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202300"/>
  <mc:AlternateContent xmlns:mc="http://schemas.openxmlformats.org/markup-compatibility/2006">
    <mc:Choice Requires="x15">
      <x15ac:absPath xmlns:x15ac="http://schemas.microsoft.com/office/spreadsheetml/2010/11/ac" url="/Users/charlie/Library/CloudStorage/Dropbox-FiCycle/Course Materials/Lesson Plans/Credit Score Project/Credit Score Materials/"/>
    </mc:Choice>
  </mc:AlternateContent>
  <xr:revisionPtr revIDLastSave="0" documentId="13_ncr:2001_{86FDD0FA-F838-4C09-B498-594849B1AFA6}" xr6:coauthVersionLast="47" xr6:coauthVersionMax="47" xr10:uidLastSave="{00000000-0000-0000-0000-000000000000}"/>
  <bookViews>
    <workbookView xWindow="0" yWindow="600" windowWidth="25820" windowHeight="15500" activeTab="6" xr2:uid="{B4619237-B416-4E63-9343-3A824B8BB74B}"/>
  </bookViews>
  <sheets>
    <sheet name="set up" sheetId="1" r:id="rId1"/>
    <sheet name="model (1)" sheetId="4" r:id="rId2"/>
    <sheet name="model (2)" sheetId="3" r:id="rId3"/>
    <sheet name="model (3)" sheetId="5" r:id="rId4"/>
    <sheet name="model (4)" sheetId="6" r:id="rId5"/>
    <sheet name="model (5)" sheetId="7" r:id="rId6"/>
    <sheet name="1.  Probability Intervals" sheetId="8" r:id="rId7"/>
    <sheet name="2. Exercise 1" sheetId="10" r:id="rId8"/>
    <sheet name="3. Confusion Matrix" sheetId="9" r:id="rId9"/>
    <sheet name="4. Exercise 2" sheetId="11" r:id="rId10"/>
    <sheet name="5.  ROCs" sheetId="12" r:id="rId11"/>
    <sheet name="6. Exercise 3" sheetId="13" r:id="rId12"/>
    <sheet name="7. Comparing ROCs " sheetId="14" r:id="rId13"/>
    <sheet name="8. Exercise 4" sheetId="15" r:id="rId14"/>
  </sheets>
  <definedNames>
    <definedName name="On_Time" localSheetId="6">'1.  Probability Intervals'!#REF!</definedName>
    <definedName name="On_Time" localSheetId="7">'2. Exercise 1'!#REF!</definedName>
    <definedName name="On_Time" localSheetId="8">'3. Confusion Matrix'!#REF!</definedName>
    <definedName name="On_Time" localSheetId="9">'4. Exercise 2'!#REF!</definedName>
    <definedName name="On_Time" localSheetId="10">'5.  ROCs'!#REF!</definedName>
    <definedName name="On_Time" localSheetId="11">'6. Exercise 3'!#REF!</definedName>
    <definedName name="On_Time" localSheetId="12">'7. Comparing ROCs '!#REF!</definedName>
    <definedName name="On_Time" localSheetId="1">'model (1)'!$D$8:$D$207</definedName>
    <definedName name="On_Time" localSheetId="2">'model (2)'!$E$8:$E$207</definedName>
    <definedName name="On_Time" localSheetId="3">'model (3)'!$E$8:$E$207</definedName>
    <definedName name="On_Time" localSheetId="4">'model (4)'!$E$8:$E$207</definedName>
    <definedName name="On_Time" localSheetId="5">'model (5)'!#REF!</definedName>
    <definedName name="On_Time">#REF!</definedName>
    <definedName name="probability" localSheetId="6">'1.  Probability Intervals'!#REF!</definedName>
    <definedName name="probability" localSheetId="7">'2. Exercise 1'!#REF!</definedName>
    <definedName name="probability" localSheetId="8">'3. Confusion Matrix'!#REF!</definedName>
    <definedName name="probability" localSheetId="9">'4. Exercise 2'!#REF!</definedName>
    <definedName name="probability" localSheetId="10">'5.  ROCs'!#REF!</definedName>
    <definedName name="probability" localSheetId="11">'6. Exercise 3'!#REF!</definedName>
    <definedName name="probability" localSheetId="12">'7. Comparing ROCs '!#REF!</definedName>
    <definedName name="probability" localSheetId="1">'model (1)'!$F$8:$F$207</definedName>
    <definedName name="probability" localSheetId="2">'model (2)'!$G$8:$G$207</definedName>
    <definedName name="probability" localSheetId="3">'model (3)'!$G$8:$G$207</definedName>
    <definedName name="probability" localSheetId="4">'model (4)'!$G$8:$G$207</definedName>
    <definedName name="probability" localSheetId="5">'model (5)'!#REF!</definedName>
    <definedName name="probability">#REF!</definedName>
    <definedName name="rush" localSheetId="6">'1.  Probability Intervals'!#REF!</definedName>
    <definedName name="rush" localSheetId="7">'2. Exercise 1'!#REF!</definedName>
    <definedName name="rush" localSheetId="8">'3. Confusion Matrix'!#REF!</definedName>
    <definedName name="rush" localSheetId="9">'4. Exercise 2'!#REF!</definedName>
    <definedName name="rush" localSheetId="10">'5.  ROCs'!#REF!</definedName>
    <definedName name="rush" localSheetId="11">'6. Exercise 3'!#REF!</definedName>
    <definedName name="rush" localSheetId="12">'7. Comparing ROCs '!#REF!</definedName>
    <definedName name="rush" localSheetId="1">'model (1)'!#REF!</definedName>
    <definedName name="rush" localSheetId="2">'model (2)'!$D$8:$D$207</definedName>
    <definedName name="rush" localSheetId="3">'model (3)'!$D$8:$D$207</definedName>
    <definedName name="rush" localSheetId="4">'model (4)'!$D$8:$D$207</definedName>
    <definedName name="rush" localSheetId="5">'model (5)'!#REF!</definedName>
    <definedName name="rush">#REF!</definedName>
    <definedName name="solver_adj" localSheetId="6" hidden="1">'1.  Probability Intervals'!$I$2:$I$3</definedName>
    <definedName name="solver_adj" localSheetId="7" hidden="1">'2. Exercise 1'!$M$2:$M$3</definedName>
    <definedName name="solver_adj" localSheetId="8" hidden="1">'3. Confusion Matrix'!$I$2:$I$3</definedName>
    <definedName name="solver_adj" localSheetId="9" hidden="1">'4. Exercise 2'!$M$2:$M$3</definedName>
    <definedName name="solver_adj" localSheetId="10" hidden="1">'5.  ROCs'!$I$2:$I$3</definedName>
    <definedName name="solver_adj" localSheetId="11" hidden="1">'6. Exercise 3'!$M$2:$M$3</definedName>
    <definedName name="solver_adj" localSheetId="12" hidden="1">'7. Comparing ROCs '!$T$2:$T$4</definedName>
    <definedName name="solver_adj" localSheetId="13" hidden="1">'8. Exercise 4'!$P$2:$P$3</definedName>
    <definedName name="solver_adj" localSheetId="1" hidden="1">'model (1)'!$B$5:$C$5</definedName>
    <definedName name="solver_adj" localSheetId="2" hidden="1">'model (2)'!$B$5:$D$5</definedName>
    <definedName name="solver_adj" localSheetId="3" hidden="1">'model (3)'!$B$5:$D$5</definedName>
    <definedName name="solver_adj" localSheetId="4" hidden="1">'model (4)'!$B$5:$D$5</definedName>
    <definedName name="solver_adj" localSheetId="5" hidden="1">'model (5)'!$K$2:$K$3</definedName>
    <definedName name="solver_cvg" localSheetId="6" hidden="1">0.0001</definedName>
    <definedName name="solver_cvg" localSheetId="7" hidden="1">0.0001</definedName>
    <definedName name="solver_cvg" localSheetId="8" hidden="1">0.0001</definedName>
    <definedName name="solver_cvg" localSheetId="9" hidden="1">0.0001</definedName>
    <definedName name="solver_cvg" localSheetId="10" hidden="1">0.0001</definedName>
    <definedName name="solver_cvg" localSheetId="11" hidden="1">0.0001</definedName>
    <definedName name="solver_cvg" localSheetId="12" hidden="1">0.0001</definedName>
    <definedName name="solver_cvg" localSheetId="13" hidden="1">0.0001</definedName>
    <definedName name="solver_cvg" localSheetId="1" hidden="1">0.0001</definedName>
    <definedName name="solver_cvg" localSheetId="2" hidden="1">0.0001</definedName>
    <definedName name="solver_cvg" localSheetId="3" hidden="1">0.0001</definedName>
    <definedName name="solver_cvg" localSheetId="4" hidden="1">0.0001</definedName>
    <definedName name="solver_cvg" localSheetId="5" hidden="1">0.0001</definedName>
    <definedName name="solver_drv" localSheetId="6" hidden="1">1</definedName>
    <definedName name="solver_drv" localSheetId="7" hidden="1">1</definedName>
    <definedName name="solver_drv" localSheetId="8" hidden="1">1</definedName>
    <definedName name="solver_drv" localSheetId="9" hidden="1">1</definedName>
    <definedName name="solver_drv" localSheetId="10" hidden="1">1</definedName>
    <definedName name="solver_drv" localSheetId="11" hidden="1">1</definedName>
    <definedName name="solver_drv" localSheetId="12" hidden="1">1</definedName>
    <definedName name="solver_drv" localSheetId="13" hidden="1">1</definedName>
    <definedName name="solver_drv" localSheetId="1" hidden="1">1</definedName>
    <definedName name="solver_drv" localSheetId="2" hidden="1">1</definedName>
    <definedName name="solver_drv" localSheetId="3" hidden="1">1</definedName>
    <definedName name="solver_drv" localSheetId="4" hidden="1">1</definedName>
    <definedName name="solver_drv" localSheetId="5" hidden="1">1</definedName>
    <definedName name="solver_eng" localSheetId="6" hidden="1">1</definedName>
    <definedName name="solver_eng" localSheetId="7" hidden="1">1</definedName>
    <definedName name="solver_eng" localSheetId="8" hidden="1">1</definedName>
    <definedName name="solver_eng" localSheetId="9" hidden="1">1</definedName>
    <definedName name="solver_eng" localSheetId="10" hidden="1">1</definedName>
    <definedName name="solver_eng" localSheetId="11" hidden="1">1</definedName>
    <definedName name="solver_eng" localSheetId="12" hidden="1">1</definedName>
    <definedName name="solver_eng" localSheetId="13" hidden="1">1</definedName>
    <definedName name="solver_eng" localSheetId="1" hidden="1">1</definedName>
    <definedName name="solver_eng" localSheetId="2" hidden="1">1</definedName>
    <definedName name="solver_eng" localSheetId="3" hidden="1">1</definedName>
    <definedName name="solver_eng" localSheetId="4" hidden="1">1</definedName>
    <definedName name="solver_eng" localSheetId="5" hidden="1">1</definedName>
    <definedName name="solver_est" localSheetId="6" hidden="1">1</definedName>
    <definedName name="solver_est" localSheetId="7" hidden="1">1</definedName>
    <definedName name="solver_est" localSheetId="8" hidden="1">1</definedName>
    <definedName name="solver_est" localSheetId="9" hidden="1">1</definedName>
    <definedName name="solver_est" localSheetId="10" hidden="1">1</definedName>
    <definedName name="solver_est" localSheetId="11" hidden="1">1</definedName>
    <definedName name="solver_est" localSheetId="12" hidden="1">1</definedName>
    <definedName name="solver_est" localSheetId="13" hidden="1">1</definedName>
    <definedName name="solver_est" localSheetId="1" hidden="1">1</definedName>
    <definedName name="solver_est" localSheetId="2" hidden="1">1</definedName>
    <definedName name="solver_est" localSheetId="3" hidden="1">1</definedName>
    <definedName name="solver_est" localSheetId="4" hidden="1">1</definedName>
    <definedName name="solver_est" localSheetId="5" hidden="1">1</definedName>
    <definedName name="solver_itr" localSheetId="6" hidden="1">2147483647</definedName>
    <definedName name="solver_itr" localSheetId="7" hidden="1">2147483647</definedName>
    <definedName name="solver_itr" localSheetId="8" hidden="1">2147483647</definedName>
    <definedName name="solver_itr" localSheetId="9" hidden="1">2147483647</definedName>
    <definedName name="solver_itr" localSheetId="10" hidden="1">2147483647</definedName>
    <definedName name="solver_itr" localSheetId="11" hidden="1">2147483647</definedName>
    <definedName name="solver_itr" localSheetId="12" hidden="1">2147483647</definedName>
    <definedName name="solver_itr" localSheetId="13" hidden="1">2147483647</definedName>
    <definedName name="solver_itr" localSheetId="1" hidden="1">2147483647</definedName>
    <definedName name="solver_itr" localSheetId="2" hidden="1">2147483647</definedName>
    <definedName name="solver_itr" localSheetId="3" hidden="1">2147483647</definedName>
    <definedName name="solver_itr" localSheetId="4" hidden="1">2147483647</definedName>
    <definedName name="solver_itr" localSheetId="5" hidden="1">2147483647</definedName>
    <definedName name="solver_lhs1" localSheetId="6" hidden="1">'1.  Probability Intervals'!#REF!</definedName>
    <definedName name="solver_lhs1" localSheetId="7" hidden="1">'2. Exercise 1'!#REF!</definedName>
    <definedName name="solver_lhs1" localSheetId="8" hidden="1">'3. Confusion Matrix'!#REF!</definedName>
    <definedName name="solver_lhs1" localSheetId="9" hidden="1">'4. Exercise 2'!#REF!</definedName>
    <definedName name="solver_lhs1" localSheetId="10" hidden="1">'5.  ROCs'!#REF!</definedName>
    <definedName name="solver_lhs1" localSheetId="11" hidden="1">'6. Exercise 3'!#REF!</definedName>
    <definedName name="solver_lhs1" localSheetId="12" hidden="1">'7. Comparing ROCs '!#REF!</definedName>
    <definedName name="solver_lhs1" localSheetId="1" hidden="1">'model (1)'!#REF!</definedName>
    <definedName name="solver_lhs1" localSheetId="2" hidden="1">'model (2)'!$D$5</definedName>
    <definedName name="solver_lhs1" localSheetId="3" hidden="1">'model (3)'!$D$5</definedName>
    <definedName name="solver_lhs1" localSheetId="4" hidden="1">'model (4)'!$D$5</definedName>
    <definedName name="solver_lhs1" localSheetId="5" hidden="1">'model (5)'!#REF!</definedName>
    <definedName name="solver_lhs2" localSheetId="6" hidden="1">'1.  Probability Intervals'!#REF!</definedName>
    <definedName name="solver_lhs2" localSheetId="7" hidden="1">'2. Exercise 1'!#REF!</definedName>
    <definedName name="solver_lhs2" localSheetId="8" hidden="1">'3. Confusion Matrix'!#REF!</definedName>
    <definedName name="solver_lhs2" localSheetId="9" hidden="1">'4. Exercise 2'!#REF!</definedName>
    <definedName name="solver_lhs2" localSheetId="10" hidden="1">'5.  ROCs'!#REF!</definedName>
    <definedName name="solver_lhs2" localSheetId="11" hidden="1">'6. Exercise 3'!#REF!</definedName>
    <definedName name="solver_lhs2" localSheetId="12" hidden="1">'7. Comparing ROCs '!#REF!</definedName>
    <definedName name="solver_lhs2" localSheetId="1" hidden="1">'model (1)'!#REF!</definedName>
    <definedName name="solver_lhs2" localSheetId="2" hidden="1">'model (2)'!$D$5</definedName>
    <definedName name="solver_lhs2" localSheetId="3" hidden="1">'model (3)'!$D$5</definedName>
    <definedName name="solver_lhs2" localSheetId="4" hidden="1">'model (4)'!$D$5</definedName>
    <definedName name="solver_lhs2" localSheetId="5" hidden="1">'model (5)'!#REF!</definedName>
    <definedName name="solver_mip" localSheetId="6" hidden="1">2147483647</definedName>
    <definedName name="solver_mip" localSheetId="7" hidden="1">2147483647</definedName>
    <definedName name="solver_mip" localSheetId="8" hidden="1">2147483647</definedName>
    <definedName name="solver_mip" localSheetId="9" hidden="1">2147483647</definedName>
    <definedName name="solver_mip" localSheetId="10" hidden="1">2147483647</definedName>
    <definedName name="solver_mip" localSheetId="11" hidden="1">2147483647</definedName>
    <definedName name="solver_mip" localSheetId="12" hidden="1">2147483647</definedName>
    <definedName name="solver_mip" localSheetId="13" hidden="1">2147483647</definedName>
    <definedName name="solver_mip" localSheetId="1" hidden="1">2147483647</definedName>
    <definedName name="solver_mip" localSheetId="2" hidden="1">2147483647</definedName>
    <definedName name="solver_mip" localSheetId="3" hidden="1">2147483647</definedName>
    <definedName name="solver_mip" localSheetId="4" hidden="1">2147483647</definedName>
    <definedName name="solver_mip" localSheetId="5" hidden="1">2147483647</definedName>
    <definedName name="solver_mni" localSheetId="6" hidden="1">30</definedName>
    <definedName name="solver_mni" localSheetId="7" hidden="1">30</definedName>
    <definedName name="solver_mni" localSheetId="8" hidden="1">30</definedName>
    <definedName name="solver_mni" localSheetId="9" hidden="1">30</definedName>
    <definedName name="solver_mni" localSheetId="10" hidden="1">30</definedName>
    <definedName name="solver_mni" localSheetId="11" hidden="1">30</definedName>
    <definedName name="solver_mni" localSheetId="12" hidden="1">30</definedName>
    <definedName name="solver_mni" localSheetId="13" hidden="1">30</definedName>
    <definedName name="solver_mni" localSheetId="1" hidden="1">30</definedName>
    <definedName name="solver_mni" localSheetId="2" hidden="1">30</definedName>
    <definedName name="solver_mni" localSheetId="3" hidden="1">30</definedName>
    <definedName name="solver_mni" localSheetId="4" hidden="1">30</definedName>
    <definedName name="solver_mni" localSheetId="5" hidden="1">30</definedName>
    <definedName name="solver_mrt" localSheetId="6" hidden="1">0.075</definedName>
    <definedName name="solver_mrt" localSheetId="7" hidden="1">0.075</definedName>
    <definedName name="solver_mrt" localSheetId="8" hidden="1">0.075</definedName>
    <definedName name="solver_mrt" localSheetId="9" hidden="1">0.075</definedName>
    <definedName name="solver_mrt" localSheetId="10" hidden="1">0.075</definedName>
    <definedName name="solver_mrt" localSheetId="11" hidden="1">0.075</definedName>
    <definedName name="solver_mrt" localSheetId="12" hidden="1">0.075</definedName>
    <definedName name="solver_mrt" localSheetId="13" hidden="1">0.075</definedName>
    <definedName name="solver_mrt" localSheetId="1" hidden="1">0.075</definedName>
    <definedName name="solver_mrt" localSheetId="2" hidden="1">0.075</definedName>
    <definedName name="solver_mrt" localSheetId="3" hidden="1">0.075</definedName>
    <definedName name="solver_mrt" localSheetId="4" hidden="1">0.075</definedName>
    <definedName name="solver_mrt" localSheetId="5" hidden="1">0.075</definedName>
    <definedName name="solver_msl" localSheetId="6" hidden="1">2</definedName>
    <definedName name="solver_msl" localSheetId="7" hidden="1">2</definedName>
    <definedName name="solver_msl" localSheetId="8" hidden="1">2</definedName>
    <definedName name="solver_msl" localSheetId="9" hidden="1">2</definedName>
    <definedName name="solver_msl" localSheetId="10" hidden="1">2</definedName>
    <definedName name="solver_msl" localSheetId="11" hidden="1">2</definedName>
    <definedName name="solver_msl" localSheetId="12" hidden="1">2</definedName>
    <definedName name="solver_msl" localSheetId="13" hidden="1">2</definedName>
    <definedName name="solver_msl" localSheetId="1" hidden="1">2</definedName>
    <definedName name="solver_msl" localSheetId="2" hidden="1">2</definedName>
    <definedName name="solver_msl" localSheetId="3" hidden="1">2</definedName>
    <definedName name="solver_msl" localSheetId="4" hidden="1">2</definedName>
    <definedName name="solver_msl" localSheetId="5" hidden="1">2</definedName>
    <definedName name="solver_neg" localSheetId="6" hidden="1">2</definedName>
    <definedName name="solver_neg" localSheetId="7" hidden="1">2</definedName>
    <definedName name="solver_neg" localSheetId="8" hidden="1">2</definedName>
    <definedName name="solver_neg" localSheetId="9" hidden="1">2</definedName>
    <definedName name="solver_neg" localSheetId="10" hidden="1">2</definedName>
    <definedName name="solver_neg" localSheetId="11" hidden="1">2</definedName>
    <definedName name="solver_neg" localSheetId="12" hidden="1">2</definedName>
    <definedName name="solver_neg" localSheetId="13" hidden="1">2</definedName>
    <definedName name="solver_neg" localSheetId="1" hidden="1">2</definedName>
    <definedName name="solver_neg" localSheetId="2" hidden="1">2</definedName>
    <definedName name="solver_neg" localSheetId="3" hidden="1">2</definedName>
    <definedName name="solver_neg" localSheetId="4" hidden="1">2</definedName>
    <definedName name="solver_neg" localSheetId="5" hidden="1">2</definedName>
    <definedName name="solver_nod" localSheetId="6" hidden="1">2147483647</definedName>
    <definedName name="solver_nod" localSheetId="7" hidden="1">2147483647</definedName>
    <definedName name="solver_nod" localSheetId="8" hidden="1">2147483647</definedName>
    <definedName name="solver_nod" localSheetId="9" hidden="1">2147483647</definedName>
    <definedName name="solver_nod" localSheetId="10" hidden="1">2147483647</definedName>
    <definedName name="solver_nod" localSheetId="11" hidden="1">2147483647</definedName>
    <definedName name="solver_nod" localSheetId="12" hidden="1">2147483647</definedName>
    <definedName name="solver_nod" localSheetId="13" hidden="1">2147483647</definedName>
    <definedName name="solver_nod" localSheetId="1" hidden="1">2147483647</definedName>
    <definedName name="solver_nod" localSheetId="2" hidden="1">2147483647</definedName>
    <definedName name="solver_nod" localSheetId="3" hidden="1">2147483647</definedName>
    <definedName name="solver_nod" localSheetId="4" hidden="1">2147483647</definedName>
    <definedName name="solver_nod" localSheetId="5" hidden="1">2147483647</definedName>
    <definedName name="solver_num" localSheetId="6" hidden="1">0</definedName>
    <definedName name="solver_num" localSheetId="7" hidden="1">0</definedName>
    <definedName name="solver_num" localSheetId="8" hidden="1">0</definedName>
    <definedName name="solver_num" localSheetId="9" hidden="1">0</definedName>
    <definedName name="solver_num" localSheetId="10" hidden="1">0</definedName>
    <definedName name="solver_num" localSheetId="11" hidden="1">0</definedName>
    <definedName name="solver_num" localSheetId="12" hidden="1">0</definedName>
    <definedName name="solver_num" localSheetId="13" hidden="1">0</definedName>
    <definedName name="solver_num" localSheetId="1" hidden="1">0</definedName>
    <definedName name="solver_num" localSheetId="2" hidden="1">0</definedName>
    <definedName name="solver_num" localSheetId="3" hidden="1">0</definedName>
    <definedName name="solver_num" localSheetId="4" hidden="1">0</definedName>
    <definedName name="solver_num" localSheetId="5" hidden="1">0</definedName>
    <definedName name="solver_nwt" localSheetId="6" hidden="1">1</definedName>
    <definedName name="solver_nwt" localSheetId="7" hidden="1">1</definedName>
    <definedName name="solver_nwt" localSheetId="8" hidden="1">1</definedName>
    <definedName name="solver_nwt" localSheetId="9" hidden="1">1</definedName>
    <definedName name="solver_nwt" localSheetId="10" hidden="1">1</definedName>
    <definedName name="solver_nwt" localSheetId="11" hidden="1">1</definedName>
    <definedName name="solver_nwt" localSheetId="12" hidden="1">1</definedName>
    <definedName name="solver_nwt" localSheetId="13" hidden="1">1</definedName>
    <definedName name="solver_nwt" localSheetId="1" hidden="1">1</definedName>
    <definedName name="solver_nwt" localSheetId="2" hidden="1">1</definedName>
    <definedName name="solver_nwt" localSheetId="3" hidden="1">1</definedName>
    <definedName name="solver_nwt" localSheetId="4" hidden="1">1</definedName>
    <definedName name="solver_nwt" localSheetId="5" hidden="1">1</definedName>
    <definedName name="solver_opt" localSheetId="6" hidden="1">'1.  Probability Intervals'!$I$4</definedName>
    <definedName name="solver_opt" localSheetId="7" hidden="1">'2. Exercise 1'!$M$4</definedName>
    <definedName name="solver_opt" localSheetId="8" hidden="1">'3. Confusion Matrix'!$I$4</definedName>
    <definedName name="solver_opt" localSheetId="9" hidden="1">'4. Exercise 2'!$M$4</definedName>
    <definedName name="solver_opt" localSheetId="10" hidden="1">'5.  ROCs'!$I$4</definedName>
    <definedName name="solver_opt" localSheetId="11" hidden="1">'6. Exercise 3'!$M$4</definedName>
    <definedName name="solver_opt" localSheetId="12" hidden="1">'7. Comparing ROCs '!$T$5</definedName>
    <definedName name="solver_opt" localSheetId="13" hidden="1">'8. Exercise 4'!$P$4</definedName>
    <definedName name="solver_opt" localSheetId="1" hidden="1">'model (1)'!$G$4</definedName>
    <definedName name="solver_opt" localSheetId="2" hidden="1">'model (2)'!$H$4</definedName>
    <definedName name="solver_opt" localSheetId="3" hidden="1">'model (3)'!$H$4</definedName>
    <definedName name="solver_opt" localSheetId="4" hidden="1">'model (4)'!$H$4</definedName>
    <definedName name="solver_opt" localSheetId="5" hidden="1">'model (5)'!$K$5</definedName>
    <definedName name="solver_pre" localSheetId="6" hidden="1">0.000001</definedName>
    <definedName name="solver_pre" localSheetId="7" hidden="1">0.000001</definedName>
    <definedName name="solver_pre" localSheetId="8" hidden="1">0.000001</definedName>
    <definedName name="solver_pre" localSheetId="9" hidden="1">0.000001</definedName>
    <definedName name="solver_pre" localSheetId="10" hidden="1">0.000001</definedName>
    <definedName name="solver_pre" localSheetId="11" hidden="1">0.000001</definedName>
    <definedName name="solver_pre" localSheetId="12" hidden="1">0.000001</definedName>
    <definedName name="solver_pre" localSheetId="13" hidden="1">0.000001</definedName>
    <definedName name="solver_pre" localSheetId="1" hidden="1">0.000001</definedName>
    <definedName name="solver_pre" localSheetId="2" hidden="1">0.000001</definedName>
    <definedName name="solver_pre" localSheetId="3" hidden="1">0.000001</definedName>
    <definedName name="solver_pre" localSheetId="4" hidden="1">0.000001</definedName>
    <definedName name="solver_pre" localSheetId="5" hidden="1">0.000001</definedName>
    <definedName name="solver_rbv" localSheetId="6" hidden="1">1</definedName>
    <definedName name="solver_rbv" localSheetId="7" hidden="1">1</definedName>
    <definedName name="solver_rbv" localSheetId="8" hidden="1">1</definedName>
    <definedName name="solver_rbv" localSheetId="9" hidden="1">1</definedName>
    <definedName name="solver_rbv" localSheetId="10" hidden="1">1</definedName>
    <definedName name="solver_rbv" localSheetId="11" hidden="1">1</definedName>
    <definedName name="solver_rbv" localSheetId="12" hidden="1">1</definedName>
    <definedName name="solver_rbv" localSheetId="13" hidden="1">1</definedName>
    <definedName name="solver_rbv" localSheetId="1" hidden="1">1</definedName>
    <definedName name="solver_rbv" localSheetId="2" hidden="1">1</definedName>
    <definedName name="solver_rbv" localSheetId="3" hidden="1">1</definedName>
    <definedName name="solver_rbv" localSheetId="4" hidden="1">1</definedName>
    <definedName name="solver_rbv" localSheetId="5" hidden="1">1</definedName>
    <definedName name="solver_rel1" localSheetId="6" hidden="1">2</definedName>
    <definedName name="solver_rel1" localSheetId="7" hidden="1">2</definedName>
    <definedName name="solver_rel1" localSheetId="8" hidden="1">2</definedName>
    <definedName name="solver_rel1" localSheetId="9" hidden="1">2</definedName>
    <definedName name="solver_rel1" localSheetId="10" hidden="1">2</definedName>
    <definedName name="solver_rel1" localSheetId="11" hidden="1">2</definedName>
    <definedName name="solver_rel1" localSheetId="12" hidden="1">2</definedName>
    <definedName name="solver_rel1" localSheetId="1" hidden="1">2</definedName>
    <definedName name="solver_rel1" localSheetId="2" hidden="1">2</definedName>
    <definedName name="solver_rel1" localSheetId="3" hidden="1">2</definedName>
    <definedName name="solver_rel1" localSheetId="4" hidden="1">2</definedName>
    <definedName name="solver_rel1" localSheetId="5" hidden="1">2</definedName>
    <definedName name="solver_rel2" localSheetId="6" hidden="1">2</definedName>
    <definedName name="solver_rel2" localSheetId="7" hidden="1">2</definedName>
    <definedName name="solver_rel2" localSheetId="8" hidden="1">2</definedName>
    <definedName name="solver_rel2" localSheetId="9" hidden="1">2</definedName>
    <definedName name="solver_rel2" localSheetId="10" hidden="1">2</definedName>
    <definedName name="solver_rel2" localSheetId="11" hidden="1">2</definedName>
    <definedName name="solver_rel2" localSheetId="12" hidden="1">2</definedName>
    <definedName name="solver_rel2" localSheetId="1" hidden="1">2</definedName>
    <definedName name="solver_rel2" localSheetId="2" hidden="1">2</definedName>
    <definedName name="solver_rel2" localSheetId="3" hidden="1">2</definedName>
    <definedName name="solver_rel2" localSheetId="4" hidden="1">2</definedName>
    <definedName name="solver_rel2" localSheetId="5" hidden="1">2</definedName>
    <definedName name="solver_rhs1" localSheetId="6" hidden="1">0</definedName>
    <definedName name="solver_rhs1" localSheetId="7" hidden="1">0</definedName>
    <definedName name="solver_rhs1" localSheetId="8" hidden="1">0</definedName>
    <definedName name="solver_rhs1" localSheetId="9" hidden="1">0</definedName>
    <definedName name="solver_rhs1" localSheetId="10" hidden="1">0</definedName>
    <definedName name="solver_rhs1" localSheetId="11" hidden="1">0</definedName>
    <definedName name="solver_rhs1" localSheetId="12" hidden="1">0</definedName>
    <definedName name="solver_rhs1" localSheetId="1" hidden="1">0</definedName>
    <definedName name="solver_rhs1" localSheetId="2" hidden="1">0</definedName>
    <definedName name="solver_rhs1" localSheetId="3" hidden="1">0</definedName>
    <definedName name="solver_rhs1" localSheetId="4" hidden="1">0</definedName>
    <definedName name="solver_rhs1" localSheetId="5" hidden="1">0</definedName>
    <definedName name="solver_rhs2" localSheetId="6" hidden="1">0</definedName>
    <definedName name="solver_rhs2" localSheetId="7" hidden="1">0</definedName>
    <definedName name="solver_rhs2" localSheetId="8" hidden="1">0</definedName>
    <definedName name="solver_rhs2" localSheetId="9" hidden="1">0</definedName>
    <definedName name="solver_rhs2" localSheetId="10" hidden="1">0</definedName>
    <definedName name="solver_rhs2" localSheetId="11" hidden="1">0</definedName>
    <definedName name="solver_rhs2" localSheetId="12" hidden="1">0</definedName>
    <definedName name="solver_rhs2" localSheetId="1" hidden="1">0</definedName>
    <definedName name="solver_rhs2" localSheetId="2" hidden="1">0</definedName>
    <definedName name="solver_rhs2" localSheetId="3" hidden="1">0</definedName>
    <definedName name="solver_rhs2" localSheetId="4" hidden="1">0</definedName>
    <definedName name="solver_rhs2" localSheetId="5" hidden="1">0</definedName>
    <definedName name="solver_rlx" localSheetId="6" hidden="1">2</definedName>
    <definedName name="solver_rlx" localSheetId="7" hidden="1">2</definedName>
    <definedName name="solver_rlx" localSheetId="8" hidden="1">2</definedName>
    <definedName name="solver_rlx" localSheetId="9" hidden="1">2</definedName>
    <definedName name="solver_rlx" localSheetId="10" hidden="1">2</definedName>
    <definedName name="solver_rlx" localSheetId="11" hidden="1">2</definedName>
    <definedName name="solver_rlx" localSheetId="12" hidden="1">2</definedName>
    <definedName name="solver_rlx" localSheetId="13" hidden="1">2</definedName>
    <definedName name="solver_rlx" localSheetId="1" hidden="1">2</definedName>
    <definedName name="solver_rlx" localSheetId="2" hidden="1">2</definedName>
    <definedName name="solver_rlx" localSheetId="3" hidden="1">2</definedName>
    <definedName name="solver_rlx" localSheetId="4" hidden="1">2</definedName>
    <definedName name="solver_rlx" localSheetId="5" hidden="1">2</definedName>
    <definedName name="solver_rsd" localSheetId="6" hidden="1">0</definedName>
    <definedName name="solver_rsd" localSheetId="7" hidden="1">0</definedName>
    <definedName name="solver_rsd" localSheetId="8" hidden="1">0</definedName>
    <definedName name="solver_rsd" localSheetId="9" hidden="1">0</definedName>
    <definedName name="solver_rsd" localSheetId="10" hidden="1">0</definedName>
    <definedName name="solver_rsd" localSheetId="11" hidden="1">0</definedName>
    <definedName name="solver_rsd" localSheetId="12" hidden="1">0</definedName>
    <definedName name="solver_rsd" localSheetId="13" hidden="1">0</definedName>
    <definedName name="solver_rsd" localSheetId="1" hidden="1">0</definedName>
    <definedName name="solver_rsd" localSheetId="2" hidden="1">0</definedName>
    <definedName name="solver_rsd" localSheetId="3" hidden="1">0</definedName>
    <definedName name="solver_rsd" localSheetId="4" hidden="1">0</definedName>
    <definedName name="solver_rsd" localSheetId="5" hidden="1">0</definedName>
    <definedName name="solver_scl" localSheetId="6" hidden="1">1</definedName>
    <definedName name="solver_scl" localSheetId="7" hidden="1">1</definedName>
    <definedName name="solver_scl" localSheetId="8" hidden="1">1</definedName>
    <definedName name="solver_scl" localSheetId="9" hidden="1">1</definedName>
    <definedName name="solver_scl" localSheetId="10" hidden="1">1</definedName>
    <definedName name="solver_scl" localSheetId="11" hidden="1">1</definedName>
    <definedName name="solver_scl" localSheetId="12" hidden="1">1</definedName>
    <definedName name="solver_scl" localSheetId="13" hidden="1">1</definedName>
    <definedName name="solver_scl" localSheetId="1" hidden="1">1</definedName>
    <definedName name="solver_scl" localSheetId="2" hidden="1">1</definedName>
    <definedName name="solver_scl" localSheetId="3" hidden="1">1</definedName>
    <definedName name="solver_scl" localSheetId="4" hidden="1">1</definedName>
    <definedName name="solver_scl" localSheetId="5" hidden="1">1</definedName>
    <definedName name="solver_sho" localSheetId="6" hidden="1">2</definedName>
    <definedName name="solver_sho" localSheetId="7" hidden="1">2</definedName>
    <definedName name="solver_sho" localSheetId="8" hidden="1">2</definedName>
    <definedName name="solver_sho" localSheetId="9" hidden="1">2</definedName>
    <definedName name="solver_sho" localSheetId="10" hidden="1">2</definedName>
    <definedName name="solver_sho" localSheetId="11" hidden="1">2</definedName>
    <definedName name="solver_sho" localSheetId="12" hidden="1">2</definedName>
    <definedName name="solver_sho" localSheetId="13" hidden="1">2</definedName>
    <definedName name="solver_sho" localSheetId="1" hidden="1">2</definedName>
    <definedName name="solver_sho" localSheetId="2" hidden="1">2</definedName>
    <definedName name="solver_sho" localSheetId="3" hidden="1">2</definedName>
    <definedName name="solver_sho" localSheetId="4" hidden="1">2</definedName>
    <definedName name="solver_sho" localSheetId="5" hidden="1">2</definedName>
    <definedName name="solver_ssz" localSheetId="6" hidden="1">100</definedName>
    <definedName name="solver_ssz" localSheetId="7" hidden="1">100</definedName>
    <definedName name="solver_ssz" localSheetId="8" hidden="1">100</definedName>
    <definedName name="solver_ssz" localSheetId="9" hidden="1">100</definedName>
    <definedName name="solver_ssz" localSheetId="10" hidden="1">100</definedName>
    <definedName name="solver_ssz" localSheetId="11" hidden="1">100</definedName>
    <definedName name="solver_ssz" localSheetId="12" hidden="1">100</definedName>
    <definedName name="solver_ssz" localSheetId="13" hidden="1">100</definedName>
    <definedName name="solver_ssz" localSheetId="1" hidden="1">100</definedName>
    <definedName name="solver_ssz" localSheetId="2" hidden="1">100</definedName>
    <definedName name="solver_ssz" localSheetId="3" hidden="1">100</definedName>
    <definedName name="solver_ssz" localSheetId="4" hidden="1">100</definedName>
    <definedName name="solver_ssz" localSheetId="5" hidden="1">100</definedName>
    <definedName name="solver_tim" localSheetId="6" hidden="1">2147483647</definedName>
    <definedName name="solver_tim" localSheetId="7" hidden="1">2147483647</definedName>
    <definedName name="solver_tim" localSheetId="8" hidden="1">2147483647</definedName>
    <definedName name="solver_tim" localSheetId="9" hidden="1">2147483647</definedName>
    <definedName name="solver_tim" localSheetId="10" hidden="1">2147483647</definedName>
    <definedName name="solver_tim" localSheetId="11" hidden="1">2147483647</definedName>
    <definedName name="solver_tim" localSheetId="12" hidden="1">2147483647</definedName>
    <definedName name="solver_tim" localSheetId="13" hidden="1">2147483647</definedName>
    <definedName name="solver_tim" localSheetId="1" hidden="1">2147483647</definedName>
    <definedName name="solver_tim" localSheetId="2" hidden="1">2147483647</definedName>
    <definedName name="solver_tim" localSheetId="3" hidden="1">2147483647</definedName>
    <definedName name="solver_tim" localSheetId="4" hidden="1">2147483647</definedName>
    <definedName name="solver_tim" localSheetId="5" hidden="1">2147483647</definedName>
    <definedName name="solver_tol" localSheetId="6" hidden="1">0.01</definedName>
    <definedName name="solver_tol" localSheetId="7" hidden="1">0.01</definedName>
    <definedName name="solver_tol" localSheetId="8" hidden="1">0.01</definedName>
    <definedName name="solver_tol" localSheetId="9" hidden="1">0.01</definedName>
    <definedName name="solver_tol" localSheetId="10" hidden="1">0.01</definedName>
    <definedName name="solver_tol" localSheetId="11" hidden="1">0.01</definedName>
    <definedName name="solver_tol" localSheetId="12" hidden="1">0.01</definedName>
    <definedName name="solver_tol" localSheetId="13" hidden="1">0.01</definedName>
    <definedName name="solver_tol" localSheetId="1" hidden="1">0.01</definedName>
    <definedName name="solver_tol" localSheetId="2" hidden="1">0.01</definedName>
    <definedName name="solver_tol" localSheetId="3" hidden="1">0.01</definedName>
    <definedName name="solver_tol" localSheetId="4" hidden="1">0.01</definedName>
    <definedName name="solver_tol" localSheetId="5" hidden="1">0.01</definedName>
    <definedName name="solver_typ" localSheetId="6" hidden="1">2</definedName>
    <definedName name="solver_typ" localSheetId="7" hidden="1">2</definedName>
    <definedName name="solver_typ" localSheetId="8" hidden="1">2</definedName>
    <definedName name="solver_typ" localSheetId="9" hidden="1">2</definedName>
    <definedName name="solver_typ" localSheetId="10" hidden="1">2</definedName>
    <definedName name="solver_typ" localSheetId="11" hidden="1">2</definedName>
    <definedName name="solver_typ" localSheetId="12" hidden="1">2</definedName>
    <definedName name="solver_typ" localSheetId="13" hidden="1">2</definedName>
    <definedName name="solver_typ" localSheetId="1" hidden="1">2</definedName>
    <definedName name="solver_typ" localSheetId="2" hidden="1">2</definedName>
    <definedName name="solver_typ" localSheetId="3" hidden="1">2</definedName>
    <definedName name="solver_typ" localSheetId="4" hidden="1">2</definedName>
    <definedName name="solver_typ" localSheetId="5" hidden="1">2</definedName>
    <definedName name="solver_val" localSheetId="6" hidden="1">0</definedName>
    <definedName name="solver_val" localSheetId="7" hidden="1">0</definedName>
    <definedName name="solver_val" localSheetId="8" hidden="1">0</definedName>
    <definedName name="solver_val" localSheetId="9" hidden="1">0</definedName>
    <definedName name="solver_val" localSheetId="10" hidden="1">0</definedName>
    <definedName name="solver_val" localSheetId="11" hidden="1">0</definedName>
    <definedName name="solver_val" localSheetId="12" hidden="1">0</definedName>
    <definedName name="solver_val" localSheetId="13" hidden="1">0</definedName>
    <definedName name="solver_val" localSheetId="1" hidden="1">0</definedName>
    <definedName name="solver_val" localSheetId="2" hidden="1">0</definedName>
    <definedName name="solver_val" localSheetId="3" hidden="1">0</definedName>
    <definedName name="solver_val" localSheetId="4" hidden="1">0</definedName>
    <definedName name="solver_val" localSheetId="5" hidden="1">0</definedName>
    <definedName name="solver_ver" localSheetId="6" hidden="1">3</definedName>
    <definedName name="solver_ver" localSheetId="7" hidden="1">3</definedName>
    <definedName name="solver_ver" localSheetId="8" hidden="1">3</definedName>
    <definedName name="solver_ver" localSheetId="9" hidden="1">3</definedName>
    <definedName name="solver_ver" localSheetId="10" hidden="1">3</definedName>
    <definedName name="solver_ver" localSheetId="11" hidden="1">3</definedName>
    <definedName name="solver_ver" localSheetId="12" hidden="1">3</definedName>
    <definedName name="solver_ver" localSheetId="13" hidden="1">3</definedName>
    <definedName name="solver_ver" localSheetId="1" hidden="1">3</definedName>
    <definedName name="solver_ver" localSheetId="2" hidden="1">3</definedName>
    <definedName name="solver_ver" localSheetId="3" hidden="1">3</definedName>
    <definedName name="solver_ver" localSheetId="4" hidden="1">3</definedName>
    <definedName name="solver_ver" localSheetId="5" hidden="1">3</definedName>
    <definedName name="Time" localSheetId="6">'1.  Probability Intervals'!$A$2:$A$201</definedName>
    <definedName name="Time" localSheetId="7">'2. Exercise 1'!#REF!</definedName>
    <definedName name="Time" localSheetId="8">'3. Confusion Matrix'!$A$2:$A$201</definedName>
    <definedName name="Time" localSheetId="9">'4. Exercise 2'!#REF!</definedName>
    <definedName name="Time" localSheetId="10">'5.  ROCs'!$A$2:$A$201</definedName>
    <definedName name="Time" localSheetId="11">'6. Exercise 3'!#REF!</definedName>
    <definedName name="Time" localSheetId="12">'7. Comparing ROCs '!$A$2:$A$201</definedName>
    <definedName name="Time" localSheetId="1">'model (1)'!$C$8:$C$207</definedName>
    <definedName name="Time" localSheetId="2">'model (2)'!$C$8:$C$207</definedName>
    <definedName name="Time" localSheetId="3">'model (3)'!$C$8:$C$207</definedName>
    <definedName name="Time" localSheetId="4">'model (4)'!$C$8:$C$207</definedName>
    <definedName name="Time" localSheetId="5">'model (5)'!$A$2:$A$201</definedName>
    <definedName name="Ti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5" l="1"/>
  <c r="I29" i="15"/>
  <c r="I30" i="15"/>
  <c r="I40" i="15"/>
  <c r="I45" i="15"/>
  <c r="I47" i="15"/>
  <c r="I48" i="15"/>
  <c r="I57" i="15"/>
  <c r="I64" i="15"/>
  <c r="I66" i="15"/>
  <c r="I72" i="15"/>
  <c r="I80" i="15"/>
  <c r="I92" i="15"/>
  <c r="I93" i="15"/>
  <c r="I94" i="15"/>
  <c r="I96" i="15"/>
  <c r="I111" i="15"/>
  <c r="I114" i="15"/>
  <c r="I128" i="15"/>
  <c r="I130" i="15"/>
  <c r="I137" i="15"/>
  <c r="I140" i="15"/>
  <c r="I159" i="15"/>
  <c r="I160" i="15"/>
  <c r="I173" i="15"/>
  <c r="I175" i="15"/>
  <c r="I176" i="15"/>
  <c r="I189" i="15"/>
  <c r="I207" i="15"/>
  <c r="I208" i="15"/>
  <c r="I223" i="15"/>
  <c r="I224" i="15"/>
  <c r="I226" i="15"/>
  <c r="I237" i="15"/>
  <c r="I255" i="15"/>
  <c r="I256" i="15"/>
  <c r="I271" i="15"/>
  <c r="I272" i="15"/>
  <c r="I274" i="15"/>
  <c r="I283" i="15"/>
  <c r="I285" i="15"/>
  <c r="I301" i="15"/>
  <c r="I317" i="15"/>
  <c r="I318" i="15"/>
  <c r="I322" i="15"/>
  <c r="I349" i="15"/>
  <c r="I365" i="15"/>
  <c r="I366" i="15"/>
  <c r="I367" i="15"/>
  <c r="I397" i="15"/>
  <c r="I402" i="15"/>
  <c r="I412" i="15"/>
  <c r="I413" i="15"/>
  <c r="I418" i="15"/>
  <c r="I441" i="15"/>
  <c r="I443" i="15"/>
  <c r="I457" i="15"/>
  <c r="I459" i="15"/>
  <c r="I460" i="15"/>
  <c r="I461" i="15"/>
  <c r="I464" i="15"/>
  <c r="I478" i="15"/>
  <c r="I489" i="15"/>
  <c r="I494" i="15"/>
  <c r="I496" i="15"/>
  <c r="I505" i="15"/>
  <c r="I508" i="15"/>
  <c r="I524" i="15"/>
  <c r="I526" i="15"/>
  <c r="I537" i="15"/>
  <c r="I540" i="15"/>
  <c r="I541" i="15"/>
  <c r="I542" i="15"/>
  <c r="I571" i="15"/>
  <c r="I587" i="15"/>
  <c r="I588" i="15"/>
  <c r="I591" i="15"/>
  <c r="I604" i="15"/>
  <c r="I620" i="15"/>
  <c r="I621" i="15"/>
  <c r="I623" i="15"/>
  <c r="I624" i="15"/>
  <c r="I651" i="15"/>
  <c r="I664" i="15"/>
  <c r="I667" i="15"/>
  <c r="I668" i="15"/>
  <c r="I700" i="15"/>
  <c r="I704" i="15"/>
  <c r="I706" i="15"/>
  <c r="I716" i="15"/>
  <c r="I731" i="15"/>
  <c r="I734" i="15"/>
  <c r="I735" i="15"/>
  <c r="I750" i="15"/>
  <c r="I751" i="15"/>
  <c r="I754" i="15"/>
  <c r="I765" i="15"/>
  <c r="I766" i="15"/>
  <c r="I767" i="15"/>
  <c r="I782" i="15"/>
  <c r="I783" i="15"/>
  <c r="I786" i="15"/>
  <c r="I812" i="15"/>
  <c r="I813" i="15"/>
  <c r="I814" i="15"/>
  <c r="I818" i="15"/>
  <c r="I825" i="15"/>
  <c r="I827" i="15"/>
  <c r="I828" i="15"/>
  <c r="I829" i="15"/>
  <c r="I830" i="15"/>
  <c r="I847" i="15"/>
  <c r="I857" i="15"/>
  <c r="I862" i="15"/>
  <c r="I863" i="15"/>
  <c r="I873" i="15"/>
  <c r="I875" i="15"/>
  <c r="I876" i="15"/>
  <c r="I877" i="15"/>
  <c r="I892" i="15"/>
  <c r="I893" i="15"/>
  <c r="I908" i="15"/>
  <c r="I909" i="15"/>
  <c r="I912" i="15"/>
  <c r="I914" i="15"/>
  <c r="I921" i="15"/>
  <c r="I940" i="15"/>
  <c r="I941" i="15"/>
  <c r="I945" i="15"/>
  <c r="I946" i="15"/>
  <c r="I947" i="15"/>
  <c r="I953" i="15"/>
  <c r="I955" i="15"/>
  <c r="I956" i="15"/>
  <c r="I963" i="15"/>
  <c r="I969" i="15"/>
  <c r="I971" i="15"/>
  <c r="I972" i="15"/>
  <c r="I976" i="15"/>
  <c r="I977" i="15"/>
  <c r="I978" i="15"/>
  <c r="I979" i="15"/>
  <c r="I995" i="15"/>
  <c r="K1000" i="15"/>
  <c r="L1000" i="15" s="1"/>
  <c r="M1000" i="15" s="1"/>
  <c r="G1000" i="15"/>
  <c r="H1000" i="15" s="1"/>
  <c r="I1000" i="15" s="1"/>
  <c r="K999" i="15"/>
  <c r="L999" i="15" s="1"/>
  <c r="M999" i="15" s="1"/>
  <c r="G999" i="15"/>
  <c r="H999" i="15" s="1"/>
  <c r="I999" i="15" s="1"/>
  <c r="K998" i="15"/>
  <c r="L998" i="15" s="1"/>
  <c r="M998" i="15" s="1"/>
  <c r="G998" i="15"/>
  <c r="H998" i="15" s="1"/>
  <c r="I998" i="15" s="1"/>
  <c r="K997" i="15"/>
  <c r="L997" i="15" s="1"/>
  <c r="M997" i="15" s="1"/>
  <c r="G997" i="15"/>
  <c r="H997" i="15" s="1"/>
  <c r="I997" i="15" s="1"/>
  <c r="K996" i="15"/>
  <c r="L996" i="15" s="1"/>
  <c r="M996" i="15" s="1"/>
  <c r="G996" i="15"/>
  <c r="H996" i="15" s="1"/>
  <c r="I996" i="15" s="1"/>
  <c r="K995" i="15"/>
  <c r="L995" i="15" s="1"/>
  <c r="M995" i="15" s="1"/>
  <c r="G995" i="15"/>
  <c r="H995" i="15" s="1"/>
  <c r="K994" i="15"/>
  <c r="L994" i="15" s="1"/>
  <c r="M994" i="15" s="1"/>
  <c r="G994" i="15"/>
  <c r="H994" i="15" s="1"/>
  <c r="I994" i="15" s="1"/>
  <c r="K993" i="15"/>
  <c r="L993" i="15" s="1"/>
  <c r="M993" i="15" s="1"/>
  <c r="G993" i="15"/>
  <c r="H993" i="15" s="1"/>
  <c r="I993" i="15" s="1"/>
  <c r="K992" i="15"/>
  <c r="L992" i="15" s="1"/>
  <c r="M992" i="15" s="1"/>
  <c r="G992" i="15"/>
  <c r="H992" i="15" s="1"/>
  <c r="I992" i="15" s="1"/>
  <c r="K991" i="15"/>
  <c r="L991" i="15" s="1"/>
  <c r="M991" i="15" s="1"/>
  <c r="G991" i="15"/>
  <c r="H991" i="15" s="1"/>
  <c r="I991" i="15" s="1"/>
  <c r="K990" i="15"/>
  <c r="L990" i="15" s="1"/>
  <c r="M990" i="15" s="1"/>
  <c r="G990" i="15"/>
  <c r="H990" i="15" s="1"/>
  <c r="I990" i="15" s="1"/>
  <c r="K989" i="15"/>
  <c r="L989" i="15" s="1"/>
  <c r="M989" i="15" s="1"/>
  <c r="G989" i="15"/>
  <c r="H989" i="15" s="1"/>
  <c r="I989" i="15" s="1"/>
  <c r="K988" i="15"/>
  <c r="L988" i="15" s="1"/>
  <c r="M988" i="15" s="1"/>
  <c r="G988" i="15"/>
  <c r="H988" i="15" s="1"/>
  <c r="I988" i="15" s="1"/>
  <c r="K987" i="15"/>
  <c r="L987" i="15" s="1"/>
  <c r="M987" i="15" s="1"/>
  <c r="G987" i="15"/>
  <c r="H987" i="15" s="1"/>
  <c r="I987" i="15" s="1"/>
  <c r="K986" i="15"/>
  <c r="L986" i="15" s="1"/>
  <c r="M986" i="15" s="1"/>
  <c r="G986" i="15"/>
  <c r="H986" i="15" s="1"/>
  <c r="I986" i="15" s="1"/>
  <c r="K985" i="15"/>
  <c r="L985" i="15" s="1"/>
  <c r="M985" i="15" s="1"/>
  <c r="G985" i="15"/>
  <c r="H985" i="15" s="1"/>
  <c r="I985" i="15" s="1"/>
  <c r="K984" i="15"/>
  <c r="L984" i="15" s="1"/>
  <c r="M984" i="15" s="1"/>
  <c r="G984" i="15"/>
  <c r="H984" i="15" s="1"/>
  <c r="I984" i="15" s="1"/>
  <c r="K983" i="15"/>
  <c r="L983" i="15" s="1"/>
  <c r="M983" i="15" s="1"/>
  <c r="G983" i="15"/>
  <c r="H983" i="15" s="1"/>
  <c r="I983" i="15" s="1"/>
  <c r="K982" i="15"/>
  <c r="L982" i="15" s="1"/>
  <c r="M982" i="15" s="1"/>
  <c r="G982" i="15"/>
  <c r="H982" i="15" s="1"/>
  <c r="K981" i="15"/>
  <c r="L981" i="15" s="1"/>
  <c r="M981" i="15" s="1"/>
  <c r="G981" i="15"/>
  <c r="H981" i="15" s="1"/>
  <c r="I981" i="15" s="1"/>
  <c r="K980" i="15"/>
  <c r="L980" i="15" s="1"/>
  <c r="M980" i="15" s="1"/>
  <c r="G980" i="15"/>
  <c r="H980" i="15" s="1"/>
  <c r="K979" i="15"/>
  <c r="L979" i="15" s="1"/>
  <c r="M979" i="15" s="1"/>
  <c r="G979" i="15"/>
  <c r="H979" i="15" s="1"/>
  <c r="K978" i="15"/>
  <c r="L978" i="15" s="1"/>
  <c r="M978" i="15" s="1"/>
  <c r="G978" i="15"/>
  <c r="H978" i="15" s="1"/>
  <c r="K977" i="15"/>
  <c r="L977" i="15" s="1"/>
  <c r="M977" i="15" s="1"/>
  <c r="G977" i="15"/>
  <c r="H977" i="15" s="1"/>
  <c r="K976" i="15"/>
  <c r="L976" i="15" s="1"/>
  <c r="M976" i="15" s="1"/>
  <c r="G976" i="15"/>
  <c r="H976" i="15" s="1"/>
  <c r="K975" i="15"/>
  <c r="L975" i="15" s="1"/>
  <c r="M975" i="15" s="1"/>
  <c r="G975" i="15"/>
  <c r="H975" i="15" s="1"/>
  <c r="I975" i="15" s="1"/>
  <c r="K974" i="15"/>
  <c r="L974" i="15" s="1"/>
  <c r="M974" i="15" s="1"/>
  <c r="G974" i="15"/>
  <c r="H974" i="15" s="1"/>
  <c r="I974" i="15" s="1"/>
  <c r="K973" i="15"/>
  <c r="L973" i="15" s="1"/>
  <c r="M973" i="15" s="1"/>
  <c r="G973" i="15"/>
  <c r="H973" i="15" s="1"/>
  <c r="I973" i="15" s="1"/>
  <c r="K972" i="15"/>
  <c r="L972" i="15" s="1"/>
  <c r="M972" i="15" s="1"/>
  <c r="G972" i="15"/>
  <c r="H972" i="15" s="1"/>
  <c r="K971" i="15"/>
  <c r="L971" i="15" s="1"/>
  <c r="M971" i="15" s="1"/>
  <c r="G971" i="15"/>
  <c r="H971" i="15" s="1"/>
  <c r="K970" i="15"/>
  <c r="L970" i="15" s="1"/>
  <c r="M970" i="15" s="1"/>
  <c r="G970" i="15"/>
  <c r="H970" i="15" s="1"/>
  <c r="I970" i="15" s="1"/>
  <c r="K969" i="15"/>
  <c r="L969" i="15" s="1"/>
  <c r="M969" i="15" s="1"/>
  <c r="G969" i="15"/>
  <c r="H969" i="15" s="1"/>
  <c r="K968" i="15"/>
  <c r="L968" i="15" s="1"/>
  <c r="M968" i="15" s="1"/>
  <c r="G968" i="15"/>
  <c r="H968" i="15" s="1"/>
  <c r="I968" i="15" s="1"/>
  <c r="K967" i="15"/>
  <c r="L967" i="15" s="1"/>
  <c r="M967" i="15" s="1"/>
  <c r="G967" i="15"/>
  <c r="H967" i="15" s="1"/>
  <c r="K966" i="15"/>
  <c r="L966" i="15" s="1"/>
  <c r="M966" i="15" s="1"/>
  <c r="G966" i="15"/>
  <c r="H966" i="15" s="1"/>
  <c r="I966" i="15" s="1"/>
  <c r="K965" i="15"/>
  <c r="L965" i="15" s="1"/>
  <c r="M965" i="15" s="1"/>
  <c r="G965" i="15"/>
  <c r="H965" i="15" s="1"/>
  <c r="I965" i="15" s="1"/>
  <c r="K964" i="15"/>
  <c r="L964" i="15" s="1"/>
  <c r="M964" i="15" s="1"/>
  <c r="G964" i="15"/>
  <c r="H964" i="15" s="1"/>
  <c r="I964" i="15" s="1"/>
  <c r="K963" i="15"/>
  <c r="L963" i="15" s="1"/>
  <c r="M963" i="15" s="1"/>
  <c r="G963" i="15"/>
  <c r="H963" i="15" s="1"/>
  <c r="K962" i="15"/>
  <c r="L962" i="15" s="1"/>
  <c r="M962" i="15" s="1"/>
  <c r="G962" i="15"/>
  <c r="H962" i="15" s="1"/>
  <c r="I962" i="15" s="1"/>
  <c r="K961" i="15"/>
  <c r="L961" i="15" s="1"/>
  <c r="M961" i="15" s="1"/>
  <c r="G961" i="15"/>
  <c r="H961" i="15" s="1"/>
  <c r="I961" i="15" s="1"/>
  <c r="K960" i="15"/>
  <c r="L960" i="15" s="1"/>
  <c r="M960" i="15" s="1"/>
  <c r="G960" i="15"/>
  <c r="H960" i="15" s="1"/>
  <c r="I960" i="15" s="1"/>
  <c r="K959" i="15"/>
  <c r="L959" i="15" s="1"/>
  <c r="M959" i="15" s="1"/>
  <c r="G959" i="15"/>
  <c r="H959" i="15" s="1"/>
  <c r="I959" i="15" s="1"/>
  <c r="K958" i="15"/>
  <c r="L958" i="15" s="1"/>
  <c r="M958" i="15" s="1"/>
  <c r="G958" i="15"/>
  <c r="H958" i="15" s="1"/>
  <c r="I958" i="15" s="1"/>
  <c r="K957" i="15"/>
  <c r="L957" i="15" s="1"/>
  <c r="M957" i="15" s="1"/>
  <c r="G957" i="15"/>
  <c r="H957" i="15" s="1"/>
  <c r="I957" i="15" s="1"/>
  <c r="K956" i="15"/>
  <c r="L956" i="15" s="1"/>
  <c r="M956" i="15" s="1"/>
  <c r="G956" i="15"/>
  <c r="H956" i="15" s="1"/>
  <c r="K955" i="15"/>
  <c r="L955" i="15" s="1"/>
  <c r="M955" i="15" s="1"/>
  <c r="G955" i="15"/>
  <c r="H955" i="15" s="1"/>
  <c r="K954" i="15"/>
  <c r="L954" i="15" s="1"/>
  <c r="M954" i="15" s="1"/>
  <c r="G954" i="15"/>
  <c r="H954" i="15" s="1"/>
  <c r="I954" i="15" s="1"/>
  <c r="K953" i="15"/>
  <c r="L953" i="15" s="1"/>
  <c r="M953" i="15" s="1"/>
  <c r="G953" i="15"/>
  <c r="H953" i="15" s="1"/>
  <c r="K952" i="15"/>
  <c r="L952" i="15" s="1"/>
  <c r="M952" i="15" s="1"/>
  <c r="G952" i="15"/>
  <c r="H952" i="15" s="1"/>
  <c r="I952" i="15" s="1"/>
  <c r="K951" i="15"/>
  <c r="L951" i="15" s="1"/>
  <c r="M951" i="15" s="1"/>
  <c r="G951" i="15"/>
  <c r="H951" i="15" s="1"/>
  <c r="K950" i="15"/>
  <c r="L950" i="15" s="1"/>
  <c r="M950" i="15" s="1"/>
  <c r="G950" i="15"/>
  <c r="H950" i="15" s="1"/>
  <c r="I950" i="15" s="1"/>
  <c r="K949" i="15"/>
  <c r="L949" i="15" s="1"/>
  <c r="M949" i="15" s="1"/>
  <c r="G949" i="15"/>
  <c r="H949" i="15" s="1"/>
  <c r="I949" i="15" s="1"/>
  <c r="K948" i="15"/>
  <c r="L948" i="15" s="1"/>
  <c r="M948" i="15" s="1"/>
  <c r="G948" i="15"/>
  <c r="H948" i="15" s="1"/>
  <c r="I948" i="15" s="1"/>
  <c r="K947" i="15"/>
  <c r="L947" i="15" s="1"/>
  <c r="M947" i="15" s="1"/>
  <c r="G947" i="15"/>
  <c r="H947" i="15" s="1"/>
  <c r="K946" i="15"/>
  <c r="L946" i="15" s="1"/>
  <c r="M946" i="15" s="1"/>
  <c r="G946" i="15"/>
  <c r="H946" i="15" s="1"/>
  <c r="K945" i="15"/>
  <c r="L945" i="15" s="1"/>
  <c r="M945" i="15" s="1"/>
  <c r="G945" i="15"/>
  <c r="H945" i="15" s="1"/>
  <c r="K944" i="15"/>
  <c r="L944" i="15" s="1"/>
  <c r="M944" i="15" s="1"/>
  <c r="G944" i="15"/>
  <c r="H944" i="15" s="1"/>
  <c r="I944" i="15" s="1"/>
  <c r="K943" i="15"/>
  <c r="L943" i="15" s="1"/>
  <c r="M943" i="15" s="1"/>
  <c r="G943" i="15"/>
  <c r="H943" i="15" s="1"/>
  <c r="I943" i="15" s="1"/>
  <c r="K942" i="15"/>
  <c r="L942" i="15" s="1"/>
  <c r="M942" i="15" s="1"/>
  <c r="G942" i="15"/>
  <c r="H942" i="15" s="1"/>
  <c r="I942" i="15" s="1"/>
  <c r="K941" i="15"/>
  <c r="L941" i="15" s="1"/>
  <c r="M941" i="15" s="1"/>
  <c r="G941" i="15"/>
  <c r="H941" i="15" s="1"/>
  <c r="K940" i="15"/>
  <c r="L940" i="15" s="1"/>
  <c r="M940" i="15" s="1"/>
  <c r="G940" i="15"/>
  <c r="H940" i="15" s="1"/>
  <c r="K939" i="15"/>
  <c r="L939" i="15" s="1"/>
  <c r="M939" i="15" s="1"/>
  <c r="G939" i="15"/>
  <c r="H939" i="15" s="1"/>
  <c r="I939" i="15" s="1"/>
  <c r="K938" i="15"/>
  <c r="L938" i="15" s="1"/>
  <c r="M938" i="15" s="1"/>
  <c r="G938" i="15"/>
  <c r="H938" i="15" s="1"/>
  <c r="I938" i="15" s="1"/>
  <c r="K937" i="15"/>
  <c r="L937" i="15" s="1"/>
  <c r="M937" i="15" s="1"/>
  <c r="G937" i="15"/>
  <c r="H937" i="15" s="1"/>
  <c r="I937" i="15" s="1"/>
  <c r="K936" i="15"/>
  <c r="L936" i="15" s="1"/>
  <c r="M936" i="15" s="1"/>
  <c r="G936" i="15"/>
  <c r="H936" i="15" s="1"/>
  <c r="I936" i="15" s="1"/>
  <c r="K935" i="15"/>
  <c r="L935" i="15" s="1"/>
  <c r="M935" i="15" s="1"/>
  <c r="G935" i="15"/>
  <c r="H935" i="15" s="1"/>
  <c r="I935" i="15" s="1"/>
  <c r="K934" i="15"/>
  <c r="L934" i="15" s="1"/>
  <c r="M934" i="15" s="1"/>
  <c r="G934" i="15"/>
  <c r="H934" i="15" s="1"/>
  <c r="I934" i="15" s="1"/>
  <c r="K933" i="15"/>
  <c r="L933" i="15" s="1"/>
  <c r="M933" i="15" s="1"/>
  <c r="G933" i="15"/>
  <c r="H933" i="15" s="1"/>
  <c r="I933" i="15" s="1"/>
  <c r="K932" i="15"/>
  <c r="L932" i="15" s="1"/>
  <c r="M932" i="15" s="1"/>
  <c r="G932" i="15"/>
  <c r="H932" i="15" s="1"/>
  <c r="I932" i="15" s="1"/>
  <c r="K931" i="15"/>
  <c r="L931" i="15" s="1"/>
  <c r="M931" i="15" s="1"/>
  <c r="G931" i="15"/>
  <c r="H931" i="15" s="1"/>
  <c r="I931" i="15" s="1"/>
  <c r="K930" i="15"/>
  <c r="L930" i="15" s="1"/>
  <c r="M930" i="15" s="1"/>
  <c r="G930" i="15"/>
  <c r="H930" i="15" s="1"/>
  <c r="I930" i="15" s="1"/>
  <c r="K929" i="15"/>
  <c r="L929" i="15" s="1"/>
  <c r="M929" i="15" s="1"/>
  <c r="G929" i="15"/>
  <c r="H929" i="15" s="1"/>
  <c r="I929" i="15" s="1"/>
  <c r="K928" i="15"/>
  <c r="L928" i="15" s="1"/>
  <c r="M928" i="15" s="1"/>
  <c r="G928" i="15"/>
  <c r="H928" i="15" s="1"/>
  <c r="I928" i="15" s="1"/>
  <c r="K927" i="15"/>
  <c r="L927" i="15" s="1"/>
  <c r="M927" i="15" s="1"/>
  <c r="G927" i="15"/>
  <c r="H927" i="15" s="1"/>
  <c r="I927" i="15" s="1"/>
  <c r="K926" i="15"/>
  <c r="L926" i="15" s="1"/>
  <c r="M926" i="15" s="1"/>
  <c r="G926" i="15"/>
  <c r="H926" i="15" s="1"/>
  <c r="I926" i="15" s="1"/>
  <c r="K925" i="15"/>
  <c r="L925" i="15" s="1"/>
  <c r="M925" i="15" s="1"/>
  <c r="G925" i="15"/>
  <c r="H925" i="15" s="1"/>
  <c r="I925" i="15" s="1"/>
  <c r="K924" i="15"/>
  <c r="L924" i="15" s="1"/>
  <c r="M924" i="15" s="1"/>
  <c r="G924" i="15"/>
  <c r="H924" i="15" s="1"/>
  <c r="I924" i="15" s="1"/>
  <c r="K923" i="15"/>
  <c r="L923" i="15" s="1"/>
  <c r="M923" i="15" s="1"/>
  <c r="G923" i="15"/>
  <c r="H923" i="15" s="1"/>
  <c r="I923" i="15" s="1"/>
  <c r="K922" i="15"/>
  <c r="L922" i="15" s="1"/>
  <c r="M922" i="15" s="1"/>
  <c r="G922" i="15"/>
  <c r="H922" i="15" s="1"/>
  <c r="I922" i="15" s="1"/>
  <c r="K921" i="15"/>
  <c r="L921" i="15" s="1"/>
  <c r="M921" i="15" s="1"/>
  <c r="G921" i="15"/>
  <c r="H921" i="15" s="1"/>
  <c r="K920" i="15"/>
  <c r="L920" i="15" s="1"/>
  <c r="M920" i="15" s="1"/>
  <c r="G920" i="15"/>
  <c r="H920" i="15" s="1"/>
  <c r="I920" i="15" s="1"/>
  <c r="K919" i="15"/>
  <c r="L919" i="15" s="1"/>
  <c r="M919" i="15" s="1"/>
  <c r="G919" i="15"/>
  <c r="H919" i="15" s="1"/>
  <c r="K918" i="15"/>
  <c r="L918" i="15" s="1"/>
  <c r="M918" i="15" s="1"/>
  <c r="G918" i="15"/>
  <c r="H918" i="15" s="1"/>
  <c r="I918" i="15" s="1"/>
  <c r="K917" i="15"/>
  <c r="L917" i="15" s="1"/>
  <c r="M917" i="15" s="1"/>
  <c r="G917" i="15"/>
  <c r="H917" i="15" s="1"/>
  <c r="I917" i="15" s="1"/>
  <c r="K916" i="15"/>
  <c r="L916" i="15" s="1"/>
  <c r="M916" i="15" s="1"/>
  <c r="G916" i="15"/>
  <c r="H916" i="15" s="1"/>
  <c r="I916" i="15" s="1"/>
  <c r="K915" i="15"/>
  <c r="L915" i="15" s="1"/>
  <c r="M915" i="15" s="1"/>
  <c r="G915" i="15"/>
  <c r="H915" i="15" s="1"/>
  <c r="I915" i="15" s="1"/>
  <c r="K914" i="15"/>
  <c r="L914" i="15" s="1"/>
  <c r="M914" i="15" s="1"/>
  <c r="G914" i="15"/>
  <c r="H914" i="15" s="1"/>
  <c r="K913" i="15"/>
  <c r="L913" i="15" s="1"/>
  <c r="M913" i="15" s="1"/>
  <c r="G913" i="15"/>
  <c r="H913" i="15" s="1"/>
  <c r="I913" i="15" s="1"/>
  <c r="K912" i="15"/>
  <c r="L912" i="15" s="1"/>
  <c r="M912" i="15" s="1"/>
  <c r="G912" i="15"/>
  <c r="H912" i="15" s="1"/>
  <c r="K911" i="15"/>
  <c r="L911" i="15" s="1"/>
  <c r="M911" i="15" s="1"/>
  <c r="G911" i="15"/>
  <c r="H911" i="15" s="1"/>
  <c r="I911" i="15" s="1"/>
  <c r="K910" i="15"/>
  <c r="L910" i="15" s="1"/>
  <c r="M910" i="15" s="1"/>
  <c r="G910" i="15"/>
  <c r="H910" i="15" s="1"/>
  <c r="I910" i="15" s="1"/>
  <c r="K909" i="15"/>
  <c r="L909" i="15" s="1"/>
  <c r="M909" i="15" s="1"/>
  <c r="G909" i="15"/>
  <c r="H909" i="15" s="1"/>
  <c r="K908" i="15"/>
  <c r="L908" i="15" s="1"/>
  <c r="M908" i="15" s="1"/>
  <c r="G908" i="15"/>
  <c r="H908" i="15" s="1"/>
  <c r="K907" i="15"/>
  <c r="L907" i="15" s="1"/>
  <c r="M907" i="15" s="1"/>
  <c r="G907" i="15"/>
  <c r="H907" i="15" s="1"/>
  <c r="I907" i="15" s="1"/>
  <c r="K906" i="15"/>
  <c r="L906" i="15" s="1"/>
  <c r="M906" i="15" s="1"/>
  <c r="G906" i="15"/>
  <c r="H906" i="15" s="1"/>
  <c r="I906" i="15" s="1"/>
  <c r="K905" i="15"/>
  <c r="L905" i="15" s="1"/>
  <c r="M905" i="15" s="1"/>
  <c r="G905" i="15"/>
  <c r="H905" i="15" s="1"/>
  <c r="I905" i="15" s="1"/>
  <c r="K904" i="15"/>
  <c r="L904" i="15" s="1"/>
  <c r="M904" i="15" s="1"/>
  <c r="G904" i="15"/>
  <c r="H904" i="15" s="1"/>
  <c r="I904" i="15" s="1"/>
  <c r="K903" i="15"/>
  <c r="L903" i="15" s="1"/>
  <c r="M903" i="15" s="1"/>
  <c r="G903" i="15"/>
  <c r="H903" i="15" s="1"/>
  <c r="K902" i="15"/>
  <c r="L902" i="15" s="1"/>
  <c r="M902" i="15" s="1"/>
  <c r="G902" i="15"/>
  <c r="H902" i="15" s="1"/>
  <c r="I902" i="15" s="1"/>
  <c r="K901" i="15"/>
  <c r="L901" i="15" s="1"/>
  <c r="M901" i="15" s="1"/>
  <c r="G901" i="15"/>
  <c r="H901" i="15" s="1"/>
  <c r="I901" i="15" s="1"/>
  <c r="K900" i="15"/>
  <c r="L900" i="15" s="1"/>
  <c r="M900" i="15" s="1"/>
  <c r="G900" i="15"/>
  <c r="H900" i="15" s="1"/>
  <c r="I900" i="15" s="1"/>
  <c r="K899" i="15"/>
  <c r="L899" i="15" s="1"/>
  <c r="M899" i="15" s="1"/>
  <c r="G899" i="15"/>
  <c r="H899" i="15" s="1"/>
  <c r="I899" i="15" s="1"/>
  <c r="K898" i="15"/>
  <c r="L898" i="15" s="1"/>
  <c r="M898" i="15" s="1"/>
  <c r="G898" i="15"/>
  <c r="H898" i="15" s="1"/>
  <c r="I898" i="15" s="1"/>
  <c r="K897" i="15"/>
  <c r="L897" i="15" s="1"/>
  <c r="M897" i="15" s="1"/>
  <c r="G897" i="15"/>
  <c r="H897" i="15" s="1"/>
  <c r="I897" i="15" s="1"/>
  <c r="K896" i="15"/>
  <c r="L896" i="15" s="1"/>
  <c r="M896" i="15" s="1"/>
  <c r="G896" i="15"/>
  <c r="H896" i="15" s="1"/>
  <c r="I896" i="15" s="1"/>
  <c r="K895" i="15"/>
  <c r="L895" i="15" s="1"/>
  <c r="M895" i="15" s="1"/>
  <c r="G895" i="15"/>
  <c r="H895" i="15" s="1"/>
  <c r="I895" i="15" s="1"/>
  <c r="K894" i="15"/>
  <c r="L894" i="15" s="1"/>
  <c r="M894" i="15" s="1"/>
  <c r="G894" i="15"/>
  <c r="H894" i="15" s="1"/>
  <c r="I894" i="15" s="1"/>
  <c r="K893" i="15"/>
  <c r="L893" i="15" s="1"/>
  <c r="M893" i="15" s="1"/>
  <c r="G893" i="15"/>
  <c r="H893" i="15" s="1"/>
  <c r="K892" i="15"/>
  <c r="L892" i="15" s="1"/>
  <c r="M892" i="15" s="1"/>
  <c r="G892" i="15"/>
  <c r="H892" i="15" s="1"/>
  <c r="K891" i="15"/>
  <c r="L891" i="15" s="1"/>
  <c r="M891" i="15" s="1"/>
  <c r="G891" i="15"/>
  <c r="H891" i="15" s="1"/>
  <c r="I891" i="15" s="1"/>
  <c r="K890" i="15"/>
  <c r="L890" i="15" s="1"/>
  <c r="M890" i="15" s="1"/>
  <c r="G890" i="15"/>
  <c r="H890" i="15" s="1"/>
  <c r="I890" i="15" s="1"/>
  <c r="K889" i="15"/>
  <c r="L889" i="15" s="1"/>
  <c r="M889" i="15" s="1"/>
  <c r="G889" i="15"/>
  <c r="H889" i="15" s="1"/>
  <c r="I889" i="15" s="1"/>
  <c r="K888" i="15"/>
  <c r="L888" i="15" s="1"/>
  <c r="M888" i="15" s="1"/>
  <c r="G888" i="15"/>
  <c r="H888" i="15" s="1"/>
  <c r="K887" i="15"/>
  <c r="L887" i="15" s="1"/>
  <c r="M887" i="15" s="1"/>
  <c r="G887" i="15"/>
  <c r="H887" i="15" s="1"/>
  <c r="K886" i="15"/>
  <c r="L886" i="15" s="1"/>
  <c r="M886" i="15" s="1"/>
  <c r="G886" i="15"/>
  <c r="H886" i="15" s="1"/>
  <c r="I886" i="15" s="1"/>
  <c r="K885" i="15"/>
  <c r="L885" i="15" s="1"/>
  <c r="M885" i="15" s="1"/>
  <c r="G885" i="15"/>
  <c r="H885" i="15" s="1"/>
  <c r="I885" i="15" s="1"/>
  <c r="K884" i="15"/>
  <c r="L884" i="15" s="1"/>
  <c r="M884" i="15" s="1"/>
  <c r="G884" i="15"/>
  <c r="H884" i="15" s="1"/>
  <c r="I884" i="15" s="1"/>
  <c r="K883" i="15"/>
  <c r="L883" i="15" s="1"/>
  <c r="M883" i="15" s="1"/>
  <c r="G883" i="15"/>
  <c r="H883" i="15" s="1"/>
  <c r="I883" i="15" s="1"/>
  <c r="K882" i="15"/>
  <c r="L882" i="15" s="1"/>
  <c r="M882" i="15" s="1"/>
  <c r="G882" i="15"/>
  <c r="H882" i="15" s="1"/>
  <c r="I882" i="15" s="1"/>
  <c r="K881" i="15"/>
  <c r="L881" i="15" s="1"/>
  <c r="M881" i="15" s="1"/>
  <c r="G881" i="15"/>
  <c r="H881" i="15" s="1"/>
  <c r="I881" i="15" s="1"/>
  <c r="K880" i="15"/>
  <c r="L880" i="15" s="1"/>
  <c r="M880" i="15" s="1"/>
  <c r="G880" i="15"/>
  <c r="H880" i="15" s="1"/>
  <c r="I880" i="15" s="1"/>
  <c r="K879" i="15"/>
  <c r="L879" i="15" s="1"/>
  <c r="M879" i="15" s="1"/>
  <c r="G879" i="15"/>
  <c r="H879" i="15" s="1"/>
  <c r="I879" i="15" s="1"/>
  <c r="K878" i="15"/>
  <c r="L878" i="15" s="1"/>
  <c r="M878" i="15" s="1"/>
  <c r="G878" i="15"/>
  <c r="H878" i="15" s="1"/>
  <c r="I878" i="15" s="1"/>
  <c r="K877" i="15"/>
  <c r="L877" i="15" s="1"/>
  <c r="M877" i="15" s="1"/>
  <c r="G877" i="15"/>
  <c r="H877" i="15" s="1"/>
  <c r="K876" i="15"/>
  <c r="L876" i="15" s="1"/>
  <c r="M876" i="15" s="1"/>
  <c r="G876" i="15"/>
  <c r="H876" i="15" s="1"/>
  <c r="K875" i="15"/>
  <c r="L875" i="15" s="1"/>
  <c r="M875" i="15" s="1"/>
  <c r="G875" i="15"/>
  <c r="H875" i="15" s="1"/>
  <c r="K874" i="15"/>
  <c r="L874" i="15" s="1"/>
  <c r="M874" i="15" s="1"/>
  <c r="G874" i="15"/>
  <c r="H874" i="15" s="1"/>
  <c r="I874" i="15" s="1"/>
  <c r="K873" i="15"/>
  <c r="L873" i="15" s="1"/>
  <c r="M873" i="15" s="1"/>
  <c r="G873" i="15"/>
  <c r="H873" i="15" s="1"/>
  <c r="K872" i="15"/>
  <c r="L872" i="15" s="1"/>
  <c r="M872" i="15" s="1"/>
  <c r="G872" i="15"/>
  <c r="H872" i="15" s="1"/>
  <c r="I872" i="15" s="1"/>
  <c r="K871" i="15"/>
  <c r="L871" i="15" s="1"/>
  <c r="M871" i="15" s="1"/>
  <c r="G871" i="15"/>
  <c r="H871" i="15" s="1"/>
  <c r="K870" i="15"/>
  <c r="L870" i="15" s="1"/>
  <c r="M870" i="15" s="1"/>
  <c r="G870" i="15"/>
  <c r="H870" i="15" s="1"/>
  <c r="I870" i="15" s="1"/>
  <c r="K869" i="15"/>
  <c r="L869" i="15" s="1"/>
  <c r="M869" i="15" s="1"/>
  <c r="G869" i="15"/>
  <c r="H869" i="15" s="1"/>
  <c r="K868" i="15"/>
  <c r="L868" i="15" s="1"/>
  <c r="M868" i="15" s="1"/>
  <c r="G868" i="15"/>
  <c r="H868" i="15" s="1"/>
  <c r="I868" i="15" s="1"/>
  <c r="K867" i="15"/>
  <c r="L867" i="15" s="1"/>
  <c r="M867" i="15" s="1"/>
  <c r="G867" i="15"/>
  <c r="H867" i="15" s="1"/>
  <c r="I867" i="15" s="1"/>
  <c r="K866" i="15"/>
  <c r="L866" i="15" s="1"/>
  <c r="M866" i="15" s="1"/>
  <c r="G866" i="15"/>
  <c r="H866" i="15" s="1"/>
  <c r="I866" i="15" s="1"/>
  <c r="K865" i="15"/>
  <c r="L865" i="15" s="1"/>
  <c r="M865" i="15" s="1"/>
  <c r="G865" i="15"/>
  <c r="H865" i="15" s="1"/>
  <c r="I865" i="15" s="1"/>
  <c r="K864" i="15"/>
  <c r="L864" i="15" s="1"/>
  <c r="M864" i="15" s="1"/>
  <c r="G864" i="15"/>
  <c r="H864" i="15" s="1"/>
  <c r="I864" i="15" s="1"/>
  <c r="K863" i="15"/>
  <c r="L863" i="15" s="1"/>
  <c r="M863" i="15" s="1"/>
  <c r="G863" i="15"/>
  <c r="H863" i="15" s="1"/>
  <c r="K862" i="15"/>
  <c r="L862" i="15" s="1"/>
  <c r="M862" i="15" s="1"/>
  <c r="G862" i="15"/>
  <c r="H862" i="15" s="1"/>
  <c r="K861" i="15"/>
  <c r="L861" i="15" s="1"/>
  <c r="M861" i="15" s="1"/>
  <c r="G861" i="15"/>
  <c r="H861" i="15" s="1"/>
  <c r="I861" i="15" s="1"/>
  <c r="K860" i="15"/>
  <c r="L860" i="15" s="1"/>
  <c r="M860" i="15" s="1"/>
  <c r="G860" i="15"/>
  <c r="H860" i="15" s="1"/>
  <c r="I860" i="15" s="1"/>
  <c r="K859" i="15"/>
  <c r="L859" i="15" s="1"/>
  <c r="M859" i="15" s="1"/>
  <c r="G859" i="15"/>
  <c r="H859" i="15" s="1"/>
  <c r="I859" i="15" s="1"/>
  <c r="K858" i="15"/>
  <c r="L858" i="15" s="1"/>
  <c r="M858" i="15" s="1"/>
  <c r="G858" i="15"/>
  <c r="H858" i="15" s="1"/>
  <c r="I858" i="15" s="1"/>
  <c r="K857" i="15"/>
  <c r="L857" i="15" s="1"/>
  <c r="M857" i="15" s="1"/>
  <c r="G857" i="15"/>
  <c r="H857" i="15" s="1"/>
  <c r="K856" i="15"/>
  <c r="L856" i="15" s="1"/>
  <c r="M856" i="15" s="1"/>
  <c r="G856" i="15"/>
  <c r="H856" i="15" s="1"/>
  <c r="I856" i="15" s="1"/>
  <c r="K855" i="15"/>
  <c r="L855" i="15" s="1"/>
  <c r="M855" i="15" s="1"/>
  <c r="G855" i="15"/>
  <c r="H855" i="15" s="1"/>
  <c r="I855" i="15" s="1"/>
  <c r="K854" i="15"/>
  <c r="L854" i="15" s="1"/>
  <c r="M854" i="15" s="1"/>
  <c r="G854" i="15"/>
  <c r="H854" i="15" s="1"/>
  <c r="I854" i="15" s="1"/>
  <c r="K853" i="15"/>
  <c r="L853" i="15" s="1"/>
  <c r="M853" i="15" s="1"/>
  <c r="G853" i="15"/>
  <c r="H853" i="15" s="1"/>
  <c r="I853" i="15" s="1"/>
  <c r="K852" i="15"/>
  <c r="L852" i="15" s="1"/>
  <c r="M852" i="15" s="1"/>
  <c r="G852" i="15"/>
  <c r="H852" i="15" s="1"/>
  <c r="I852" i="15" s="1"/>
  <c r="K851" i="15"/>
  <c r="L851" i="15" s="1"/>
  <c r="M851" i="15" s="1"/>
  <c r="G851" i="15"/>
  <c r="H851" i="15" s="1"/>
  <c r="K850" i="15"/>
  <c r="L850" i="15" s="1"/>
  <c r="M850" i="15" s="1"/>
  <c r="G850" i="15"/>
  <c r="H850" i="15" s="1"/>
  <c r="I850" i="15" s="1"/>
  <c r="K849" i="15"/>
  <c r="L849" i="15" s="1"/>
  <c r="M849" i="15" s="1"/>
  <c r="G849" i="15"/>
  <c r="H849" i="15" s="1"/>
  <c r="I849" i="15" s="1"/>
  <c r="K848" i="15"/>
  <c r="L848" i="15" s="1"/>
  <c r="M848" i="15" s="1"/>
  <c r="G848" i="15"/>
  <c r="H848" i="15" s="1"/>
  <c r="I848" i="15" s="1"/>
  <c r="K847" i="15"/>
  <c r="L847" i="15" s="1"/>
  <c r="M847" i="15" s="1"/>
  <c r="G847" i="15"/>
  <c r="H847" i="15" s="1"/>
  <c r="K846" i="15"/>
  <c r="L846" i="15" s="1"/>
  <c r="M846" i="15" s="1"/>
  <c r="G846" i="15"/>
  <c r="H846" i="15" s="1"/>
  <c r="I846" i="15" s="1"/>
  <c r="K845" i="15"/>
  <c r="L845" i="15" s="1"/>
  <c r="M845" i="15" s="1"/>
  <c r="G845" i="15"/>
  <c r="H845" i="15" s="1"/>
  <c r="I845" i="15" s="1"/>
  <c r="K844" i="15"/>
  <c r="L844" i="15" s="1"/>
  <c r="M844" i="15" s="1"/>
  <c r="G844" i="15"/>
  <c r="H844" i="15" s="1"/>
  <c r="I844" i="15" s="1"/>
  <c r="K843" i="15"/>
  <c r="L843" i="15" s="1"/>
  <c r="M843" i="15" s="1"/>
  <c r="G843" i="15"/>
  <c r="H843" i="15" s="1"/>
  <c r="I843" i="15" s="1"/>
  <c r="K842" i="15"/>
  <c r="L842" i="15" s="1"/>
  <c r="M842" i="15" s="1"/>
  <c r="G842" i="15"/>
  <c r="H842" i="15" s="1"/>
  <c r="I842" i="15" s="1"/>
  <c r="K841" i="15"/>
  <c r="L841" i="15" s="1"/>
  <c r="M841" i="15" s="1"/>
  <c r="G841" i="15"/>
  <c r="H841" i="15" s="1"/>
  <c r="I841" i="15" s="1"/>
  <c r="K840" i="15"/>
  <c r="L840" i="15" s="1"/>
  <c r="M840" i="15" s="1"/>
  <c r="G840" i="15"/>
  <c r="H840" i="15" s="1"/>
  <c r="I840" i="15" s="1"/>
  <c r="K839" i="15"/>
  <c r="L839" i="15" s="1"/>
  <c r="M839" i="15" s="1"/>
  <c r="G839" i="15"/>
  <c r="H839" i="15" s="1"/>
  <c r="K838" i="15"/>
  <c r="L838" i="15" s="1"/>
  <c r="M838" i="15" s="1"/>
  <c r="G838" i="15"/>
  <c r="H838" i="15" s="1"/>
  <c r="I838" i="15" s="1"/>
  <c r="K837" i="15"/>
  <c r="L837" i="15" s="1"/>
  <c r="M837" i="15" s="1"/>
  <c r="G837" i="15"/>
  <c r="H837" i="15" s="1"/>
  <c r="I837" i="15" s="1"/>
  <c r="K836" i="15"/>
  <c r="L836" i="15" s="1"/>
  <c r="M836" i="15" s="1"/>
  <c r="G836" i="15"/>
  <c r="H836" i="15" s="1"/>
  <c r="I836" i="15" s="1"/>
  <c r="K835" i="15"/>
  <c r="L835" i="15" s="1"/>
  <c r="M835" i="15" s="1"/>
  <c r="G835" i="15"/>
  <c r="H835" i="15" s="1"/>
  <c r="I835" i="15" s="1"/>
  <c r="K834" i="15"/>
  <c r="L834" i="15" s="1"/>
  <c r="M834" i="15" s="1"/>
  <c r="G834" i="15"/>
  <c r="H834" i="15" s="1"/>
  <c r="K833" i="15"/>
  <c r="L833" i="15" s="1"/>
  <c r="M833" i="15" s="1"/>
  <c r="G833" i="15"/>
  <c r="H833" i="15" s="1"/>
  <c r="I833" i="15" s="1"/>
  <c r="K832" i="15"/>
  <c r="L832" i="15" s="1"/>
  <c r="M832" i="15" s="1"/>
  <c r="G832" i="15"/>
  <c r="H832" i="15" s="1"/>
  <c r="I832" i="15" s="1"/>
  <c r="J832" i="15" s="1"/>
  <c r="K831" i="15"/>
  <c r="L831" i="15" s="1"/>
  <c r="M831" i="15" s="1"/>
  <c r="G831" i="15"/>
  <c r="H831" i="15" s="1"/>
  <c r="I831" i="15" s="1"/>
  <c r="K830" i="15"/>
  <c r="L830" i="15" s="1"/>
  <c r="M830" i="15" s="1"/>
  <c r="G830" i="15"/>
  <c r="H830" i="15" s="1"/>
  <c r="K829" i="15"/>
  <c r="L829" i="15" s="1"/>
  <c r="M829" i="15" s="1"/>
  <c r="G829" i="15"/>
  <c r="H829" i="15" s="1"/>
  <c r="K828" i="15"/>
  <c r="L828" i="15" s="1"/>
  <c r="M828" i="15" s="1"/>
  <c r="G828" i="15"/>
  <c r="H828" i="15" s="1"/>
  <c r="K827" i="15"/>
  <c r="L827" i="15" s="1"/>
  <c r="M827" i="15" s="1"/>
  <c r="G827" i="15"/>
  <c r="H827" i="15" s="1"/>
  <c r="K826" i="15"/>
  <c r="L826" i="15" s="1"/>
  <c r="M826" i="15" s="1"/>
  <c r="G826" i="15"/>
  <c r="H826" i="15" s="1"/>
  <c r="I826" i="15" s="1"/>
  <c r="K825" i="15"/>
  <c r="L825" i="15" s="1"/>
  <c r="M825" i="15" s="1"/>
  <c r="G825" i="15"/>
  <c r="H825" i="15" s="1"/>
  <c r="K824" i="15"/>
  <c r="L824" i="15" s="1"/>
  <c r="M824" i="15" s="1"/>
  <c r="G824" i="15"/>
  <c r="H824" i="15" s="1"/>
  <c r="I824" i="15" s="1"/>
  <c r="K823" i="15"/>
  <c r="L823" i="15" s="1"/>
  <c r="M823" i="15" s="1"/>
  <c r="G823" i="15"/>
  <c r="H823" i="15" s="1"/>
  <c r="I823" i="15" s="1"/>
  <c r="K822" i="15"/>
  <c r="L822" i="15" s="1"/>
  <c r="M822" i="15" s="1"/>
  <c r="G822" i="15"/>
  <c r="H822" i="15" s="1"/>
  <c r="I822" i="15" s="1"/>
  <c r="K821" i="15"/>
  <c r="L821" i="15" s="1"/>
  <c r="M821" i="15" s="1"/>
  <c r="G821" i="15"/>
  <c r="H821" i="15" s="1"/>
  <c r="I821" i="15" s="1"/>
  <c r="K820" i="15"/>
  <c r="L820" i="15" s="1"/>
  <c r="M820" i="15" s="1"/>
  <c r="G820" i="15"/>
  <c r="H820" i="15" s="1"/>
  <c r="K819" i="15"/>
  <c r="L819" i="15" s="1"/>
  <c r="M819" i="15" s="1"/>
  <c r="G819" i="15"/>
  <c r="H819" i="15" s="1"/>
  <c r="K818" i="15"/>
  <c r="L818" i="15" s="1"/>
  <c r="M818" i="15" s="1"/>
  <c r="G818" i="15"/>
  <c r="H818" i="15" s="1"/>
  <c r="K817" i="15"/>
  <c r="L817" i="15" s="1"/>
  <c r="M817" i="15" s="1"/>
  <c r="G817" i="15"/>
  <c r="H817" i="15" s="1"/>
  <c r="K816" i="15"/>
  <c r="L816" i="15" s="1"/>
  <c r="M816" i="15" s="1"/>
  <c r="G816" i="15"/>
  <c r="H816" i="15" s="1"/>
  <c r="I816" i="15" s="1"/>
  <c r="K815" i="15"/>
  <c r="L815" i="15" s="1"/>
  <c r="M815" i="15" s="1"/>
  <c r="G815" i="15"/>
  <c r="H815" i="15" s="1"/>
  <c r="I815" i="15" s="1"/>
  <c r="K814" i="15"/>
  <c r="L814" i="15" s="1"/>
  <c r="M814" i="15" s="1"/>
  <c r="G814" i="15"/>
  <c r="H814" i="15" s="1"/>
  <c r="K813" i="15"/>
  <c r="L813" i="15" s="1"/>
  <c r="M813" i="15" s="1"/>
  <c r="G813" i="15"/>
  <c r="H813" i="15" s="1"/>
  <c r="K812" i="15"/>
  <c r="L812" i="15" s="1"/>
  <c r="M812" i="15" s="1"/>
  <c r="G812" i="15"/>
  <c r="H812" i="15" s="1"/>
  <c r="K811" i="15"/>
  <c r="L811" i="15" s="1"/>
  <c r="M811" i="15" s="1"/>
  <c r="G811" i="15"/>
  <c r="H811" i="15" s="1"/>
  <c r="I811" i="15" s="1"/>
  <c r="K810" i="15"/>
  <c r="L810" i="15" s="1"/>
  <c r="M810" i="15" s="1"/>
  <c r="G810" i="15"/>
  <c r="H810" i="15" s="1"/>
  <c r="K809" i="15"/>
  <c r="L809" i="15" s="1"/>
  <c r="M809" i="15" s="1"/>
  <c r="G809" i="15"/>
  <c r="H809" i="15" s="1"/>
  <c r="I809" i="15" s="1"/>
  <c r="K808" i="15"/>
  <c r="L808" i="15" s="1"/>
  <c r="M808" i="15" s="1"/>
  <c r="G808" i="15"/>
  <c r="H808" i="15" s="1"/>
  <c r="I808" i="15" s="1"/>
  <c r="K807" i="15"/>
  <c r="L807" i="15" s="1"/>
  <c r="M807" i="15" s="1"/>
  <c r="G807" i="15"/>
  <c r="H807" i="15" s="1"/>
  <c r="I807" i="15" s="1"/>
  <c r="K806" i="15"/>
  <c r="L806" i="15" s="1"/>
  <c r="M806" i="15" s="1"/>
  <c r="G806" i="15"/>
  <c r="H806" i="15" s="1"/>
  <c r="I806" i="15" s="1"/>
  <c r="K805" i="15"/>
  <c r="L805" i="15" s="1"/>
  <c r="M805" i="15" s="1"/>
  <c r="G805" i="15"/>
  <c r="H805" i="15" s="1"/>
  <c r="I805" i="15" s="1"/>
  <c r="K804" i="15"/>
  <c r="L804" i="15" s="1"/>
  <c r="M804" i="15" s="1"/>
  <c r="G804" i="15"/>
  <c r="H804" i="15" s="1"/>
  <c r="K803" i="15"/>
  <c r="L803" i="15" s="1"/>
  <c r="M803" i="15" s="1"/>
  <c r="G803" i="15"/>
  <c r="H803" i="15" s="1"/>
  <c r="I803" i="15" s="1"/>
  <c r="K802" i="15"/>
  <c r="L802" i="15" s="1"/>
  <c r="M802" i="15" s="1"/>
  <c r="G802" i="15"/>
  <c r="H802" i="15" s="1"/>
  <c r="I802" i="15" s="1"/>
  <c r="K801" i="15"/>
  <c r="L801" i="15" s="1"/>
  <c r="M801" i="15" s="1"/>
  <c r="G801" i="15"/>
  <c r="H801" i="15" s="1"/>
  <c r="I801" i="15" s="1"/>
  <c r="K800" i="15"/>
  <c r="L800" i="15" s="1"/>
  <c r="M800" i="15" s="1"/>
  <c r="G800" i="15"/>
  <c r="H800" i="15" s="1"/>
  <c r="I800" i="15" s="1"/>
  <c r="K799" i="15"/>
  <c r="L799" i="15" s="1"/>
  <c r="M799" i="15" s="1"/>
  <c r="G799" i="15"/>
  <c r="H799" i="15" s="1"/>
  <c r="I799" i="15" s="1"/>
  <c r="K798" i="15"/>
  <c r="L798" i="15" s="1"/>
  <c r="M798" i="15" s="1"/>
  <c r="G798" i="15"/>
  <c r="H798" i="15" s="1"/>
  <c r="I798" i="15" s="1"/>
  <c r="K797" i="15"/>
  <c r="L797" i="15" s="1"/>
  <c r="M797" i="15" s="1"/>
  <c r="G797" i="15"/>
  <c r="H797" i="15" s="1"/>
  <c r="I797" i="15" s="1"/>
  <c r="K796" i="15"/>
  <c r="L796" i="15" s="1"/>
  <c r="M796" i="15" s="1"/>
  <c r="G796" i="15"/>
  <c r="H796" i="15" s="1"/>
  <c r="I796" i="15" s="1"/>
  <c r="K795" i="15"/>
  <c r="L795" i="15" s="1"/>
  <c r="M795" i="15" s="1"/>
  <c r="G795" i="15"/>
  <c r="H795" i="15" s="1"/>
  <c r="I795" i="15" s="1"/>
  <c r="K794" i="15"/>
  <c r="L794" i="15" s="1"/>
  <c r="M794" i="15" s="1"/>
  <c r="G794" i="15"/>
  <c r="H794" i="15" s="1"/>
  <c r="I794" i="15" s="1"/>
  <c r="K793" i="15"/>
  <c r="L793" i="15" s="1"/>
  <c r="M793" i="15" s="1"/>
  <c r="G793" i="15"/>
  <c r="H793" i="15" s="1"/>
  <c r="I793" i="15" s="1"/>
  <c r="K792" i="15"/>
  <c r="L792" i="15" s="1"/>
  <c r="M792" i="15" s="1"/>
  <c r="G792" i="15"/>
  <c r="H792" i="15" s="1"/>
  <c r="I792" i="15" s="1"/>
  <c r="K791" i="15"/>
  <c r="L791" i="15" s="1"/>
  <c r="M791" i="15" s="1"/>
  <c r="G791" i="15"/>
  <c r="H791" i="15" s="1"/>
  <c r="I791" i="15" s="1"/>
  <c r="K790" i="15"/>
  <c r="L790" i="15" s="1"/>
  <c r="M790" i="15" s="1"/>
  <c r="G790" i="15"/>
  <c r="H790" i="15" s="1"/>
  <c r="I790" i="15" s="1"/>
  <c r="K789" i="15"/>
  <c r="L789" i="15" s="1"/>
  <c r="M789" i="15" s="1"/>
  <c r="G789" i="15"/>
  <c r="H789" i="15" s="1"/>
  <c r="I789" i="15" s="1"/>
  <c r="K788" i="15"/>
  <c r="L788" i="15" s="1"/>
  <c r="M788" i="15" s="1"/>
  <c r="G788" i="15"/>
  <c r="H788" i="15" s="1"/>
  <c r="I788" i="15" s="1"/>
  <c r="K787" i="15"/>
  <c r="L787" i="15" s="1"/>
  <c r="M787" i="15" s="1"/>
  <c r="G787" i="15"/>
  <c r="H787" i="15" s="1"/>
  <c r="I787" i="15" s="1"/>
  <c r="K786" i="15"/>
  <c r="L786" i="15" s="1"/>
  <c r="M786" i="15" s="1"/>
  <c r="G786" i="15"/>
  <c r="H786" i="15" s="1"/>
  <c r="K785" i="15"/>
  <c r="L785" i="15" s="1"/>
  <c r="M785" i="15" s="1"/>
  <c r="G785" i="15"/>
  <c r="H785" i="15" s="1"/>
  <c r="I785" i="15" s="1"/>
  <c r="K784" i="15"/>
  <c r="L784" i="15" s="1"/>
  <c r="M784" i="15" s="1"/>
  <c r="G784" i="15"/>
  <c r="H784" i="15" s="1"/>
  <c r="I784" i="15" s="1"/>
  <c r="K783" i="15"/>
  <c r="L783" i="15" s="1"/>
  <c r="M783" i="15" s="1"/>
  <c r="G783" i="15"/>
  <c r="H783" i="15" s="1"/>
  <c r="K782" i="15"/>
  <c r="L782" i="15" s="1"/>
  <c r="M782" i="15" s="1"/>
  <c r="G782" i="15"/>
  <c r="H782" i="15" s="1"/>
  <c r="K781" i="15"/>
  <c r="L781" i="15" s="1"/>
  <c r="M781" i="15" s="1"/>
  <c r="G781" i="15"/>
  <c r="H781" i="15" s="1"/>
  <c r="I781" i="15" s="1"/>
  <c r="K780" i="15"/>
  <c r="L780" i="15" s="1"/>
  <c r="M780" i="15" s="1"/>
  <c r="G780" i="15"/>
  <c r="H780" i="15" s="1"/>
  <c r="I780" i="15" s="1"/>
  <c r="K779" i="15"/>
  <c r="L779" i="15" s="1"/>
  <c r="M779" i="15" s="1"/>
  <c r="G779" i="15"/>
  <c r="H779" i="15" s="1"/>
  <c r="I779" i="15" s="1"/>
  <c r="K778" i="15"/>
  <c r="L778" i="15" s="1"/>
  <c r="M778" i="15" s="1"/>
  <c r="G778" i="15"/>
  <c r="H778" i="15" s="1"/>
  <c r="K777" i="15"/>
  <c r="L777" i="15" s="1"/>
  <c r="M777" i="15" s="1"/>
  <c r="G777" i="15"/>
  <c r="H777" i="15" s="1"/>
  <c r="I777" i="15" s="1"/>
  <c r="K776" i="15"/>
  <c r="L776" i="15" s="1"/>
  <c r="M776" i="15" s="1"/>
  <c r="G776" i="15"/>
  <c r="H776" i="15" s="1"/>
  <c r="I776" i="15" s="1"/>
  <c r="K775" i="15"/>
  <c r="L775" i="15" s="1"/>
  <c r="M775" i="15" s="1"/>
  <c r="G775" i="15"/>
  <c r="H775" i="15" s="1"/>
  <c r="I775" i="15" s="1"/>
  <c r="K774" i="15"/>
  <c r="L774" i="15" s="1"/>
  <c r="M774" i="15" s="1"/>
  <c r="G774" i="15"/>
  <c r="H774" i="15" s="1"/>
  <c r="I774" i="15" s="1"/>
  <c r="K773" i="15"/>
  <c r="L773" i="15" s="1"/>
  <c r="M773" i="15" s="1"/>
  <c r="G773" i="15"/>
  <c r="H773" i="15" s="1"/>
  <c r="I773" i="15" s="1"/>
  <c r="K772" i="15"/>
  <c r="L772" i="15" s="1"/>
  <c r="M772" i="15" s="1"/>
  <c r="G772" i="15"/>
  <c r="H772" i="15" s="1"/>
  <c r="I772" i="15" s="1"/>
  <c r="K771" i="15"/>
  <c r="L771" i="15" s="1"/>
  <c r="M771" i="15" s="1"/>
  <c r="G771" i="15"/>
  <c r="H771" i="15" s="1"/>
  <c r="I771" i="15" s="1"/>
  <c r="K770" i="15"/>
  <c r="L770" i="15" s="1"/>
  <c r="M770" i="15" s="1"/>
  <c r="G770" i="15"/>
  <c r="H770" i="15" s="1"/>
  <c r="I770" i="15" s="1"/>
  <c r="K769" i="15"/>
  <c r="L769" i="15" s="1"/>
  <c r="M769" i="15" s="1"/>
  <c r="G769" i="15"/>
  <c r="H769" i="15" s="1"/>
  <c r="I769" i="15" s="1"/>
  <c r="K768" i="15"/>
  <c r="L768" i="15" s="1"/>
  <c r="M768" i="15" s="1"/>
  <c r="G768" i="15"/>
  <c r="H768" i="15" s="1"/>
  <c r="I768" i="15" s="1"/>
  <c r="K767" i="15"/>
  <c r="L767" i="15" s="1"/>
  <c r="M767" i="15" s="1"/>
  <c r="G767" i="15"/>
  <c r="H767" i="15" s="1"/>
  <c r="K766" i="15"/>
  <c r="L766" i="15" s="1"/>
  <c r="M766" i="15" s="1"/>
  <c r="G766" i="15"/>
  <c r="H766" i="15" s="1"/>
  <c r="K765" i="15"/>
  <c r="L765" i="15" s="1"/>
  <c r="M765" i="15" s="1"/>
  <c r="G765" i="15"/>
  <c r="H765" i="15" s="1"/>
  <c r="K764" i="15"/>
  <c r="L764" i="15" s="1"/>
  <c r="M764" i="15" s="1"/>
  <c r="G764" i="15"/>
  <c r="H764" i="15" s="1"/>
  <c r="I764" i="15" s="1"/>
  <c r="K763" i="15"/>
  <c r="L763" i="15" s="1"/>
  <c r="M763" i="15" s="1"/>
  <c r="G763" i="15"/>
  <c r="H763" i="15" s="1"/>
  <c r="I763" i="15" s="1"/>
  <c r="K762" i="15"/>
  <c r="L762" i="15" s="1"/>
  <c r="M762" i="15" s="1"/>
  <c r="G762" i="15"/>
  <c r="H762" i="15" s="1"/>
  <c r="I762" i="15" s="1"/>
  <c r="K761" i="15"/>
  <c r="L761" i="15" s="1"/>
  <c r="M761" i="15" s="1"/>
  <c r="G761" i="15"/>
  <c r="H761" i="15" s="1"/>
  <c r="I761" i="15" s="1"/>
  <c r="K760" i="15"/>
  <c r="L760" i="15" s="1"/>
  <c r="M760" i="15" s="1"/>
  <c r="G760" i="15"/>
  <c r="H760" i="15" s="1"/>
  <c r="I760" i="15" s="1"/>
  <c r="K759" i="15"/>
  <c r="L759" i="15" s="1"/>
  <c r="M759" i="15" s="1"/>
  <c r="G759" i="15"/>
  <c r="H759" i="15" s="1"/>
  <c r="I759" i="15" s="1"/>
  <c r="K758" i="15"/>
  <c r="L758" i="15" s="1"/>
  <c r="M758" i="15" s="1"/>
  <c r="G758" i="15"/>
  <c r="H758" i="15" s="1"/>
  <c r="I758" i="15" s="1"/>
  <c r="K757" i="15"/>
  <c r="L757" i="15" s="1"/>
  <c r="M757" i="15" s="1"/>
  <c r="G757" i="15"/>
  <c r="H757" i="15" s="1"/>
  <c r="I757" i="15" s="1"/>
  <c r="K756" i="15"/>
  <c r="L756" i="15" s="1"/>
  <c r="M756" i="15" s="1"/>
  <c r="G756" i="15"/>
  <c r="H756" i="15" s="1"/>
  <c r="I756" i="15" s="1"/>
  <c r="K755" i="15"/>
  <c r="L755" i="15" s="1"/>
  <c r="M755" i="15" s="1"/>
  <c r="G755" i="15"/>
  <c r="H755" i="15" s="1"/>
  <c r="I755" i="15" s="1"/>
  <c r="K754" i="15"/>
  <c r="L754" i="15" s="1"/>
  <c r="M754" i="15" s="1"/>
  <c r="G754" i="15"/>
  <c r="H754" i="15" s="1"/>
  <c r="K753" i="15"/>
  <c r="L753" i="15" s="1"/>
  <c r="M753" i="15" s="1"/>
  <c r="G753" i="15"/>
  <c r="H753" i="15" s="1"/>
  <c r="I753" i="15" s="1"/>
  <c r="K752" i="15"/>
  <c r="L752" i="15" s="1"/>
  <c r="M752" i="15" s="1"/>
  <c r="G752" i="15"/>
  <c r="H752" i="15" s="1"/>
  <c r="I752" i="15" s="1"/>
  <c r="K751" i="15"/>
  <c r="L751" i="15" s="1"/>
  <c r="M751" i="15" s="1"/>
  <c r="G751" i="15"/>
  <c r="H751" i="15" s="1"/>
  <c r="K750" i="15"/>
  <c r="L750" i="15" s="1"/>
  <c r="M750" i="15" s="1"/>
  <c r="G750" i="15"/>
  <c r="H750" i="15" s="1"/>
  <c r="K749" i="15"/>
  <c r="L749" i="15" s="1"/>
  <c r="M749" i="15" s="1"/>
  <c r="G749" i="15"/>
  <c r="H749" i="15" s="1"/>
  <c r="I749" i="15" s="1"/>
  <c r="K748" i="15"/>
  <c r="L748" i="15" s="1"/>
  <c r="M748" i="15" s="1"/>
  <c r="G748" i="15"/>
  <c r="H748" i="15" s="1"/>
  <c r="I748" i="15" s="1"/>
  <c r="K747" i="15"/>
  <c r="L747" i="15" s="1"/>
  <c r="M747" i="15" s="1"/>
  <c r="G747" i="15"/>
  <c r="H747" i="15" s="1"/>
  <c r="I747" i="15" s="1"/>
  <c r="K746" i="15"/>
  <c r="L746" i="15" s="1"/>
  <c r="M746" i="15" s="1"/>
  <c r="G746" i="15"/>
  <c r="H746" i="15" s="1"/>
  <c r="K745" i="15"/>
  <c r="L745" i="15" s="1"/>
  <c r="M745" i="15" s="1"/>
  <c r="G745" i="15"/>
  <c r="H745" i="15" s="1"/>
  <c r="I745" i="15" s="1"/>
  <c r="K744" i="15"/>
  <c r="L744" i="15" s="1"/>
  <c r="M744" i="15" s="1"/>
  <c r="G744" i="15"/>
  <c r="H744" i="15" s="1"/>
  <c r="I744" i="15" s="1"/>
  <c r="K743" i="15"/>
  <c r="L743" i="15" s="1"/>
  <c r="M743" i="15" s="1"/>
  <c r="G743" i="15"/>
  <c r="H743" i="15" s="1"/>
  <c r="I743" i="15" s="1"/>
  <c r="K742" i="15"/>
  <c r="L742" i="15" s="1"/>
  <c r="M742" i="15" s="1"/>
  <c r="G742" i="15"/>
  <c r="H742" i="15" s="1"/>
  <c r="I742" i="15" s="1"/>
  <c r="K741" i="15"/>
  <c r="L741" i="15" s="1"/>
  <c r="M741" i="15" s="1"/>
  <c r="G741" i="15"/>
  <c r="H741" i="15" s="1"/>
  <c r="I741" i="15" s="1"/>
  <c r="K740" i="15"/>
  <c r="L740" i="15" s="1"/>
  <c r="M740" i="15" s="1"/>
  <c r="G740" i="15"/>
  <c r="H740" i="15" s="1"/>
  <c r="I740" i="15" s="1"/>
  <c r="K739" i="15"/>
  <c r="L739" i="15" s="1"/>
  <c r="M739" i="15" s="1"/>
  <c r="G739" i="15"/>
  <c r="H739" i="15" s="1"/>
  <c r="I739" i="15" s="1"/>
  <c r="K738" i="15"/>
  <c r="L738" i="15" s="1"/>
  <c r="M738" i="15" s="1"/>
  <c r="G738" i="15"/>
  <c r="H738" i="15" s="1"/>
  <c r="I738" i="15" s="1"/>
  <c r="K737" i="15"/>
  <c r="L737" i="15" s="1"/>
  <c r="M737" i="15" s="1"/>
  <c r="G737" i="15"/>
  <c r="H737" i="15" s="1"/>
  <c r="K736" i="15"/>
  <c r="L736" i="15" s="1"/>
  <c r="M736" i="15" s="1"/>
  <c r="G736" i="15"/>
  <c r="H736" i="15" s="1"/>
  <c r="I736" i="15" s="1"/>
  <c r="K735" i="15"/>
  <c r="L735" i="15" s="1"/>
  <c r="M735" i="15" s="1"/>
  <c r="G735" i="15"/>
  <c r="H735" i="15" s="1"/>
  <c r="K734" i="15"/>
  <c r="L734" i="15" s="1"/>
  <c r="M734" i="15" s="1"/>
  <c r="G734" i="15"/>
  <c r="H734" i="15" s="1"/>
  <c r="K733" i="15"/>
  <c r="L733" i="15" s="1"/>
  <c r="M733" i="15" s="1"/>
  <c r="G733" i="15"/>
  <c r="H733" i="15" s="1"/>
  <c r="I733" i="15" s="1"/>
  <c r="K732" i="15"/>
  <c r="L732" i="15" s="1"/>
  <c r="M732" i="15" s="1"/>
  <c r="G732" i="15"/>
  <c r="H732" i="15" s="1"/>
  <c r="K731" i="15"/>
  <c r="L731" i="15" s="1"/>
  <c r="M731" i="15" s="1"/>
  <c r="G731" i="15"/>
  <c r="H731" i="15" s="1"/>
  <c r="K730" i="15"/>
  <c r="L730" i="15" s="1"/>
  <c r="M730" i="15" s="1"/>
  <c r="G730" i="15"/>
  <c r="H730" i="15" s="1"/>
  <c r="I730" i="15" s="1"/>
  <c r="K729" i="15"/>
  <c r="L729" i="15" s="1"/>
  <c r="M729" i="15" s="1"/>
  <c r="G729" i="15"/>
  <c r="H729" i="15" s="1"/>
  <c r="I729" i="15" s="1"/>
  <c r="K728" i="15"/>
  <c r="L728" i="15" s="1"/>
  <c r="M728" i="15" s="1"/>
  <c r="G728" i="15"/>
  <c r="H728" i="15" s="1"/>
  <c r="I728" i="15" s="1"/>
  <c r="K727" i="15"/>
  <c r="L727" i="15" s="1"/>
  <c r="M727" i="15" s="1"/>
  <c r="G727" i="15"/>
  <c r="H727" i="15" s="1"/>
  <c r="I727" i="15" s="1"/>
  <c r="K726" i="15"/>
  <c r="L726" i="15" s="1"/>
  <c r="M726" i="15" s="1"/>
  <c r="G726" i="15"/>
  <c r="H726" i="15" s="1"/>
  <c r="I726" i="15" s="1"/>
  <c r="K725" i="15"/>
  <c r="L725" i="15" s="1"/>
  <c r="M725" i="15" s="1"/>
  <c r="G725" i="15"/>
  <c r="H725" i="15" s="1"/>
  <c r="I725" i="15" s="1"/>
  <c r="K724" i="15"/>
  <c r="L724" i="15" s="1"/>
  <c r="M724" i="15" s="1"/>
  <c r="G724" i="15"/>
  <c r="H724" i="15" s="1"/>
  <c r="I724" i="15" s="1"/>
  <c r="K723" i="15"/>
  <c r="L723" i="15" s="1"/>
  <c r="M723" i="15" s="1"/>
  <c r="G723" i="15"/>
  <c r="H723" i="15" s="1"/>
  <c r="I723" i="15" s="1"/>
  <c r="K722" i="15"/>
  <c r="L722" i="15" s="1"/>
  <c r="M722" i="15" s="1"/>
  <c r="G722" i="15"/>
  <c r="H722" i="15" s="1"/>
  <c r="I722" i="15" s="1"/>
  <c r="K721" i="15"/>
  <c r="L721" i="15" s="1"/>
  <c r="M721" i="15" s="1"/>
  <c r="G721" i="15"/>
  <c r="H721" i="15" s="1"/>
  <c r="I721" i="15" s="1"/>
  <c r="K720" i="15"/>
  <c r="L720" i="15" s="1"/>
  <c r="M720" i="15" s="1"/>
  <c r="G720" i="15"/>
  <c r="H720" i="15" s="1"/>
  <c r="I720" i="15" s="1"/>
  <c r="K719" i="15"/>
  <c r="L719" i="15" s="1"/>
  <c r="M719" i="15" s="1"/>
  <c r="G719" i="15"/>
  <c r="H719" i="15" s="1"/>
  <c r="I719" i="15" s="1"/>
  <c r="K718" i="15"/>
  <c r="L718" i="15" s="1"/>
  <c r="M718" i="15" s="1"/>
  <c r="G718" i="15"/>
  <c r="H718" i="15" s="1"/>
  <c r="I718" i="15" s="1"/>
  <c r="K717" i="15"/>
  <c r="L717" i="15" s="1"/>
  <c r="M717" i="15" s="1"/>
  <c r="G717" i="15"/>
  <c r="H717" i="15" s="1"/>
  <c r="K716" i="15"/>
  <c r="L716" i="15" s="1"/>
  <c r="M716" i="15" s="1"/>
  <c r="G716" i="15"/>
  <c r="H716" i="15" s="1"/>
  <c r="K715" i="15"/>
  <c r="L715" i="15" s="1"/>
  <c r="M715" i="15" s="1"/>
  <c r="G715" i="15"/>
  <c r="H715" i="15" s="1"/>
  <c r="I715" i="15" s="1"/>
  <c r="K714" i="15"/>
  <c r="L714" i="15" s="1"/>
  <c r="M714" i="15" s="1"/>
  <c r="G714" i="15"/>
  <c r="H714" i="15" s="1"/>
  <c r="I714" i="15" s="1"/>
  <c r="K713" i="15"/>
  <c r="L713" i="15" s="1"/>
  <c r="M713" i="15" s="1"/>
  <c r="G713" i="15"/>
  <c r="H713" i="15" s="1"/>
  <c r="I713" i="15" s="1"/>
  <c r="K712" i="15"/>
  <c r="L712" i="15" s="1"/>
  <c r="M712" i="15" s="1"/>
  <c r="G712" i="15"/>
  <c r="H712" i="15" s="1"/>
  <c r="I712" i="15" s="1"/>
  <c r="K711" i="15"/>
  <c r="L711" i="15" s="1"/>
  <c r="M711" i="15" s="1"/>
  <c r="G711" i="15"/>
  <c r="H711" i="15" s="1"/>
  <c r="I711" i="15" s="1"/>
  <c r="K710" i="15"/>
  <c r="L710" i="15" s="1"/>
  <c r="M710" i="15" s="1"/>
  <c r="G710" i="15"/>
  <c r="H710" i="15" s="1"/>
  <c r="I710" i="15" s="1"/>
  <c r="K709" i="15"/>
  <c r="L709" i="15" s="1"/>
  <c r="M709" i="15" s="1"/>
  <c r="G709" i="15"/>
  <c r="H709" i="15" s="1"/>
  <c r="I709" i="15" s="1"/>
  <c r="K708" i="15"/>
  <c r="L708" i="15" s="1"/>
  <c r="M708" i="15" s="1"/>
  <c r="G708" i="15"/>
  <c r="H708" i="15" s="1"/>
  <c r="I708" i="15" s="1"/>
  <c r="K707" i="15"/>
  <c r="L707" i="15" s="1"/>
  <c r="M707" i="15" s="1"/>
  <c r="G707" i="15"/>
  <c r="H707" i="15" s="1"/>
  <c r="I707" i="15" s="1"/>
  <c r="K706" i="15"/>
  <c r="L706" i="15" s="1"/>
  <c r="M706" i="15" s="1"/>
  <c r="G706" i="15"/>
  <c r="H706" i="15" s="1"/>
  <c r="K705" i="15"/>
  <c r="L705" i="15" s="1"/>
  <c r="M705" i="15" s="1"/>
  <c r="G705" i="15"/>
  <c r="H705" i="15" s="1"/>
  <c r="I705" i="15" s="1"/>
  <c r="K704" i="15"/>
  <c r="L704" i="15" s="1"/>
  <c r="M704" i="15" s="1"/>
  <c r="G704" i="15"/>
  <c r="H704" i="15" s="1"/>
  <c r="K703" i="15"/>
  <c r="L703" i="15" s="1"/>
  <c r="M703" i="15" s="1"/>
  <c r="G703" i="15"/>
  <c r="H703" i="15" s="1"/>
  <c r="I703" i="15" s="1"/>
  <c r="K702" i="15"/>
  <c r="L702" i="15" s="1"/>
  <c r="M702" i="15" s="1"/>
  <c r="G702" i="15"/>
  <c r="H702" i="15" s="1"/>
  <c r="I702" i="15" s="1"/>
  <c r="K701" i="15"/>
  <c r="L701" i="15" s="1"/>
  <c r="M701" i="15" s="1"/>
  <c r="G701" i="15"/>
  <c r="H701" i="15" s="1"/>
  <c r="I701" i="15" s="1"/>
  <c r="K700" i="15"/>
  <c r="L700" i="15" s="1"/>
  <c r="M700" i="15" s="1"/>
  <c r="G700" i="15"/>
  <c r="H700" i="15" s="1"/>
  <c r="K699" i="15"/>
  <c r="L699" i="15" s="1"/>
  <c r="M699" i="15" s="1"/>
  <c r="G699" i="15"/>
  <c r="H699" i="15" s="1"/>
  <c r="I699" i="15" s="1"/>
  <c r="K698" i="15"/>
  <c r="L698" i="15" s="1"/>
  <c r="M698" i="15" s="1"/>
  <c r="G698" i="15"/>
  <c r="H698" i="15" s="1"/>
  <c r="I698" i="15" s="1"/>
  <c r="K697" i="15"/>
  <c r="L697" i="15" s="1"/>
  <c r="M697" i="15" s="1"/>
  <c r="G697" i="15"/>
  <c r="H697" i="15" s="1"/>
  <c r="I697" i="15" s="1"/>
  <c r="K696" i="15"/>
  <c r="L696" i="15" s="1"/>
  <c r="M696" i="15" s="1"/>
  <c r="G696" i="15"/>
  <c r="H696" i="15" s="1"/>
  <c r="I696" i="15" s="1"/>
  <c r="K695" i="15"/>
  <c r="L695" i="15" s="1"/>
  <c r="M695" i="15" s="1"/>
  <c r="G695" i="15"/>
  <c r="H695" i="15" s="1"/>
  <c r="I695" i="15" s="1"/>
  <c r="K694" i="15"/>
  <c r="L694" i="15" s="1"/>
  <c r="M694" i="15" s="1"/>
  <c r="G694" i="15"/>
  <c r="H694" i="15" s="1"/>
  <c r="I694" i="15" s="1"/>
  <c r="K693" i="15"/>
  <c r="L693" i="15" s="1"/>
  <c r="M693" i="15" s="1"/>
  <c r="G693" i="15"/>
  <c r="H693" i="15" s="1"/>
  <c r="I693" i="15" s="1"/>
  <c r="K692" i="15"/>
  <c r="L692" i="15" s="1"/>
  <c r="M692" i="15" s="1"/>
  <c r="G692" i="15"/>
  <c r="H692" i="15" s="1"/>
  <c r="K691" i="15"/>
  <c r="L691" i="15" s="1"/>
  <c r="M691" i="15" s="1"/>
  <c r="G691" i="15"/>
  <c r="H691" i="15" s="1"/>
  <c r="I691" i="15" s="1"/>
  <c r="K690" i="15"/>
  <c r="L690" i="15" s="1"/>
  <c r="M690" i="15" s="1"/>
  <c r="G690" i="15"/>
  <c r="H690" i="15" s="1"/>
  <c r="I690" i="15" s="1"/>
  <c r="K689" i="15"/>
  <c r="L689" i="15" s="1"/>
  <c r="M689" i="15" s="1"/>
  <c r="G689" i="15"/>
  <c r="H689" i="15" s="1"/>
  <c r="I689" i="15" s="1"/>
  <c r="K688" i="15"/>
  <c r="L688" i="15" s="1"/>
  <c r="M688" i="15" s="1"/>
  <c r="G688" i="15"/>
  <c r="H688" i="15" s="1"/>
  <c r="I688" i="15" s="1"/>
  <c r="K687" i="15"/>
  <c r="L687" i="15" s="1"/>
  <c r="M687" i="15" s="1"/>
  <c r="G687" i="15"/>
  <c r="H687" i="15" s="1"/>
  <c r="I687" i="15" s="1"/>
  <c r="K686" i="15"/>
  <c r="L686" i="15" s="1"/>
  <c r="M686" i="15" s="1"/>
  <c r="G686" i="15"/>
  <c r="H686" i="15" s="1"/>
  <c r="I686" i="15" s="1"/>
  <c r="K685" i="15"/>
  <c r="L685" i="15" s="1"/>
  <c r="M685" i="15" s="1"/>
  <c r="G685" i="15"/>
  <c r="H685" i="15" s="1"/>
  <c r="I685" i="15" s="1"/>
  <c r="K684" i="15"/>
  <c r="L684" i="15" s="1"/>
  <c r="M684" i="15" s="1"/>
  <c r="G684" i="15"/>
  <c r="H684" i="15" s="1"/>
  <c r="I684" i="15" s="1"/>
  <c r="K683" i="15"/>
  <c r="L683" i="15" s="1"/>
  <c r="M683" i="15" s="1"/>
  <c r="G683" i="15"/>
  <c r="H683" i="15" s="1"/>
  <c r="I683" i="15" s="1"/>
  <c r="K682" i="15"/>
  <c r="L682" i="15" s="1"/>
  <c r="M682" i="15" s="1"/>
  <c r="G682" i="15"/>
  <c r="H682" i="15" s="1"/>
  <c r="I682" i="15" s="1"/>
  <c r="K681" i="15"/>
  <c r="L681" i="15" s="1"/>
  <c r="M681" i="15" s="1"/>
  <c r="G681" i="15"/>
  <c r="H681" i="15" s="1"/>
  <c r="I681" i="15" s="1"/>
  <c r="K680" i="15"/>
  <c r="L680" i="15" s="1"/>
  <c r="M680" i="15" s="1"/>
  <c r="G680" i="15"/>
  <c r="H680" i="15" s="1"/>
  <c r="I680" i="15" s="1"/>
  <c r="K679" i="15"/>
  <c r="L679" i="15" s="1"/>
  <c r="M679" i="15" s="1"/>
  <c r="G679" i="15"/>
  <c r="H679" i="15" s="1"/>
  <c r="I679" i="15" s="1"/>
  <c r="K678" i="15"/>
  <c r="L678" i="15" s="1"/>
  <c r="M678" i="15" s="1"/>
  <c r="G678" i="15"/>
  <c r="H678" i="15" s="1"/>
  <c r="I678" i="15" s="1"/>
  <c r="K677" i="15"/>
  <c r="L677" i="15" s="1"/>
  <c r="M677" i="15" s="1"/>
  <c r="G677" i="15"/>
  <c r="H677" i="15" s="1"/>
  <c r="I677" i="15" s="1"/>
  <c r="K676" i="15"/>
  <c r="L676" i="15" s="1"/>
  <c r="M676" i="15" s="1"/>
  <c r="G676" i="15"/>
  <c r="H676" i="15" s="1"/>
  <c r="I676" i="15" s="1"/>
  <c r="K675" i="15"/>
  <c r="L675" i="15" s="1"/>
  <c r="M675" i="15" s="1"/>
  <c r="G675" i="15"/>
  <c r="H675" i="15" s="1"/>
  <c r="I675" i="15" s="1"/>
  <c r="K674" i="15"/>
  <c r="L674" i="15" s="1"/>
  <c r="M674" i="15" s="1"/>
  <c r="G674" i="15"/>
  <c r="H674" i="15" s="1"/>
  <c r="I674" i="15" s="1"/>
  <c r="K673" i="15"/>
  <c r="L673" i="15" s="1"/>
  <c r="M673" i="15" s="1"/>
  <c r="G673" i="15"/>
  <c r="H673" i="15" s="1"/>
  <c r="I673" i="15" s="1"/>
  <c r="K672" i="15"/>
  <c r="L672" i="15" s="1"/>
  <c r="M672" i="15" s="1"/>
  <c r="G672" i="15"/>
  <c r="H672" i="15" s="1"/>
  <c r="I672" i="15" s="1"/>
  <c r="K671" i="15"/>
  <c r="L671" i="15" s="1"/>
  <c r="M671" i="15" s="1"/>
  <c r="G671" i="15"/>
  <c r="H671" i="15" s="1"/>
  <c r="I671" i="15" s="1"/>
  <c r="K670" i="15"/>
  <c r="L670" i="15" s="1"/>
  <c r="M670" i="15" s="1"/>
  <c r="G670" i="15"/>
  <c r="H670" i="15" s="1"/>
  <c r="I670" i="15" s="1"/>
  <c r="K669" i="15"/>
  <c r="L669" i="15" s="1"/>
  <c r="M669" i="15" s="1"/>
  <c r="G669" i="15"/>
  <c r="H669" i="15" s="1"/>
  <c r="I669" i="15" s="1"/>
  <c r="K668" i="15"/>
  <c r="L668" i="15" s="1"/>
  <c r="M668" i="15" s="1"/>
  <c r="G668" i="15"/>
  <c r="H668" i="15" s="1"/>
  <c r="K667" i="15"/>
  <c r="L667" i="15" s="1"/>
  <c r="M667" i="15" s="1"/>
  <c r="G667" i="15"/>
  <c r="H667" i="15" s="1"/>
  <c r="K666" i="15"/>
  <c r="L666" i="15" s="1"/>
  <c r="M666" i="15" s="1"/>
  <c r="G666" i="15"/>
  <c r="H666" i="15" s="1"/>
  <c r="I666" i="15" s="1"/>
  <c r="K665" i="15"/>
  <c r="L665" i="15" s="1"/>
  <c r="M665" i="15" s="1"/>
  <c r="G665" i="15"/>
  <c r="H665" i="15" s="1"/>
  <c r="I665" i="15" s="1"/>
  <c r="K664" i="15"/>
  <c r="L664" i="15" s="1"/>
  <c r="M664" i="15" s="1"/>
  <c r="G664" i="15"/>
  <c r="H664" i="15" s="1"/>
  <c r="K663" i="15"/>
  <c r="L663" i="15" s="1"/>
  <c r="M663" i="15" s="1"/>
  <c r="G663" i="15"/>
  <c r="H663" i="15" s="1"/>
  <c r="K662" i="15"/>
  <c r="L662" i="15" s="1"/>
  <c r="M662" i="15" s="1"/>
  <c r="G662" i="15"/>
  <c r="H662" i="15" s="1"/>
  <c r="I662" i="15" s="1"/>
  <c r="K661" i="15"/>
  <c r="L661" i="15" s="1"/>
  <c r="M661" i="15" s="1"/>
  <c r="G661" i="15"/>
  <c r="H661" i="15" s="1"/>
  <c r="I661" i="15" s="1"/>
  <c r="K660" i="15"/>
  <c r="L660" i="15" s="1"/>
  <c r="M660" i="15" s="1"/>
  <c r="G660" i="15"/>
  <c r="H660" i="15" s="1"/>
  <c r="I660" i="15" s="1"/>
  <c r="K659" i="15"/>
  <c r="L659" i="15" s="1"/>
  <c r="M659" i="15" s="1"/>
  <c r="G659" i="15"/>
  <c r="H659" i="15" s="1"/>
  <c r="K658" i="15"/>
  <c r="L658" i="15" s="1"/>
  <c r="M658" i="15" s="1"/>
  <c r="G658" i="15"/>
  <c r="H658" i="15" s="1"/>
  <c r="I658" i="15" s="1"/>
  <c r="K657" i="15"/>
  <c r="L657" i="15" s="1"/>
  <c r="M657" i="15" s="1"/>
  <c r="G657" i="15"/>
  <c r="H657" i="15" s="1"/>
  <c r="I657" i="15" s="1"/>
  <c r="K656" i="15"/>
  <c r="L656" i="15" s="1"/>
  <c r="M656" i="15" s="1"/>
  <c r="G656" i="15"/>
  <c r="H656" i="15" s="1"/>
  <c r="I656" i="15" s="1"/>
  <c r="K655" i="15"/>
  <c r="L655" i="15" s="1"/>
  <c r="M655" i="15" s="1"/>
  <c r="G655" i="15"/>
  <c r="H655" i="15" s="1"/>
  <c r="I655" i="15" s="1"/>
  <c r="K654" i="15"/>
  <c r="L654" i="15" s="1"/>
  <c r="M654" i="15" s="1"/>
  <c r="G654" i="15"/>
  <c r="H654" i="15" s="1"/>
  <c r="I654" i="15" s="1"/>
  <c r="K653" i="15"/>
  <c r="L653" i="15" s="1"/>
  <c r="M653" i="15" s="1"/>
  <c r="G653" i="15"/>
  <c r="H653" i="15" s="1"/>
  <c r="I653" i="15" s="1"/>
  <c r="K652" i="15"/>
  <c r="L652" i="15" s="1"/>
  <c r="M652" i="15" s="1"/>
  <c r="G652" i="15"/>
  <c r="H652" i="15" s="1"/>
  <c r="I652" i="15" s="1"/>
  <c r="K651" i="15"/>
  <c r="L651" i="15" s="1"/>
  <c r="M651" i="15" s="1"/>
  <c r="G651" i="15"/>
  <c r="H651" i="15" s="1"/>
  <c r="K650" i="15"/>
  <c r="L650" i="15" s="1"/>
  <c r="M650" i="15" s="1"/>
  <c r="G650" i="15"/>
  <c r="H650" i="15" s="1"/>
  <c r="I650" i="15" s="1"/>
  <c r="K649" i="15"/>
  <c r="L649" i="15" s="1"/>
  <c r="M649" i="15" s="1"/>
  <c r="G649" i="15"/>
  <c r="H649" i="15" s="1"/>
  <c r="I649" i="15" s="1"/>
  <c r="K648" i="15"/>
  <c r="L648" i="15" s="1"/>
  <c r="M648" i="15" s="1"/>
  <c r="G648" i="15"/>
  <c r="H648" i="15" s="1"/>
  <c r="I648" i="15" s="1"/>
  <c r="K647" i="15"/>
  <c r="L647" i="15" s="1"/>
  <c r="M647" i="15" s="1"/>
  <c r="G647" i="15"/>
  <c r="H647" i="15" s="1"/>
  <c r="I647" i="15" s="1"/>
  <c r="K646" i="15"/>
  <c r="L646" i="15" s="1"/>
  <c r="M646" i="15" s="1"/>
  <c r="G646" i="15"/>
  <c r="H646" i="15" s="1"/>
  <c r="I646" i="15" s="1"/>
  <c r="K645" i="15"/>
  <c r="L645" i="15" s="1"/>
  <c r="M645" i="15" s="1"/>
  <c r="G645" i="15"/>
  <c r="H645" i="15" s="1"/>
  <c r="I645" i="15" s="1"/>
  <c r="K644" i="15"/>
  <c r="L644" i="15" s="1"/>
  <c r="M644" i="15" s="1"/>
  <c r="G644" i="15"/>
  <c r="H644" i="15" s="1"/>
  <c r="I644" i="15" s="1"/>
  <c r="K643" i="15"/>
  <c r="L643" i="15" s="1"/>
  <c r="M643" i="15" s="1"/>
  <c r="G643" i="15"/>
  <c r="H643" i="15" s="1"/>
  <c r="K642" i="15"/>
  <c r="L642" i="15" s="1"/>
  <c r="M642" i="15" s="1"/>
  <c r="G642" i="15"/>
  <c r="H642" i="15" s="1"/>
  <c r="I642" i="15" s="1"/>
  <c r="K641" i="15"/>
  <c r="L641" i="15" s="1"/>
  <c r="M641" i="15" s="1"/>
  <c r="G641" i="15"/>
  <c r="H641" i="15" s="1"/>
  <c r="I641" i="15" s="1"/>
  <c r="K640" i="15"/>
  <c r="L640" i="15" s="1"/>
  <c r="M640" i="15" s="1"/>
  <c r="G640" i="15"/>
  <c r="H640" i="15" s="1"/>
  <c r="I640" i="15" s="1"/>
  <c r="K639" i="15"/>
  <c r="L639" i="15" s="1"/>
  <c r="M639" i="15" s="1"/>
  <c r="G639" i="15"/>
  <c r="H639" i="15" s="1"/>
  <c r="I639" i="15" s="1"/>
  <c r="K638" i="15"/>
  <c r="L638" i="15" s="1"/>
  <c r="M638" i="15" s="1"/>
  <c r="G638" i="15"/>
  <c r="H638" i="15" s="1"/>
  <c r="I638" i="15" s="1"/>
  <c r="K637" i="15"/>
  <c r="L637" i="15" s="1"/>
  <c r="M637" i="15" s="1"/>
  <c r="G637" i="15"/>
  <c r="H637" i="15" s="1"/>
  <c r="I637" i="15" s="1"/>
  <c r="K636" i="15"/>
  <c r="L636" i="15" s="1"/>
  <c r="M636" i="15" s="1"/>
  <c r="G636" i="15"/>
  <c r="H636" i="15" s="1"/>
  <c r="I636" i="15" s="1"/>
  <c r="K635" i="15"/>
  <c r="L635" i="15" s="1"/>
  <c r="M635" i="15" s="1"/>
  <c r="G635" i="15"/>
  <c r="H635" i="15" s="1"/>
  <c r="I635" i="15" s="1"/>
  <c r="K634" i="15"/>
  <c r="L634" i="15" s="1"/>
  <c r="M634" i="15" s="1"/>
  <c r="G634" i="15"/>
  <c r="H634" i="15" s="1"/>
  <c r="I634" i="15" s="1"/>
  <c r="K633" i="15"/>
  <c r="L633" i="15" s="1"/>
  <c r="M633" i="15" s="1"/>
  <c r="G633" i="15"/>
  <c r="H633" i="15" s="1"/>
  <c r="I633" i="15" s="1"/>
  <c r="K632" i="15"/>
  <c r="L632" i="15" s="1"/>
  <c r="M632" i="15" s="1"/>
  <c r="G632" i="15"/>
  <c r="H632" i="15" s="1"/>
  <c r="I632" i="15" s="1"/>
  <c r="K631" i="15"/>
  <c r="L631" i="15" s="1"/>
  <c r="M631" i="15" s="1"/>
  <c r="G631" i="15"/>
  <c r="H631" i="15" s="1"/>
  <c r="K630" i="15"/>
  <c r="L630" i="15" s="1"/>
  <c r="M630" i="15" s="1"/>
  <c r="G630" i="15"/>
  <c r="H630" i="15" s="1"/>
  <c r="I630" i="15" s="1"/>
  <c r="K629" i="15"/>
  <c r="L629" i="15" s="1"/>
  <c r="M629" i="15" s="1"/>
  <c r="G629" i="15"/>
  <c r="H629" i="15" s="1"/>
  <c r="I629" i="15" s="1"/>
  <c r="K628" i="15"/>
  <c r="L628" i="15" s="1"/>
  <c r="M628" i="15" s="1"/>
  <c r="G628" i="15"/>
  <c r="H628" i="15" s="1"/>
  <c r="I628" i="15" s="1"/>
  <c r="K627" i="15"/>
  <c r="L627" i="15" s="1"/>
  <c r="M627" i="15" s="1"/>
  <c r="G627" i="15"/>
  <c r="H627" i="15" s="1"/>
  <c r="K626" i="15"/>
  <c r="L626" i="15" s="1"/>
  <c r="M626" i="15" s="1"/>
  <c r="G626" i="15"/>
  <c r="H626" i="15" s="1"/>
  <c r="I626" i="15" s="1"/>
  <c r="K625" i="15"/>
  <c r="L625" i="15" s="1"/>
  <c r="M625" i="15" s="1"/>
  <c r="G625" i="15"/>
  <c r="H625" i="15" s="1"/>
  <c r="I625" i="15" s="1"/>
  <c r="K624" i="15"/>
  <c r="L624" i="15" s="1"/>
  <c r="M624" i="15" s="1"/>
  <c r="G624" i="15"/>
  <c r="H624" i="15" s="1"/>
  <c r="K623" i="15"/>
  <c r="L623" i="15" s="1"/>
  <c r="M623" i="15" s="1"/>
  <c r="G623" i="15"/>
  <c r="H623" i="15" s="1"/>
  <c r="K622" i="15"/>
  <c r="L622" i="15" s="1"/>
  <c r="M622" i="15" s="1"/>
  <c r="G622" i="15"/>
  <c r="H622" i="15" s="1"/>
  <c r="I622" i="15" s="1"/>
  <c r="K621" i="15"/>
  <c r="L621" i="15" s="1"/>
  <c r="M621" i="15" s="1"/>
  <c r="G621" i="15"/>
  <c r="H621" i="15" s="1"/>
  <c r="K620" i="15"/>
  <c r="L620" i="15" s="1"/>
  <c r="M620" i="15" s="1"/>
  <c r="G620" i="15"/>
  <c r="H620" i="15" s="1"/>
  <c r="K619" i="15"/>
  <c r="L619" i="15" s="1"/>
  <c r="M619" i="15" s="1"/>
  <c r="G619" i="15"/>
  <c r="H619" i="15" s="1"/>
  <c r="I619" i="15" s="1"/>
  <c r="K618" i="15"/>
  <c r="L618" i="15" s="1"/>
  <c r="M618" i="15" s="1"/>
  <c r="G618" i="15"/>
  <c r="H618" i="15" s="1"/>
  <c r="I618" i="15" s="1"/>
  <c r="K617" i="15"/>
  <c r="L617" i="15" s="1"/>
  <c r="M617" i="15" s="1"/>
  <c r="G617" i="15"/>
  <c r="H617" i="15" s="1"/>
  <c r="I617" i="15" s="1"/>
  <c r="K616" i="15"/>
  <c r="L616" i="15" s="1"/>
  <c r="M616" i="15" s="1"/>
  <c r="G616" i="15"/>
  <c r="H616" i="15" s="1"/>
  <c r="I616" i="15" s="1"/>
  <c r="K615" i="15"/>
  <c r="L615" i="15" s="1"/>
  <c r="M615" i="15" s="1"/>
  <c r="G615" i="15"/>
  <c r="H615" i="15" s="1"/>
  <c r="I615" i="15" s="1"/>
  <c r="K614" i="15"/>
  <c r="L614" i="15" s="1"/>
  <c r="M614" i="15" s="1"/>
  <c r="G614" i="15"/>
  <c r="H614" i="15" s="1"/>
  <c r="I614" i="15" s="1"/>
  <c r="K613" i="15"/>
  <c r="L613" i="15" s="1"/>
  <c r="M613" i="15" s="1"/>
  <c r="G613" i="15"/>
  <c r="H613" i="15" s="1"/>
  <c r="I613" i="15" s="1"/>
  <c r="K612" i="15"/>
  <c r="L612" i="15" s="1"/>
  <c r="M612" i="15" s="1"/>
  <c r="G612" i="15"/>
  <c r="H612" i="15" s="1"/>
  <c r="I612" i="15" s="1"/>
  <c r="K611" i="15"/>
  <c r="L611" i="15" s="1"/>
  <c r="M611" i="15" s="1"/>
  <c r="G611" i="15"/>
  <c r="H611" i="15" s="1"/>
  <c r="I611" i="15" s="1"/>
  <c r="K610" i="15"/>
  <c r="L610" i="15" s="1"/>
  <c r="M610" i="15" s="1"/>
  <c r="G610" i="15"/>
  <c r="H610" i="15" s="1"/>
  <c r="I610" i="15" s="1"/>
  <c r="K609" i="15"/>
  <c r="L609" i="15" s="1"/>
  <c r="M609" i="15" s="1"/>
  <c r="G609" i="15"/>
  <c r="H609" i="15" s="1"/>
  <c r="I609" i="15" s="1"/>
  <c r="K608" i="15"/>
  <c r="L608" i="15" s="1"/>
  <c r="M608" i="15" s="1"/>
  <c r="G608" i="15"/>
  <c r="H608" i="15" s="1"/>
  <c r="I608" i="15" s="1"/>
  <c r="K607" i="15"/>
  <c r="L607" i="15" s="1"/>
  <c r="M607" i="15" s="1"/>
  <c r="G607" i="15"/>
  <c r="H607" i="15" s="1"/>
  <c r="I607" i="15" s="1"/>
  <c r="K606" i="15"/>
  <c r="L606" i="15" s="1"/>
  <c r="M606" i="15" s="1"/>
  <c r="G606" i="15"/>
  <c r="H606" i="15" s="1"/>
  <c r="I606" i="15" s="1"/>
  <c r="K605" i="15"/>
  <c r="L605" i="15" s="1"/>
  <c r="M605" i="15" s="1"/>
  <c r="G605" i="15"/>
  <c r="H605" i="15" s="1"/>
  <c r="I605" i="15" s="1"/>
  <c r="K604" i="15"/>
  <c r="L604" i="15" s="1"/>
  <c r="M604" i="15" s="1"/>
  <c r="G604" i="15"/>
  <c r="H604" i="15" s="1"/>
  <c r="K603" i="15"/>
  <c r="L603" i="15" s="1"/>
  <c r="M603" i="15" s="1"/>
  <c r="G603" i="15"/>
  <c r="H603" i="15" s="1"/>
  <c r="I603" i="15" s="1"/>
  <c r="K602" i="15"/>
  <c r="L602" i="15" s="1"/>
  <c r="M602" i="15" s="1"/>
  <c r="G602" i="15"/>
  <c r="H602" i="15" s="1"/>
  <c r="I602" i="15" s="1"/>
  <c r="K601" i="15"/>
  <c r="L601" i="15" s="1"/>
  <c r="M601" i="15" s="1"/>
  <c r="G601" i="15"/>
  <c r="H601" i="15" s="1"/>
  <c r="I601" i="15" s="1"/>
  <c r="K600" i="15"/>
  <c r="L600" i="15" s="1"/>
  <c r="M600" i="15" s="1"/>
  <c r="G600" i="15"/>
  <c r="H600" i="15" s="1"/>
  <c r="I600" i="15" s="1"/>
  <c r="K599" i="15"/>
  <c r="L599" i="15" s="1"/>
  <c r="M599" i="15" s="1"/>
  <c r="G599" i="15"/>
  <c r="H599" i="15" s="1"/>
  <c r="I599" i="15" s="1"/>
  <c r="K598" i="15"/>
  <c r="L598" i="15" s="1"/>
  <c r="M598" i="15" s="1"/>
  <c r="G598" i="15"/>
  <c r="H598" i="15" s="1"/>
  <c r="I598" i="15" s="1"/>
  <c r="K597" i="15"/>
  <c r="L597" i="15" s="1"/>
  <c r="M597" i="15" s="1"/>
  <c r="G597" i="15"/>
  <c r="H597" i="15" s="1"/>
  <c r="I597" i="15" s="1"/>
  <c r="K596" i="15"/>
  <c r="L596" i="15" s="1"/>
  <c r="M596" i="15" s="1"/>
  <c r="G596" i="15"/>
  <c r="H596" i="15" s="1"/>
  <c r="K595" i="15"/>
  <c r="L595" i="15" s="1"/>
  <c r="M595" i="15" s="1"/>
  <c r="G595" i="15"/>
  <c r="H595" i="15" s="1"/>
  <c r="K594" i="15"/>
  <c r="L594" i="15" s="1"/>
  <c r="M594" i="15" s="1"/>
  <c r="G594" i="15"/>
  <c r="H594" i="15" s="1"/>
  <c r="I594" i="15" s="1"/>
  <c r="K593" i="15"/>
  <c r="L593" i="15" s="1"/>
  <c r="M593" i="15" s="1"/>
  <c r="G593" i="15"/>
  <c r="H593" i="15" s="1"/>
  <c r="I593" i="15" s="1"/>
  <c r="K592" i="15"/>
  <c r="L592" i="15" s="1"/>
  <c r="M592" i="15" s="1"/>
  <c r="G592" i="15"/>
  <c r="H592" i="15" s="1"/>
  <c r="I592" i="15" s="1"/>
  <c r="K591" i="15"/>
  <c r="L591" i="15" s="1"/>
  <c r="M591" i="15" s="1"/>
  <c r="G591" i="15"/>
  <c r="H591" i="15" s="1"/>
  <c r="K590" i="15"/>
  <c r="L590" i="15" s="1"/>
  <c r="M590" i="15" s="1"/>
  <c r="G590" i="15"/>
  <c r="H590" i="15" s="1"/>
  <c r="I590" i="15" s="1"/>
  <c r="K589" i="15"/>
  <c r="L589" i="15" s="1"/>
  <c r="M589" i="15" s="1"/>
  <c r="G589" i="15"/>
  <c r="H589" i="15" s="1"/>
  <c r="I589" i="15" s="1"/>
  <c r="K588" i="15"/>
  <c r="L588" i="15" s="1"/>
  <c r="M588" i="15" s="1"/>
  <c r="G588" i="15"/>
  <c r="H588" i="15" s="1"/>
  <c r="K587" i="15"/>
  <c r="L587" i="15" s="1"/>
  <c r="M587" i="15" s="1"/>
  <c r="G587" i="15"/>
  <c r="H587" i="15" s="1"/>
  <c r="K586" i="15"/>
  <c r="L586" i="15" s="1"/>
  <c r="M586" i="15" s="1"/>
  <c r="G586" i="15"/>
  <c r="H586" i="15" s="1"/>
  <c r="I586" i="15" s="1"/>
  <c r="K585" i="15"/>
  <c r="L585" i="15" s="1"/>
  <c r="M585" i="15" s="1"/>
  <c r="G585" i="15"/>
  <c r="H585" i="15" s="1"/>
  <c r="I585" i="15" s="1"/>
  <c r="K584" i="15"/>
  <c r="L584" i="15" s="1"/>
  <c r="M584" i="15" s="1"/>
  <c r="G584" i="15"/>
  <c r="H584" i="15" s="1"/>
  <c r="I584" i="15" s="1"/>
  <c r="K583" i="15"/>
  <c r="L583" i="15" s="1"/>
  <c r="M583" i="15" s="1"/>
  <c r="G583" i="15"/>
  <c r="H583" i="15" s="1"/>
  <c r="I583" i="15" s="1"/>
  <c r="K582" i="15"/>
  <c r="L582" i="15" s="1"/>
  <c r="M582" i="15" s="1"/>
  <c r="G582" i="15"/>
  <c r="H582" i="15" s="1"/>
  <c r="I582" i="15" s="1"/>
  <c r="K581" i="15"/>
  <c r="L581" i="15" s="1"/>
  <c r="M581" i="15" s="1"/>
  <c r="G581" i="15"/>
  <c r="H581" i="15" s="1"/>
  <c r="I581" i="15" s="1"/>
  <c r="K580" i="15"/>
  <c r="L580" i="15" s="1"/>
  <c r="M580" i="15" s="1"/>
  <c r="G580" i="15"/>
  <c r="H580" i="15" s="1"/>
  <c r="I580" i="15" s="1"/>
  <c r="K579" i="15"/>
  <c r="L579" i="15" s="1"/>
  <c r="M579" i="15" s="1"/>
  <c r="G579" i="15"/>
  <c r="H579" i="15" s="1"/>
  <c r="I579" i="15" s="1"/>
  <c r="K578" i="15"/>
  <c r="L578" i="15" s="1"/>
  <c r="M578" i="15" s="1"/>
  <c r="G578" i="15"/>
  <c r="H578" i="15" s="1"/>
  <c r="I578" i="15" s="1"/>
  <c r="K577" i="15"/>
  <c r="L577" i="15" s="1"/>
  <c r="M577" i="15" s="1"/>
  <c r="G577" i="15"/>
  <c r="H577" i="15" s="1"/>
  <c r="I577" i="15" s="1"/>
  <c r="K576" i="15"/>
  <c r="L576" i="15" s="1"/>
  <c r="M576" i="15" s="1"/>
  <c r="G576" i="15"/>
  <c r="H576" i="15" s="1"/>
  <c r="I576" i="15" s="1"/>
  <c r="K575" i="15"/>
  <c r="L575" i="15" s="1"/>
  <c r="M575" i="15" s="1"/>
  <c r="G575" i="15"/>
  <c r="H575" i="15" s="1"/>
  <c r="I575" i="15" s="1"/>
  <c r="K574" i="15"/>
  <c r="L574" i="15" s="1"/>
  <c r="M574" i="15" s="1"/>
  <c r="G574" i="15"/>
  <c r="H574" i="15" s="1"/>
  <c r="I574" i="15" s="1"/>
  <c r="K573" i="15"/>
  <c r="L573" i="15" s="1"/>
  <c r="M573" i="15" s="1"/>
  <c r="G573" i="15"/>
  <c r="H573" i="15" s="1"/>
  <c r="I573" i="15" s="1"/>
  <c r="K572" i="15"/>
  <c r="L572" i="15" s="1"/>
  <c r="M572" i="15" s="1"/>
  <c r="G572" i="15"/>
  <c r="H572" i="15" s="1"/>
  <c r="I572" i="15" s="1"/>
  <c r="K571" i="15"/>
  <c r="L571" i="15" s="1"/>
  <c r="M571" i="15" s="1"/>
  <c r="G571" i="15"/>
  <c r="H571" i="15" s="1"/>
  <c r="K570" i="15"/>
  <c r="L570" i="15" s="1"/>
  <c r="M570" i="15" s="1"/>
  <c r="G570" i="15"/>
  <c r="H570" i="15" s="1"/>
  <c r="I570" i="15" s="1"/>
  <c r="K569" i="15"/>
  <c r="L569" i="15" s="1"/>
  <c r="M569" i="15" s="1"/>
  <c r="G569" i="15"/>
  <c r="H569" i="15" s="1"/>
  <c r="I569" i="15" s="1"/>
  <c r="K568" i="15"/>
  <c r="L568" i="15" s="1"/>
  <c r="M568" i="15" s="1"/>
  <c r="G568" i="15"/>
  <c r="H568" i="15" s="1"/>
  <c r="K567" i="15"/>
  <c r="L567" i="15" s="1"/>
  <c r="M567" i="15" s="1"/>
  <c r="G567" i="15"/>
  <c r="H567" i="15" s="1"/>
  <c r="I567" i="15" s="1"/>
  <c r="K566" i="15"/>
  <c r="L566" i="15" s="1"/>
  <c r="M566" i="15" s="1"/>
  <c r="G566" i="15"/>
  <c r="H566" i="15" s="1"/>
  <c r="I566" i="15" s="1"/>
  <c r="K565" i="15"/>
  <c r="L565" i="15" s="1"/>
  <c r="M565" i="15" s="1"/>
  <c r="G565" i="15"/>
  <c r="H565" i="15" s="1"/>
  <c r="I565" i="15" s="1"/>
  <c r="K564" i="15"/>
  <c r="L564" i="15" s="1"/>
  <c r="M564" i="15" s="1"/>
  <c r="G564" i="15"/>
  <c r="H564" i="15" s="1"/>
  <c r="I564" i="15" s="1"/>
  <c r="K563" i="15"/>
  <c r="L563" i="15" s="1"/>
  <c r="M563" i="15" s="1"/>
  <c r="G563" i="15"/>
  <c r="H563" i="15" s="1"/>
  <c r="I563" i="15" s="1"/>
  <c r="K562" i="15"/>
  <c r="L562" i="15" s="1"/>
  <c r="M562" i="15" s="1"/>
  <c r="G562" i="15"/>
  <c r="H562" i="15" s="1"/>
  <c r="I562" i="15" s="1"/>
  <c r="K561" i="15"/>
  <c r="L561" i="15" s="1"/>
  <c r="M561" i="15" s="1"/>
  <c r="G561" i="15"/>
  <c r="H561" i="15" s="1"/>
  <c r="I561" i="15" s="1"/>
  <c r="K560" i="15"/>
  <c r="L560" i="15" s="1"/>
  <c r="M560" i="15" s="1"/>
  <c r="G560" i="15"/>
  <c r="H560" i="15" s="1"/>
  <c r="I560" i="15" s="1"/>
  <c r="K559" i="15"/>
  <c r="L559" i="15" s="1"/>
  <c r="M559" i="15" s="1"/>
  <c r="G559" i="15"/>
  <c r="H559" i="15" s="1"/>
  <c r="I559" i="15" s="1"/>
  <c r="K558" i="15"/>
  <c r="L558" i="15" s="1"/>
  <c r="M558" i="15" s="1"/>
  <c r="G558" i="15"/>
  <c r="H558" i="15" s="1"/>
  <c r="I558" i="15" s="1"/>
  <c r="K557" i="15"/>
  <c r="L557" i="15" s="1"/>
  <c r="M557" i="15" s="1"/>
  <c r="G557" i="15"/>
  <c r="H557" i="15" s="1"/>
  <c r="I557" i="15" s="1"/>
  <c r="K556" i="15"/>
  <c r="L556" i="15" s="1"/>
  <c r="M556" i="15" s="1"/>
  <c r="G556" i="15"/>
  <c r="H556" i="15" s="1"/>
  <c r="I556" i="15" s="1"/>
  <c r="K555" i="15"/>
  <c r="L555" i="15" s="1"/>
  <c r="M555" i="15" s="1"/>
  <c r="G555" i="15"/>
  <c r="H555" i="15" s="1"/>
  <c r="I555" i="15" s="1"/>
  <c r="K554" i="15"/>
  <c r="L554" i="15" s="1"/>
  <c r="M554" i="15" s="1"/>
  <c r="G554" i="15"/>
  <c r="H554" i="15" s="1"/>
  <c r="I554" i="15" s="1"/>
  <c r="K553" i="15"/>
  <c r="L553" i="15" s="1"/>
  <c r="M553" i="15" s="1"/>
  <c r="G553" i="15"/>
  <c r="H553" i="15" s="1"/>
  <c r="I553" i="15" s="1"/>
  <c r="K552" i="15"/>
  <c r="L552" i="15" s="1"/>
  <c r="M552" i="15" s="1"/>
  <c r="G552" i="15"/>
  <c r="H552" i="15" s="1"/>
  <c r="I552" i="15" s="1"/>
  <c r="K551" i="15"/>
  <c r="L551" i="15" s="1"/>
  <c r="M551" i="15" s="1"/>
  <c r="G551" i="15"/>
  <c r="H551" i="15" s="1"/>
  <c r="I551" i="15" s="1"/>
  <c r="K550" i="15"/>
  <c r="L550" i="15" s="1"/>
  <c r="M550" i="15" s="1"/>
  <c r="G550" i="15"/>
  <c r="H550" i="15" s="1"/>
  <c r="I550" i="15" s="1"/>
  <c r="K549" i="15"/>
  <c r="L549" i="15" s="1"/>
  <c r="M549" i="15" s="1"/>
  <c r="G549" i="15"/>
  <c r="H549" i="15" s="1"/>
  <c r="I549" i="15" s="1"/>
  <c r="K548" i="15"/>
  <c r="L548" i="15" s="1"/>
  <c r="M548" i="15" s="1"/>
  <c r="G548" i="15"/>
  <c r="H548" i="15" s="1"/>
  <c r="I548" i="15" s="1"/>
  <c r="K547" i="15"/>
  <c r="L547" i="15" s="1"/>
  <c r="M547" i="15" s="1"/>
  <c r="G547" i="15"/>
  <c r="H547" i="15" s="1"/>
  <c r="I547" i="15" s="1"/>
  <c r="K546" i="15"/>
  <c r="L546" i="15" s="1"/>
  <c r="M546" i="15" s="1"/>
  <c r="G546" i="15"/>
  <c r="H546" i="15" s="1"/>
  <c r="K545" i="15"/>
  <c r="L545" i="15" s="1"/>
  <c r="M545" i="15" s="1"/>
  <c r="G545" i="15"/>
  <c r="H545" i="15" s="1"/>
  <c r="I545" i="15" s="1"/>
  <c r="K544" i="15"/>
  <c r="L544" i="15" s="1"/>
  <c r="M544" i="15" s="1"/>
  <c r="G544" i="15"/>
  <c r="H544" i="15" s="1"/>
  <c r="I544" i="15" s="1"/>
  <c r="K543" i="15"/>
  <c r="L543" i="15" s="1"/>
  <c r="M543" i="15" s="1"/>
  <c r="G543" i="15"/>
  <c r="H543" i="15" s="1"/>
  <c r="I543" i="15" s="1"/>
  <c r="K542" i="15"/>
  <c r="L542" i="15" s="1"/>
  <c r="M542" i="15" s="1"/>
  <c r="G542" i="15"/>
  <c r="H542" i="15" s="1"/>
  <c r="K541" i="15"/>
  <c r="L541" i="15" s="1"/>
  <c r="M541" i="15" s="1"/>
  <c r="G541" i="15"/>
  <c r="H541" i="15" s="1"/>
  <c r="K540" i="15"/>
  <c r="L540" i="15" s="1"/>
  <c r="M540" i="15" s="1"/>
  <c r="G540" i="15"/>
  <c r="H540" i="15" s="1"/>
  <c r="K539" i="15"/>
  <c r="L539" i="15" s="1"/>
  <c r="M539" i="15" s="1"/>
  <c r="G539" i="15"/>
  <c r="H539" i="15" s="1"/>
  <c r="I539" i="15" s="1"/>
  <c r="K538" i="15"/>
  <c r="L538" i="15" s="1"/>
  <c r="M538" i="15" s="1"/>
  <c r="G538" i="15"/>
  <c r="H538" i="15" s="1"/>
  <c r="I538" i="15" s="1"/>
  <c r="K537" i="15"/>
  <c r="L537" i="15" s="1"/>
  <c r="M537" i="15" s="1"/>
  <c r="G537" i="15"/>
  <c r="H537" i="15" s="1"/>
  <c r="K536" i="15"/>
  <c r="L536" i="15" s="1"/>
  <c r="M536" i="15" s="1"/>
  <c r="G536" i="15"/>
  <c r="H536" i="15" s="1"/>
  <c r="K535" i="15"/>
  <c r="L535" i="15" s="1"/>
  <c r="M535" i="15" s="1"/>
  <c r="G535" i="15"/>
  <c r="H535" i="15" s="1"/>
  <c r="I535" i="15" s="1"/>
  <c r="K534" i="15"/>
  <c r="L534" i="15" s="1"/>
  <c r="M534" i="15" s="1"/>
  <c r="G534" i="15"/>
  <c r="H534" i="15" s="1"/>
  <c r="I534" i="15" s="1"/>
  <c r="K533" i="15"/>
  <c r="L533" i="15" s="1"/>
  <c r="M533" i="15" s="1"/>
  <c r="G533" i="15"/>
  <c r="H533" i="15" s="1"/>
  <c r="I533" i="15" s="1"/>
  <c r="K532" i="15"/>
  <c r="L532" i="15" s="1"/>
  <c r="M532" i="15" s="1"/>
  <c r="G532" i="15"/>
  <c r="H532" i="15" s="1"/>
  <c r="I532" i="15" s="1"/>
  <c r="K531" i="15"/>
  <c r="L531" i="15" s="1"/>
  <c r="M531" i="15" s="1"/>
  <c r="G531" i="15"/>
  <c r="H531" i="15" s="1"/>
  <c r="K530" i="15"/>
  <c r="L530" i="15" s="1"/>
  <c r="M530" i="15" s="1"/>
  <c r="G530" i="15"/>
  <c r="H530" i="15" s="1"/>
  <c r="I530" i="15" s="1"/>
  <c r="K529" i="15"/>
  <c r="L529" i="15" s="1"/>
  <c r="M529" i="15" s="1"/>
  <c r="G529" i="15"/>
  <c r="H529" i="15" s="1"/>
  <c r="I529" i="15" s="1"/>
  <c r="K528" i="15"/>
  <c r="L528" i="15" s="1"/>
  <c r="M528" i="15" s="1"/>
  <c r="G528" i="15"/>
  <c r="H528" i="15" s="1"/>
  <c r="I528" i="15" s="1"/>
  <c r="K527" i="15"/>
  <c r="L527" i="15" s="1"/>
  <c r="M527" i="15" s="1"/>
  <c r="G527" i="15"/>
  <c r="H527" i="15" s="1"/>
  <c r="I527" i="15" s="1"/>
  <c r="K526" i="15"/>
  <c r="L526" i="15" s="1"/>
  <c r="M526" i="15" s="1"/>
  <c r="G526" i="15"/>
  <c r="H526" i="15" s="1"/>
  <c r="K525" i="15"/>
  <c r="L525" i="15" s="1"/>
  <c r="M525" i="15" s="1"/>
  <c r="G525" i="15"/>
  <c r="H525" i="15" s="1"/>
  <c r="I525" i="15" s="1"/>
  <c r="K524" i="15"/>
  <c r="L524" i="15" s="1"/>
  <c r="M524" i="15" s="1"/>
  <c r="G524" i="15"/>
  <c r="H524" i="15" s="1"/>
  <c r="K523" i="15"/>
  <c r="L523" i="15" s="1"/>
  <c r="M523" i="15" s="1"/>
  <c r="G523" i="15"/>
  <c r="H523" i="15" s="1"/>
  <c r="I523" i="15" s="1"/>
  <c r="K522" i="15"/>
  <c r="L522" i="15" s="1"/>
  <c r="M522" i="15" s="1"/>
  <c r="G522" i="15"/>
  <c r="H522" i="15" s="1"/>
  <c r="I522" i="15" s="1"/>
  <c r="K521" i="15"/>
  <c r="L521" i="15" s="1"/>
  <c r="M521" i="15" s="1"/>
  <c r="G521" i="15"/>
  <c r="H521" i="15" s="1"/>
  <c r="I521" i="15" s="1"/>
  <c r="K520" i="15"/>
  <c r="L520" i="15" s="1"/>
  <c r="M520" i="15" s="1"/>
  <c r="G520" i="15"/>
  <c r="H520" i="15" s="1"/>
  <c r="I520" i="15" s="1"/>
  <c r="K519" i="15"/>
  <c r="L519" i="15" s="1"/>
  <c r="M519" i="15" s="1"/>
  <c r="G519" i="15"/>
  <c r="H519" i="15" s="1"/>
  <c r="I519" i="15" s="1"/>
  <c r="K518" i="15"/>
  <c r="L518" i="15" s="1"/>
  <c r="M518" i="15" s="1"/>
  <c r="G518" i="15"/>
  <c r="H518" i="15" s="1"/>
  <c r="I518" i="15" s="1"/>
  <c r="K517" i="15"/>
  <c r="L517" i="15" s="1"/>
  <c r="M517" i="15" s="1"/>
  <c r="G517" i="15"/>
  <c r="H517" i="15" s="1"/>
  <c r="I517" i="15" s="1"/>
  <c r="K516" i="15"/>
  <c r="L516" i="15" s="1"/>
  <c r="M516" i="15" s="1"/>
  <c r="G516" i="15"/>
  <c r="H516" i="15" s="1"/>
  <c r="I516" i="15" s="1"/>
  <c r="K515" i="15"/>
  <c r="L515" i="15" s="1"/>
  <c r="M515" i="15" s="1"/>
  <c r="G515" i="15"/>
  <c r="H515" i="15" s="1"/>
  <c r="I515" i="15" s="1"/>
  <c r="K514" i="15"/>
  <c r="L514" i="15" s="1"/>
  <c r="M514" i="15" s="1"/>
  <c r="G514" i="15"/>
  <c r="H514" i="15" s="1"/>
  <c r="I514" i="15" s="1"/>
  <c r="K513" i="15"/>
  <c r="L513" i="15" s="1"/>
  <c r="M513" i="15" s="1"/>
  <c r="G513" i="15"/>
  <c r="H513" i="15" s="1"/>
  <c r="I513" i="15" s="1"/>
  <c r="K512" i="15"/>
  <c r="L512" i="15" s="1"/>
  <c r="M512" i="15" s="1"/>
  <c r="G512" i="15"/>
  <c r="H512" i="15" s="1"/>
  <c r="I512" i="15" s="1"/>
  <c r="K511" i="15"/>
  <c r="L511" i="15" s="1"/>
  <c r="M511" i="15" s="1"/>
  <c r="G511" i="15"/>
  <c r="H511" i="15" s="1"/>
  <c r="I511" i="15" s="1"/>
  <c r="K510" i="15"/>
  <c r="L510" i="15" s="1"/>
  <c r="M510" i="15" s="1"/>
  <c r="G510" i="15"/>
  <c r="H510" i="15" s="1"/>
  <c r="I510" i="15" s="1"/>
  <c r="K509" i="15"/>
  <c r="L509" i="15" s="1"/>
  <c r="M509" i="15" s="1"/>
  <c r="G509" i="15"/>
  <c r="H509" i="15" s="1"/>
  <c r="I509" i="15" s="1"/>
  <c r="K508" i="15"/>
  <c r="L508" i="15" s="1"/>
  <c r="M508" i="15" s="1"/>
  <c r="G508" i="15"/>
  <c r="H508" i="15" s="1"/>
  <c r="K507" i="15"/>
  <c r="L507" i="15" s="1"/>
  <c r="M507" i="15" s="1"/>
  <c r="G507" i="15"/>
  <c r="H507" i="15" s="1"/>
  <c r="I507" i="15" s="1"/>
  <c r="K506" i="15"/>
  <c r="L506" i="15" s="1"/>
  <c r="M506" i="15" s="1"/>
  <c r="G506" i="15"/>
  <c r="H506" i="15" s="1"/>
  <c r="I506" i="15" s="1"/>
  <c r="K505" i="15"/>
  <c r="L505" i="15" s="1"/>
  <c r="M505" i="15" s="1"/>
  <c r="G505" i="15"/>
  <c r="H505" i="15" s="1"/>
  <c r="K504" i="15"/>
  <c r="L504" i="15" s="1"/>
  <c r="M504" i="15" s="1"/>
  <c r="G504" i="15"/>
  <c r="H504" i="15" s="1"/>
  <c r="I504" i="15" s="1"/>
  <c r="K503" i="15"/>
  <c r="L503" i="15" s="1"/>
  <c r="M503" i="15" s="1"/>
  <c r="G503" i="15"/>
  <c r="H503" i="15" s="1"/>
  <c r="K502" i="15"/>
  <c r="L502" i="15" s="1"/>
  <c r="M502" i="15" s="1"/>
  <c r="G502" i="15"/>
  <c r="H502" i="15" s="1"/>
  <c r="I502" i="15" s="1"/>
  <c r="K501" i="15"/>
  <c r="L501" i="15" s="1"/>
  <c r="M501" i="15" s="1"/>
  <c r="G501" i="15"/>
  <c r="H501" i="15" s="1"/>
  <c r="I501" i="15" s="1"/>
  <c r="K500" i="15"/>
  <c r="L500" i="15" s="1"/>
  <c r="M500" i="15" s="1"/>
  <c r="G500" i="15"/>
  <c r="H500" i="15" s="1"/>
  <c r="I500" i="15" s="1"/>
  <c r="K499" i="15"/>
  <c r="L499" i="15" s="1"/>
  <c r="M499" i="15" s="1"/>
  <c r="G499" i="15"/>
  <c r="H499" i="15" s="1"/>
  <c r="I499" i="15" s="1"/>
  <c r="K498" i="15"/>
  <c r="L498" i="15" s="1"/>
  <c r="M498" i="15" s="1"/>
  <c r="G498" i="15"/>
  <c r="H498" i="15" s="1"/>
  <c r="I498" i="15" s="1"/>
  <c r="K497" i="15"/>
  <c r="L497" i="15" s="1"/>
  <c r="M497" i="15" s="1"/>
  <c r="G497" i="15"/>
  <c r="H497" i="15" s="1"/>
  <c r="I497" i="15" s="1"/>
  <c r="K496" i="15"/>
  <c r="L496" i="15" s="1"/>
  <c r="M496" i="15" s="1"/>
  <c r="G496" i="15"/>
  <c r="H496" i="15" s="1"/>
  <c r="K495" i="15"/>
  <c r="L495" i="15" s="1"/>
  <c r="M495" i="15" s="1"/>
  <c r="G495" i="15"/>
  <c r="H495" i="15" s="1"/>
  <c r="I495" i="15" s="1"/>
  <c r="K494" i="15"/>
  <c r="L494" i="15" s="1"/>
  <c r="M494" i="15" s="1"/>
  <c r="G494" i="15"/>
  <c r="H494" i="15" s="1"/>
  <c r="K493" i="15"/>
  <c r="L493" i="15" s="1"/>
  <c r="M493" i="15" s="1"/>
  <c r="G493" i="15"/>
  <c r="H493" i="15" s="1"/>
  <c r="I493" i="15" s="1"/>
  <c r="K492" i="15"/>
  <c r="L492" i="15" s="1"/>
  <c r="M492" i="15" s="1"/>
  <c r="G492" i="15"/>
  <c r="H492" i="15" s="1"/>
  <c r="I492" i="15" s="1"/>
  <c r="K491" i="15"/>
  <c r="L491" i="15" s="1"/>
  <c r="M491" i="15" s="1"/>
  <c r="G491" i="15"/>
  <c r="H491" i="15" s="1"/>
  <c r="I491" i="15" s="1"/>
  <c r="K490" i="15"/>
  <c r="L490" i="15" s="1"/>
  <c r="M490" i="15" s="1"/>
  <c r="G490" i="15"/>
  <c r="H490" i="15" s="1"/>
  <c r="K489" i="15"/>
  <c r="L489" i="15" s="1"/>
  <c r="M489" i="15" s="1"/>
  <c r="G489" i="15"/>
  <c r="H489" i="15" s="1"/>
  <c r="K488" i="15"/>
  <c r="L488" i="15" s="1"/>
  <c r="M488" i="15" s="1"/>
  <c r="G488" i="15"/>
  <c r="H488" i="15" s="1"/>
  <c r="I488" i="15" s="1"/>
  <c r="K487" i="15"/>
  <c r="L487" i="15" s="1"/>
  <c r="M487" i="15" s="1"/>
  <c r="G487" i="15"/>
  <c r="H487" i="15" s="1"/>
  <c r="I487" i="15" s="1"/>
  <c r="K486" i="15"/>
  <c r="L486" i="15" s="1"/>
  <c r="M486" i="15" s="1"/>
  <c r="G486" i="15"/>
  <c r="H486" i="15" s="1"/>
  <c r="I486" i="15" s="1"/>
  <c r="K485" i="15"/>
  <c r="L485" i="15" s="1"/>
  <c r="M485" i="15" s="1"/>
  <c r="G485" i="15"/>
  <c r="H485" i="15" s="1"/>
  <c r="I485" i="15" s="1"/>
  <c r="K484" i="15"/>
  <c r="L484" i="15" s="1"/>
  <c r="M484" i="15" s="1"/>
  <c r="G484" i="15"/>
  <c r="H484" i="15" s="1"/>
  <c r="I484" i="15" s="1"/>
  <c r="K483" i="15"/>
  <c r="L483" i="15" s="1"/>
  <c r="M483" i="15" s="1"/>
  <c r="G483" i="15"/>
  <c r="H483" i="15" s="1"/>
  <c r="I483" i="15" s="1"/>
  <c r="K482" i="15"/>
  <c r="L482" i="15" s="1"/>
  <c r="M482" i="15" s="1"/>
  <c r="G482" i="15"/>
  <c r="H482" i="15" s="1"/>
  <c r="I482" i="15" s="1"/>
  <c r="K481" i="15"/>
  <c r="L481" i="15" s="1"/>
  <c r="M481" i="15" s="1"/>
  <c r="G481" i="15"/>
  <c r="H481" i="15" s="1"/>
  <c r="K480" i="15"/>
  <c r="L480" i="15" s="1"/>
  <c r="M480" i="15" s="1"/>
  <c r="G480" i="15"/>
  <c r="H480" i="15" s="1"/>
  <c r="I480" i="15" s="1"/>
  <c r="K479" i="15"/>
  <c r="L479" i="15" s="1"/>
  <c r="M479" i="15" s="1"/>
  <c r="G479" i="15"/>
  <c r="H479" i="15" s="1"/>
  <c r="I479" i="15" s="1"/>
  <c r="K478" i="15"/>
  <c r="L478" i="15" s="1"/>
  <c r="M478" i="15" s="1"/>
  <c r="G478" i="15"/>
  <c r="H478" i="15" s="1"/>
  <c r="K477" i="15"/>
  <c r="L477" i="15" s="1"/>
  <c r="M477" i="15" s="1"/>
  <c r="G477" i="15"/>
  <c r="H477" i="15" s="1"/>
  <c r="I477" i="15" s="1"/>
  <c r="K476" i="15"/>
  <c r="L476" i="15" s="1"/>
  <c r="M476" i="15" s="1"/>
  <c r="G476" i="15"/>
  <c r="H476" i="15" s="1"/>
  <c r="I476" i="15" s="1"/>
  <c r="K475" i="15"/>
  <c r="L475" i="15" s="1"/>
  <c r="M475" i="15" s="1"/>
  <c r="G475" i="15"/>
  <c r="H475" i="15" s="1"/>
  <c r="I475" i="15" s="1"/>
  <c r="K474" i="15"/>
  <c r="L474" i="15" s="1"/>
  <c r="M474" i="15" s="1"/>
  <c r="G474" i="15"/>
  <c r="H474" i="15" s="1"/>
  <c r="I474" i="15" s="1"/>
  <c r="K473" i="15"/>
  <c r="L473" i="15" s="1"/>
  <c r="M473" i="15" s="1"/>
  <c r="G473" i="15"/>
  <c r="H473" i="15" s="1"/>
  <c r="I473" i="15" s="1"/>
  <c r="K472" i="15"/>
  <c r="L472" i="15" s="1"/>
  <c r="M472" i="15" s="1"/>
  <c r="G472" i="15"/>
  <c r="H472" i="15" s="1"/>
  <c r="I472" i="15" s="1"/>
  <c r="K471" i="15"/>
  <c r="L471" i="15" s="1"/>
  <c r="M471" i="15" s="1"/>
  <c r="G471" i="15"/>
  <c r="H471" i="15" s="1"/>
  <c r="K470" i="15"/>
  <c r="L470" i="15" s="1"/>
  <c r="M470" i="15" s="1"/>
  <c r="G470" i="15"/>
  <c r="H470" i="15" s="1"/>
  <c r="I470" i="15" s="1"/>
  <c r="K469" i="15"/>
  <c r="L469" i="15" s="1"/>
  <c r="M469" i="15" s="1"/>
  <c r="G469" i="15"/>
  <c r="H469" i="15" s="1"/>
  <c r="I469" i="15" s="1"/>
  <c r="K468" i="15"/>
  <c r="L468" i="15" s="1"/>
  <c r="M468" i="15" s="1"/>
  <c r="G468" i="15"/>
  <c r="H468" i="15" s="1"/>
  <c r="I468" i="15" s="1"/>
  <c r="K467" i="15"/>
  <c r="L467" i="15" s="1"/>
  <c r="M467" i="15" s="1"/>
  <c r="G467" i="15"/>
  <c r="H467" i="15" s="1"/>
  <c r="I467" i="15" s="1"/>
  <c r="K466" i="15"/>
  <c r="L466" i="15" s="1"/>
  <c r="M466" i="15" s="1"/>
  <c r="G466" i="15"/>
  <c r="H466" i="15" s="1"/>
  <c r="I466" i="15" s="1"/>
  <c r="K465" i="15"/>
  <c r="L465" i="15" s="1"/>
  <c r="M465" i="15" s="1"/>
  <c r="G465" i="15"/>
  <c r="H465" i="15" s="1"/>
  <c r="I465" i="15" s="1"/>
  <c r="K464" i="15"/>
  <c r="L464" i="15" s="1"/>
  <c r="M464" i="15" s="1"/>
  <c r="G464" i="15"/>
  <c r="H464" i="15" s="1"/>
  <c r="K463" i="15"/>
  <c r="L463" i="15" s="1"/>
  <c r="M463" i="15" s="1"/>
  <c r="G463" i="15"/>
  <c r="H463" i="15" s="1"/>
  <c r="I463" i="15" s="1"/>
  <c r="K462" i="15"/>
  <c r="L462" i="15" s="1"/>
  <c r="M462" i="15" s="1"/>
  <c r="G462" i="15"/>
  <c r="H462" i="15" s="1"/>
  <c r="I462" i="15" s="1"/>
  <c r="K461" i="15"/>
  <c r="L461" i="15" s="1"/>
  <c r="M461" i="15" s="1"/>
  <c r="G461" i="15"/>
  <c r="H461" i="15" s="1"/>
  <c r="K460" i="15"/>
  <c r="L460" i="15" s="1"/>
  <c r="M460" i="15" s="1"/>
  <c r="G460" i="15"/>
  <c r="H460" i="15" s="1"/>
  <c r="K459" i="15"/>
  <c r="L459" i="15" s="1"/>
  <c r="M459" i="15" s="1"/>
  <c r="G459" i="15"/>
  <c r="H459" i="15" s="1"/>
  <c r="K458" i="15"/>
  <c r="L458" i="15" s="1"/>
  <c r="M458" i="15" s="1"/>
  <c r="G458" i="15"/>
  <c r="H458" i="15" s="1"/>
  <c r="K457" i="15"/>
  <c r="L457" i="15" s="1"/>
  <c r="M457" i="15" s="1"/>
  <c r="G457" i="15"/>
  <c r="H457" i="15" s="1"/>
  <c r="K456" i="15"/>
  <c r="L456" i="15" s="1"/>
  <c r="M456" i="15" s="1"/>
  <c r="G456" i="15"/>
  <c r="H456" i="15" s="1"/>
  <c r="K455" i="15"/>
  <c r="L455" i="15" s="1"/>
  <c r="M455" i="15" s="1"/>
  <c r="G455" i="15"/>
  <c r="H455" i="15" s="1"/>
  <c r="K454" i="15"/>
  <c r="L454" i="15" s="1"/>
  <c r="M454" i="15" s="1"/>
  <c r="G454" i="15"/>
  <c r="H454" i="15" s="1"/>
  <c r="I454" i="15" s="1"/>
  <c r="K453" i="15"/>
  <c r="L453" i="15" s="1"/>
  <c r="M453" i="15" s="1"/>
  <c r="G453" i="15"/>
  <c r="H453" i="15" s="1"/>
  <c r="I453" i="15" s="1"/>
  <c r="K452" i="15"/>
  <c r="L452" i="15" s="1"/>
  <c r="M452" i="15" s="1"/>
  <c r="G452" i="15"/>
  <c r="H452" i="15" s="1"/>
  <c r="I452" i="15" s="1"/>
  <c r="K451" i="15"/>
  <c r="L451" i="15" s="1"/>
  <c r="M451" i="15" s="1"/>
  <c r="G451" i="15"/>
  <c r="H451" i="15" s="1"/>
  <c r="K450" i="15"/>
  <c r="L450" i="15" s="1"/>
  <c r="M450" i="15" s="1"/>
  <c r="G450" i="15"/>
  <c r="H450" i="15" s="1"/>
  <c r="I450" i="15" s="1"/>
  <c r="K449" i="15"/>
  <c r="L449" i="15" s="1"/>
  <c r="M449" i="15" s="1"/>
  <c r="G449" i="15"/>
  <c r="H449" i="15" s="1"/>
  <c r="I449" i="15" s="1"/>
  <c r="K448" i="15"/>
  <c r="L448" i="15" s="1"/>
  <c r="M448" i="15" s="1"/>
  <c r="G448" i="15"/>
  <c r="H448" i="15" s="1"/>
  <c r="I448" i="15" s="1"/>
  <c r="K447" i="15"/>
  <c r="L447" i="15" s="1"/>
  <c r="M447" i="15" s="1"/>
  <c r="G447" i="15"/>
  <c r="H447" i="15" s="1"/>
  <c r="I447" i="15" s="1"/>
  <c r="K446" i="15"/>
  <c r="L446" i="15" s="1"/>
  <c r="M446" i="15" s="1"/>
  <c r="G446" i="15"/>
  <c r="H446" i="15" s="1"/>
  <c r="I446" i="15" s="1"/>
  <c r="K445" i="15"/>
  <c r="L445" i="15" s="1"/>
  <c r="M445" i="15" s="1"/>
  <c r="G445" i="15"/>
  <c r="H445" i="15" s="1"/>
  <c r="I445" i="15" s="1"/>
  <c r="K444" i="15"/>
  <c r="L444" i="15" s="1"/>
  <c r="M444" i="15" s="1"/>
  <c r="G444" i="15"/>
  <c r="H444" i="15" s="1"/>
  <c r="I444" i="15" s="1"/>
  <c r="K443" i="15"/>
  <c r="L443" i="15" s="1"/>
  <c r="M443" i="15" s="1"/>
  <c r="G443" i="15"/>
  <c r="H443" i="15" s="1"/>
  <c r="K442" i="15"/>
  <c r="L442" i="15" s="1"/>
  <c r="M442" i="15" s="1"/>
  <c r="G442" i="15"/>
  <c r="H442" i="15" s="1"/>
  <c r="K441" i="15"/>
  <c r="L441" i="15" s="1"/>
  <c r="M441" i="15" s="1"/>
  <c r="G441" i="15"/>
  <c r="H441" i="15" s="1"/>
  <c r="K440" i="15"/>
  <c r="L440" i="15" s="1"/>
  <c r="M440" i="15" s="1"/>
  <c r="G440" i="15"/>
  <c r="H440" i="15" s="1"/>
  <c r="K439" i="15"/>
  <c r="L439" i="15" s="1"/>
  <c r="M439" i="15" s="1"/>
  <c r="G439" i="15"/>
  <c r="H439" i="15" s="1"/>
  <c r="I439" i="15" s="1"/>
  <c r="K438" i="15"/>
  <c r="L438" i="15" s="1"/>
  <c r="M438" i="15" s="1"/>
  <c r="G438" i="15"/>
  <c r="H438" i="15" s="1"/>
  <c r="I438" i="15" s="1"/>
  <c r="K437" i="15"/>
  <c r="L437" i="15" s="1"/>
  <c r="M437" i="15" s="1"/>
  <c r="G437" i="15"/>
  <c r="H437" i="15" s="1"/>
  <c r="I437" i="15" s="1"/>
  <c r="K436" i="15"/>
  <c r="L436" i="15" s="1"/>
  <c r="M436" i="15" s="1"/>
  <c r="G436" i="15"/>
  <c r="H436" i="15" s="1"/>
  <c r="I436" i="15" s="1"/>
  <c r="K435" i="15"/>
  <c r="L435" i="15" s="1"/>
  <c r="M435" i="15" s="1"/>
  <c r="G435" i="15"/>
  <c r="H435" i="15" s="1"/>
  <c r="I435" i="15" s="1"/>
  <c r="K434" i="15"/>
  <c r="L434" i="15" s="1"/>
  <c r="M434" i="15" s="1"/>
  <c r="G434" i="15"/>
  <c r="H434" i="15" s="1"/>
  <c r="I434" i="15" s="1"/>
  <c r="K433" i="15"/>
  <c r="L433" i="15" s="1"/>
  <c r="M433" i="15" s="1"/>
  <c r="G433" i="15"/>
  <c r="H433" i="15" s="1"/>
  <c r="I433" i="15" s="1"/>
  <c r="K432" i="15"/>
  <c r="L432" i="15" s="1"/>
  <c r="M432" i="15" s="1"/>
  <c r="G432" i="15"/>
  <c r="H432" i="15" s="1"/>
  <c r="I432" i="15" s="1"/>
  <c r="K431" i="15"/>
  <c r="L431" i="15" s="1"/>
  <c r="M431" i="15" s="1"/>
  <c r="G431" i="15"/>
  <c r="H431" i="15" s="1"/>
  <c r="I431" i="15" s="1"/>
  <c r="K430" i="15"/>
  <c r="L430" i="15" s="1"/>
  <c r="M430" i="15" s="1"/>
  <c r="G430" i="15"/>
  <c r="H430" i="15" s="1"/>
  <c r="I430" i="15" s="1"/>
  <c r="K429" i="15"/>
  <c r="L429" i="15" s="1"/>
  <c r="M429" i="15" s="1"/>
  <c r="G429" i="15"/>
  <c r="H429" i="15" s="1"/>
  <c r="I429" i="15" s="1"/>
  <c r="K428" i="15"/>
  <c r="L428" i="15" s="1"/>
  <c r="M428" i="15" s="1"/>
  <c r="G428" i="15"/>
  <c r="H428" i="15" s="1"/>
  <c r="I428" i="15" s="1"/>
  <c r="K427" i="15"/>
  <c r="L427" i="15" s="1"/>
  <c r="M427" i="15" s="1"/>
  <c r="G427" i="15"/>
  <c r="H427" i="15" s="1"/>
  <c r="I427" i="15" s="1"/>
  <c r="K426" i="15"/>
  <c r="L426" i="15" s="1"/>
  <c r="M426" i="15" s="1"/>
  <c r="G426" i="15"/>
  <c r="H426" i="15" s="1"/>
  <c r="I426" i="15" s="1"/>
  <c r="K425" i="15"/>
  <c r="L425" i="15" s="1"/>
  <c r="M425" i="15" s="1"/>
  <c r="G425" i="15"/>
  <c r="H425" i="15" s="1"/>
  <c r="I425" i="15" s="1"/>
  <c r="K424" i="15"/>
  <c r="L424" i="15" s="1"/>
  <c r="M424" i="15" s="1"/>
  <c r="G424" i="15"/>
  <c r="H424" i="15" s="1"/>
  <c r="I424" i="15" s="1"/>
  <c r="K423" i="15"/>
  <c r="L423" i="15" s="1"/>
  <c r="M423" i="15" s="1"/>
  <c r="G423" i="15"/>
  <c r="H423" i="15" s="1"/>
  <c r="I423" i="15" s="1"/>
  <c r="K422" i="15"/>
  <c r="L422" i="15" s="1"/>
  <c r="M422" i="15" s="1"/>
  <c r="G422" i="15"/>
  <c r="H422" i="15" s="1"/>
  <c r="I422" i="15" s="1"/>
  <c r="K421" i="15"/>
  <c r="L421" i="15" s="1"/>
  <c r="M421" i="15" s="1"/>
  <c r="G421" i="15"/>
  <c r="H421" i="15" s="1"/>
  <c r="I421" i="15" s="1"/>
  <c r="K420" i="15"/>
  <c r="L420" i="15" s="1"/>
  <c r="M420" i="15" s="1"/>
  <c r="G420" i="15"/>
  <c r="H420" i="15" s="1"/>
  <c r="I420" i="15" s="1"/>
  <c r="K419" i="15"/>
  <c r="L419" i="15" s="1"/>
  <c r="M419" i="15" s="1"/>
  <c r="G419" i="15"/>
  <c r="H419" i="15" s="1"/>
  <c r="I419" i="15" s="1"/>
  <c r="K418" i="15"/>
  <c r="L418" i="15" s="1"/>
  <c r="M418" i="15" s="1"/>
  <c r="G418" i="15"/>
  <c r="H418" i="15" s="1"/>
  <c r="K417" i="15"/>
  <c r="L417" i="15" s="1"/>
  <c r="M417" i="15" s="1"/>
  <c r="G417" i="15"/>
  <c r="H417" i="15" s="1"/>
  <c r="I417" i="15" s="1"/>
  <c r="K416" i="15"/>
  <c r="L416" i="15" s="1"/>
  <c r="M416" i="15" s="1"/>
  <c r="G416" i="15"/>
  <c r="H416" i="15" s="1"/>
  <c r="I416" i="15" s="1"/>
  <c r="K415" i="15"/>
  <c r="L415" i="15" s="1"/>
  <c r="M415" i="15" s="1"/>
  <c r="G415" i="15"/>
  <c r="H415" i="15" s="1"/>
  <c r="I415" i="15" s="1"/>
  <c r="K414" i="15"/>
  <c r="L414" i="15" s="1"/>
  <c r="M414" i="15" s="1"/>
  <c r="G414" i="15"/>
  <c r="H414" i="15" s="1"/>
  <c r="I414" i="15" s="1"/>
  <c r="K413" i="15"/>
  <c r="L413" i="15" s="1"/>
  <c r="M413" i="15" s="1"/>
  <c r="G413" i="15"/>
  <c r="H413" i="15" s="1"/>
  <c r="K412" i="15"/>
  <c r="L412" i="15" s="1"/>
  <c r="M412" i="15" s="1"/>
  <c r="G412" i="15"/>
  <c r="H412" i="15" s="1"/>
  <c r="K411" i="15"/>
  <c r="L411" i="15" s="1"/>
  <c r="M411" i="15" s="1"/>
  <c r="G411" i="15"/>
  <c r="H411" i="15" s="1"/>
  <c r="I411" i="15" s="1"/>
  <c r="K410" i="15"/>
  <c r="L410" i="15" s="1"/>
  <c r="M410" i="15" s="1"/>
  <c r="H410" i="15"/>
  <c r="G410" i="15"/>
  <c r="K409" i="15"/>
  <c r="L409" i="15" s="1"/>
  <c r="M409" i="15" s="1"/>
  <c r="G409" i="15"/>
  <c r="H409" i="15" s="1"/>
  <c r="I409" i="15" s="1"/>
  <c r="K408" i="15"/>
  <c r="L408" i="15" s="1"/>
  <c r="M408" i="15" s="1"/>
  <c r="G408" i="15"/>
  <c r="H408" i="15" s="1"/>
  <c r="I408" i="15" s="1"/>
  <c r="K407" i="15"/>
  <c r="L407" i="15" s="1"/>
  <c r="M407" i="15" s="1"/>
  <c r="G407" i="15"/>
  <c r="H407" i="15" s="1"/>
  <c r="I407" i="15" s="1"/>
  <c r="K406" i="15"/>
  <c r="L406" i="15" s="1"/>
  <c r="M406" i="15" s="1"/>
  <c r="G406" i="15"/>
  <c r="H406" i="15" s="1"/>
  <c r="I406" i="15" s="1"/>
  <c r="K405" i="15"/>
  <c r="L405" i="15" s="1"/>
  <c r="M405" i="15" s="1"/>
  <c r="G405" i="15"/>
  <c r="H405" i="15" s="1"/>
  <c r="I405" i="15" s="1"/>
  <c r="K404" i="15"/>
  <c r="L404" i="15" s="1"/>
  <c r="M404" i="15" s="1"/>
  <c r="G404" i="15"/>
  <c r="H404" i="15" s="1"/>
  <c r="I404" i="15" s="1"/>
  <c r="K403" i="15"/>
  <c r="L403" i="15" s="1"/>
  <c r="M403" i="15" s="1"/>
  <c r="G403" i="15"/>
  <c r="H403" i="15" s="1"/>
  <c r="K402" i="15"/>
  <c r="L402" i="15" s="1"/>
  <c r="M402" i="15" s="1"/>
  <c r="G402" i="15"/>
  <c r="H402" i="15" s="1"/>
  <c r="K401" i="15"/>
  <c r="L401" i="15" s="1"/>
  <c r="M401" i="15" s="1"/>
  <c r="G401" i="15"/>
  <c r="H401" i="15" s="1"/>
  <c r="I401" i="15" s="1"/>
  <c r="K400" i="15"/>
  <c r="L400" i="15" s="1"/>
  <c r="M400" i="15" s="1"/>
  <c r="G400" i="15"/>
  <c r="H400" i="15" s="1"/>
  <c r="I400" i="15" s="1"/>
  <c r="K399" i="15"/>
  <c r="L399" i="15" s="1"/>
  <c r="M399" i="15" s="1"/>
  <c r="G399" i="15"/>
  <c r="H399" i="15" s="1"/>
  <c r="I399" i="15" s="1"/>
  <c r="K398" i="15"/>
  <c r="L398" i="15" s="1"/>
  <c r="M398" i="15" s="1"/>
  <c r="G398" i="15"/>
  <c r="H398" i="15" s="1"/>
  <c r="I398" i="15" s="1"/>
  <c r="K397" i="15"/>
  <c r="L397" i="15" s="1"/>
  <c r="M397" i="15" s="1"/>
  <c r="G397" i="15"/>
  <c r="H397" i="15" s="1"/>
  <c r="K396" i="15"/>
  <c r="L396" i="15" s="1"/>
  <c r="M396" i="15" s="1"/>
  <c r="G396" i="15"/>
  <c r="H396" i="15" s="1"/>
  <c r="I396" i="15" s="1"/>
  <c r="K395" i="15"/>
  <c r="L395" i="15" s="1"/>
  <c r="M395" i="15" s="1"/>
  <c r="G395" i="15"/>
  <c r="H395" i="15" s="1"/>
  <c r="I395" i="15" s="1"/>
  <c r="K394" i="15"/>
  <c r="L394" i="15" s="1"/>
  <c r="M394" i="15" s="1"/>
  <c r="G394" i="15"/>
  <c r="H394" i="15" s="1"/>
  <c r="I394" i="15" s="1"/>
  <c r="K393" i="15"/>
  <c r="L393" i="15" s="1"/>
  <c r="M393" i="15" s="1"/>
  <c r="G393" i="15"/>
  <c r="H393" i="15" s="1"/>
  <c r="I393" i="15" s="1"/>
  <c r="K392" i="15"/>
  <c r="L392" i="15" s="1"/>
  <c r="M392" i="15" s="1"/>
  <c r="G392" i="15"/>
  <c r="H392" i="15" s="1"/>
  <c r="I392" i="15" s="1"/>
  <c r="K391" i="15"/>
  <c r="L391" i="15" s="1"/>
  <c r="M391" i="15" s="1"/>
  <c r="G391" i="15"/>
  <c r="H391" i="15" s="1"/>
  <c r="I391" i="15" s="1"/>
  <c r="K390" i="15"/>
  <c r="L390" i="15" s="1"/>
  <c r="M390" i="15" s="1"/>
  <c r="G390" i="15"/>
  <c r="H390" i="15" s="1"/>
  <c r="I390" i="15" s="1"/>
  <c r="K389" i="15"/>
  <c r="L389" i="15" s="1"/>
  <c r="M389" i="15" s="1"/>
  <c r="G389" i="15"/>
  <c r="H389" i="15" s="1"/>
  <c r="I389" i="15" s="1"/>
  <c r="K388" i="15"/>
  <c r="L388" i="15" s="1"/>
  <c r="M388" i="15" s="1"/>
  <c r="G388" i="15"/>
  <c r="H388" i="15" s="1"/>
  <c r="I388" i="15" s="1"/>
  <c r="K387" i="15"/>
  <c r="L387" i="15" s="1"/>
  <c r="M387" i="15" s="1"/>
  <c r="G387" i="15"/>
  <c r="H387" i="15" s="1"/>
  <c r="I387" i="15" s="1"/>
  <c r="K386" i="15"/>
  <c r="L386" i="15" s="1"/>
  <c r="M386" i="15" s="1"/>
  <c r="G386" i="15"/>
  <c r="H386" i="15" s="1"/>
  <c r="I386" i="15" s="1"/>
  <c r="K385" i="15"/>
  <c r="L385" i="15" s="1"/>
  <c r="M385" i="15" s="1"/>
  <c r="G385" i="15"/>
  <c r="H385" i="15" s="1"/>
  <c r="I385" i="15" s="1"/>
  <c r="K384" i="15"/>
  <c r="L384" i="15" s="1"/>
  <c r="M384" i="15" s="1"/>
  <c r="G384" i="15"/>
  <c r="H384" i="15" s="1"/>
  <c r="I384" i="15" s="1"/>
  <c r="K383" i="15"/>
  <c r="L383" i="15" s="1"/>
  <c r="M383" i="15" s="1"/>
  <c r="G383" i="15"/>
  <c r="H383" i="15" s="1"/>
  <c r="I383" i="15" s="1"/>
  <c r="K382" i="15"/>
  <c r="L382" i="15" s="1"/>
  <c r="M382" i="15" s="1"/>
  <c r="G382" i="15"/>
  <c r="H382" i="15" s="1"/>
  <c r="I382" i="15" s="1"/>
  <c r="K381" i="15"/>
  <c r="L381" i="15" s="1"/>
  <c r="M381" i="15" s="1"/>
  <c r="G381" i="15"/>
  <c r="H381" i="15" s="1"/>
  <c r="I381" i="15" s="1"/>
  <c r="K380" i="15"/>
  <c r="L380" i="15" s="1"/>
  <c r="M380" i="15" s="1"/>
  <c r="G380" i="15"/>
  <c r="H380" i="15" s="1"/>
  <c r="I380" i="15" s="1"/>
  <c r="K379" i="15"/>
  <c r="L379" i="15" s="1"/>
  <c r="M379" i="15" s="1"/>
  <c r="G379" i="15"/>
  <c r="H379" i="15" s="1"/>
  <c r="I379" i="15" s="1"/>
  <c r="K378" i="15"/>
  <c r="L378" i="15" s="1"/>
  <c r="M378" i="15" s="1"/>
  <c r="G378" i="15"/>
  <c r="H378" i="15" s="1"/>
  <c r="I378" i="15" s="1"/>
  <c r="K377" i="15"/>
  <c r="L377" i="15" s="1"/>
  <c r="M377" i="15" s="1"/>
  <c r="G377" i="15"/>
  <c r="H377" i="15" s="1"/>
  <c r="I377" i="15" s="1"/>
  <c r="K376" i="15"/>
  <c r="L376" i="15" s="1"/>
  <c r="M376" i="15" s="1"/>
  <c r="G376" i="15"/>
  <c r="H376" i="15" s="1"/>
  <c r="I376" i="15" s="1"/>
  <c r="K375" i="15"/>
  <c r="L375" i="15" s="1"/>
  <c r="M375" i="15" s="1"/>
  <c r="G375" i="15"/>
  <c r="H375" i="15" s="1"/>
  <c r="I375" i="15" s="1"/>
  <c r="K374" i="15"/>
  <c r="L374" i="15" s="1"/>
  <c r="M374" i="15" s="1"/>
  <c r="G374" i="15"/>
  <c r="H374" i="15" s="1"/>
  <c r="I374" i="15" s="1"/>
  <c r="K373" i="15"/>
  <c r="L373" i="15" s="1"/>
  <c r="M373" i="15" s="1"/>
  <c r="G373" i="15"/>
  <c r="H373" i="15" s="1"/>
  <c r="I373" i="15" s="1"/>
  <c r="K372" i="15"/>
  <c r="L372" i="15" s="1"/>
  <c r="M372" i="15" s="1"/>
  <c r="G372" i="15"/>
  <c r="H372" i="15" s="1"/>
  <c r="K371" i="15"/>
  <c r="L371" i="15" s="1"/>
  <c r="M371" i="15" s="1"/>
  <c r="G371" i="15"/>
  <c r="H371" i="15" s="1"/>
  <c r="I371" i="15" s="1"/>
  <c r="K370" i="15"/>
  <c r="L370" i="15" s="1"/>
  <c r="M370" i="15" s="1"/>
  <c r="G370" i="15"/>
  <c r="H370" i="15" s="1"/>
  <c r="I370" i="15" s="1"/>
  <c r="K369" i="15"/>
  <c r="L369" i="15" s="1"/>
  <c r="M369" i="15" s="1"/>
  <c r="G369" i="15"/>
  <c r="H369" i="15" s="1"/>
  <c r="K368" i="15"/>
  <c r="L368" i="15" s="1"/>
  <c r="M368" i="15" s="1"/>
  <c r="G368" i="15"/>
  <c r="H368" i="15" s="1"/>
  <c r="I368" i="15" s="1"/>
  <c r="K367" i="15"/>
  <c r="L367" i="15" s="1"/>
  <c r="M367" i="15" s="1"/>
  <c r="G367" i="15"/>
  <c r="H367" i="15" s="1"/>
  <c r="K366" i="15"/>
  <c r="L366" i="15" s="1"/>
  <c r="M366" i="15" s="1"/>
  <c r="G366" i="15"/>
  <c r="H366" i="15" s="1"/>
  <c r="K365" i="15"/>
  <c r="L365" i="15" s="1"/>
  <c r="M365" i="15" s="1"/>
  <c r="G365" i="15"/>
  <c r="H365" i="15" s="1"/>
  <c r="K364" i="15"/>
  <c r="L364" i="15" s="1"/>
  <c r="M364" i="15" s="1"/>
  <c r="G364" i="15"/>
  <c r="H364" i="15" s="1"/>
  <c r="I364" i="15" s="1"/>
  <c r="K363" i="15"/>
  <c r="L363" i="15" s="1"/>
  <c r="M363" i="15" s="1"/>
  <c r="G363" i="15"/>
  <c r="H363" i="15" s="1"/>
  <c r="I363" i="15" s="1"/>
  <c r="K362" i="15"/>
  <c r="L362" i="15" s="1"/>
  <c r="M362" i="15" s="1"/>
  <c r="G362" i="15"/>
  <c r="H362" i="15" s="1"/>
  <c r="I362" i="15" s="1"/>
  <c r="K361" i="15"/>
  <c r="L361" i="15" s="1"/>
  <c r="M361" i="15" s="1"/>
  <c r="G361" i="15"/>
  <c r="H361" i="15" s="1"/>
  <c r="K360" i="15"/>
  <c r="L360" i="15" s="1"/>
  <c r="M360" i="15" s="1"/>
  <c r="G360" i="15"/>
  <c r="H360" i="15" s="1"/>
  <c r="I360" i="15" s="1"/>
  <c r="K359" i="15"/>
  <c r="L359" i="15" s="1"/>
  <c r="M359" i="15" s="1"/>
  <c r="G359" i="15"/>
  <c r="H359" i="15" s="1"/>
  <c r="I359" i="15" s="1"/>
  <c r="K358" i="15"/>
  <c r="L358" i="15" s="1"/>
  <c r="M358" i="15" s="1"/>
  <c r="G358" i="15"/>
  <c r="H358" i="15" s="1"/>
  <c r="I358" i="15" s="1"/>
  <c r="K357" i="15"/>
  <c r="L357" i="15" s="1"/>
  <c r="M357" i="15" s="1"/>
  <c r="G357" i="15"/>
  <c r="H357" i="15" s="1"/>
  <c r="I357" i="15" s="1"/>
  <c r="K356" i="15"/>
  <c r="L356" i="15" s="1"/>
  <c r="M356" i="15" s="1"/>
  <c r="G356" i="15"/>
  <c r="H356" i="15" s="1"/>
  <c r="I356" i="15" s="1"/>
  <c r="K355" i="15"/>
  <c r="L355" i="15" s="1"/>
  <c r="M355" i="15" s="1"/>
  <c r="G355" i="15"/>
  <c r="H355" i="15" s="1"/>
  <c r="I355" i="15" s="1"/>
  <c r="K354" i="15"/>
  <c r="L354" i="15" s="1"/>
  <c r="M354" i="15" s="1"/>
  <c r="G354" i="15"/>
  <c r="H354" i="15" s="1"/>
  <c r="I354" i="15" s="1"/>
  <c r="K353" i="15"/>
  <c r="L353" i="15" s="1"/>
  <c r="M353" i="15" s="1"/>
  <c r="G353" i="15"/>
  <c r="H353" i="15" s="1"/>
  <c r="I353" i="15" s="1"/>
  <c r="K352" i="15"/>
  <c r="L352" i="15" s="1"/>
  <c r="M352" i="15" s="1"/>
  <c r="G352" i="15"/>
  <c r="H352" i="15" s="1"/>
  <c r="I352" i="15" s="1"/>
  <c r="K351" i="15"/>
  <c r="L351" i="15" s="1"/>
  <c r="M351" i="15" s="1"/>
  <c r="G351" i="15"/>
  <c r="H351" i="15" s="1"/>
  <c r="I351" i="15" s="1"/>
  <c r="K350" i="15"/>
  <c r="L350" i="15" s="1"/>
  <c r="M350" i="15" s="1"/>
  <c r="G350" i="15"/>
  <c r="H350" i="15" s="1"/>
  <c r="I350" i="15" s="1"/>
  <c r="K349" i="15"/>
  <c r="L349" i="15" s="1"/>
  <c r="M349" i="15" s="1"/>
  <c r="G349" i="15"/>
  <c r="H349" i="15" s="1"/>
  <c r="K348" i="15"/>
  <c r="L348" i="15" s="1"/>
  <c r="M348" i="15" s="1"/>
  <c r="G348" i="15"/>
  <c r="H348" i="15" s="1"/>
  <c r="I348" i="15" s="1"/>
  <c r="K347" i="15"/>
  <c r="L347" i="15" s="1"/>
  <c r="M347" i="15" s="1"/>
  <c r="G347" i="15"/>
  <c r="H347" i="15" s="1"/>
  <c r="I347" i="15" s="1"/>
  <c r="K346" i="15"/>
  <c r="L346" i="15" s="1"/>
  <c r="M346" i="15" s="1"/>
  <c r="G346" i="15"/>
  <c r="H346" i="15" s="1"/>
  <c r="I346" i="15" s="1"/>
  <c r="K345" i="15"/>
  <c r="L345" i="15" s="1"/>
  <c r="M345" i="15" s="1"/>
  <c r="G345" i="15"/>
  <c r="H345" i="15" s="1"/>
  <c r="I345" i="15" s="1"/>
  <c r="K344" i="15"/>
  <c r="L344" i="15" s="1"/>
  <c r="M344" i="15" s="1"/>
  <c r="G344" i="15"/>
  <c r="H344" i="15" s="1"/>
  <c r="I344" i="15" s="1"/>
  <c r="K343" i="15"/>
  <c r="L343" i="15" s="1"/>
  <c r="M343" i="15" s="1"/>
  <c r="G343" i="15"/>
  <c r="H343" i="15" s="1"/>
  <c r="K342" i="15"/>
  <c r="L342" i="15" s="1"/>
  <c r="M342" i="15" s="1"/>
  <c r="G342" i="15"/>
  <c r="H342" i="15" s="1"/>
  <c r="I342" i="15" s="1"/>
  <c r="K341" i="15"/>
  <c r="L341" i="15" s="1"/>
  <c r="M341" i="15" s="1"/>
  <c r="G341" i="15"/>
  <c r="H341" i="15" s="1"/>
  <c r="I341" i="15" s="1"/>
  <c r="K340" i="15"/>
  <c r="L340" i="15" s="1"/>
  <c r="M340" i="15" s="1"/>
  <c r="G340" i="15"/>
  <c r="H340" i="15" s="1"/>
  <c r="K339" i="15"/>
  <c r="L339" i="15" s="1"/>
  <c r="M339" i="15" s="1"/>
  <c r="G339" i="15"/>
  <c r="H339" i="15" s="1"/>
  <c r="I339" i="15" s="1"/>
  <c r="K338" i="15"/>
  <c r="L338" i="15" s="1"/>
  <c r="M338" i="15" s="1"/>
  <c r="G338" i="15"/>
  <c r="H338" i="15" s="1"/>
  <c r="I338" i="15" s="1"/>
  <c r="K337" i="15"/>
  <c r="L337" i="15" s="1"/>
  <c r="M337" i="15" s="1"/>
  <c r="G337" i="15"/>
  <c r="H337" i="15" s="1"/>
  <c r="I337" i="15" s="1"/>
  <c r="K336" i="15"/>
  <c r="L336" i="15" s="1"/>
  <c r="M336" i="15" s="1"/>
  <c r="G336" i="15"/>
  <c r="H336" i="15" s="1"/>
  <c r="I336" i="15" s="1"/>
  <c r="K335" i="15"/>
  <c r="L335" i="15" s="1"/>
  <c r="M335" i="15" s="1"/>
  <c r="G335" i="15"/>
  <c r="H335" i="15" s="1"/>
  <c r="I335" i="15" s="1"/>
  <c r="K334" i="15"/>
  <c r="L334" i="15" s="1"/>
  <c r="M334" i="15" s="1"/>
  <c r="G334" i="15"/>
  <c r="H334" i="15" s="1"/>
  <c r="I334" i="15" s="1"/>
  <c r="K333" i="15"/>
  <c r="L333" i="15" s="1"/>
  <c r="M333" i="15" s="1"/>
  <c r="G333" i="15"/>
  <c r="H333" i="15" s="1"/>
  <c r="I333" i="15" s="1"/>
  <c r="K332" i="15"/>
  <c r="L332" i="15" s="1"/>
  <c r="M332" i="15" s="1"/>
  <c r="G332" i="15"/>
  <c r="H332" i="15" s="1"/>
  <c r="I332" i="15" s="1"/>
  <c r="K331" i="15"/>
  <c r="L331" i="15" s="1"/>
  <c r="M331" i="15" s="1"/>
  <c r="G331" i="15"/>
  <c r="H331" i="15" s="1"/>
  <c r="I331" i="15" s="1"/>
  <c r="K330" i="15"/>
  <c r="L330" i="15" s="1"/>
  <c r="M330" i="15" s="1"/>
  <c r="G330" i="15"/>
  <c r="H330" i="15" s="1"/>
  <c r="K329" i="15"/>
  <c r="L329" i="15" s="1"/>
  <c r="M329" i="15" s="1"/>
  <c r="G329" i="15"/>
  <c r="H329" i="15" s="1"/>
  <c r="I329" i="15" s="1"/>
  <c r="K328" i="15"/>
  <c r="L328" i="15" s="1"/>
  <c r="M328" i="15" s="1"/>
  <c r="G328" i="15"/>
  <c r="H328" i="15" s="1"/>
  <c r="I328" i="15" s="1"/>
  <c r="K327" i="15"/>
  <c r="L327" i="15" s="1"/>
  <c r="M327" i="15" s="1"/>
  <c r="G327" i="15"/>
  <c r="H327" i="15" s="1"/>
  <c r="I327" i="15" s="1"/>
  <c r="K326" i="15"/>
  <c r="L326" i="15" s="1"/>
  <c r="M326" i="15" s="1"/>
  <c r="G326" i="15"/>
  <c r="H326" i="15" s="1"/>
  <c r="I326" i="15" s="1"/>
  <c r="K325" i="15"/>
  <c r="L325" i="15" s="1"/>
  <c r="M325" i="15" s="1"/>
  <c r="G325" i="15"/>
  <c r="H325" i="15" s="1"/>
  <c r="I325" i="15" s="1"/>
  <c r="K324" i="15"/>
  <c r="L324" i="15" s="1"/>
  <c r="M324" i="15" s="1"/>
  <c r="G324" i="15"/>
  <c r="H324" i="15" s="1"/>
  <c r="I324" i="15" s="1"/>
  <c r="K323" i="15"/>
  <c r="L323" i="15" s="1"/>
  <c r="M323" i="15" s="1"/>
  <c r="G323" i="15"/>
  <c r="H323" i="15" s="1"/>
  <c r="I323" i="15" s="1"/>
  <c r="K322" i="15"/>
  <c r="L322" i="15" s="1"/>
  <c r="M322" i="15" s="1"/>
  <c r="G322" i="15"/>
  <c r="H322" i="15" s="1"/>
  <c r="K321" i="15"/>
  <c r="L321" i="15" s="1"/>
  <c r="M321" i="15" s="1"/>
  <c r="G321" i="15"/>
  <c r="H321" i="15" s="1"/>
  <c r="K320" i="15"/>
  <c r="L320" i="15" s="1"/>
  <c r="M320" i="15" s="1"/>
  <c r="G320" i="15"/>
  <c r="H320" i="15" s="1"/>
  <c r="I320" i="15" s="1"/>
  <c r="K319" i="15"/>
  <c r="L319" i="15" s="1"/>
  <c r="M319" i="15" s="1"/>
  <c r="G319" i="15"/>
  <c r="H319" i="15" s="1"/>
  <c r="I319" i="15" s="1"/>
  <c r="K318" i="15"/>
  <c r="L318" i="15" s="1"/>
  <c r="M318" i="15" s="1"/>
  <c r="G318" i="15"/>
  <c r="H318" i="15" s="1"/>
  <c r="K317" i="15"/>
  <c r="L317" i="15" s="1"/>
  <c r="M317" i="15" s="1"/>
  <c r="G317" i="15"/>
  <c r="H317" i="15" s="1"/>
  <c r="K316" i="15"/>
  <c r="L316" i="15" s="1"/>
  <c r="M316" i="15" s="1"/>
  <c r="G316" i="15"/>
  <c r="H316" i="15" s="1"/>
  <c r="I316" i="15" s="1"/>
  <c r="K315" i="15"/>
  <c r="L315" i="15" s="1"/>
  <c r="M315" i="15" s="1"/>
  <c r="G315" i="15"/>
  <c r="H315" i="15" s="1"/>
  <c r="I315" i="15" s="1"/>
  <c r="K314" i="15"/>
  <c r="L314" i="15" s="1"/>
  <c r="M314" i="15" s="1"/>
  <c r="G314" i="15"/>
  <c r="H314" i="15" s="1"/>
  <c r="I314" i="15" s="1"/>
  <c r="K313" i="15"/>
  <c r="L313" i="15" s="1"/>
  <c r="M313" i="15" s="1"/>
  <c r="G313" i="15"/>
  <c r="H313" i="15" s="1"/>
  <c r="I313" i="15" s="1"/>
  <c r="K312" i="15"/>
  <c r="L312" i="15" s="1"/>
  <c r="M312" i="15" s="1"/>
  <c r="G312" i="15"/>
  <c r="H312" i="15" s="1"/>
  <c r="I312" i="15" s="1"/>
  <c r="K311" i="15"/>
  <c r="L311" i="15" s="1"/>
  <c r="M311" i="15" s="1"/>
  <c r="G311" i="15"/>
  <c r="H311" i="15" s="1"/>
  <c r="I311" i="15" s="1"/>
  <c r="K310" i="15"/>
  <c r="L310" i="15" s="1"/>
  <c r="M310" i="15" s="1"/>
  <c r="G310" i="15"/>
  <c r="H310" i="15" s="1"/>
  <c r="I310" i="15" s="1"/>
  <c r="K309" i="15"/>
  <c r="L309" i="15" s="1"/>
  <c r="M309" i="15" s="1"/>
  <c r="G309" i="15"/>
  <c r="H309" i="15" s="1"/>
  <c r="I309" i="15" s="1"/>
  <c r="K308" i="15"/>
  <c r="L308" i="15" s="1"/>
  <c r="M308" i="15" s="1"/>
  <c r="G308" i="15"/>
  <c r="H308" i="15" s="1"/>
  <c r="K307" i="15"/>
  <c r="L307" i="15" s="1"/>
  <c r="M307" i="15" s="1"/>
  <c r="G307" i="15"/>
  <c r="H307" i="15" s="1"/>
  <c r="I307" i="15" s="1"/>
  <c r="K306" i="15"/>
  <c r="L306" i="15" s="1"/>
  <c r="M306" i="15" s="1"/>
  <c r="G306" i="15"/>
  <c r="H306" i="15" s="1"/>
  <c r="I306" i="15" s="1"/>
  <c r="K305" i="15"/>
  <c r="L305" i="15" s="1"/>
  <c r="M305" i="15" s="1"/>
  <c r="G305" i="15"/>
  <c r="H305" i="15" s="1"/>
  <c r="I305" i="15" s="1"/>
  <c r="K304" i="15"/>
  <c r="L304" i="15" s="1"/>
  <c r="M304" i="15" s="1"/>
  <c r="G304" i="15"/>
  <c r="H304" i="15" s="1"/>
  <c r="I304" i="15" s="1"/>
  <c r="K303" i="15"/>
  <c r="L303" i="15" s="1"/>
  <c r="M303" i="15" s="1"/>
  <c r="G303" i="15"/>
  <c r="H303" i="15" s="1"/>
  <c r="I303" i="15" s="1"/>
  <c r="K302" i="15"/>
  <c r="L302" i="15" s="1"/>
  <c r="M302" i="15" s="1"/>
  <c r="G302" i="15"/>
  <c r="H302" i="15" s="1"/>
  <c r="I302" i="15" s="1"/>
  <c r="K301" i="15"/>
  <c r="L301" i="15" s="1"/>
  <c r="M301" i="15" s="1"/>
  <c r="G301" i="15"/>
  <c r="H301" i="15" s="1"/>
  <c r="K300" i="15"/>
  <c r="L300" i="15" s="1"/>
  <c r="M300" i="15" s="1"/>
  <c r="G300" i="15"/>
  <c r="H300" i="15" s="1"/>
  <c r="I300" i="15" s="1"/>
  <c r="K299" i="15"/>
  <c r="L299" i="15" s="1"/>
  <c r="M299" i="15" s="1"/>
  <c r="G299" i="15"/>
  <c r="H299" i="15" s="1"/>
  <c r="I299" i="15" s="1"/>
  <c r="K298" i="15"/>
  <c r="L298" i="15" s="1"/>
  <c r="M298" i="15" s="1"/>
  <c r="G298" i="15"/>
  <c r="H298" i="15" s="1"/>
  <c r="I298" i="15" s="1"/>
  <c r="K297" i="15"/>
  <c r="L297" i="15" s="1"/>
  <c r="M297" i="15" s="1"/>
  <c r="G297" i="15"/>
  <c r="H297" i="15" s="1"/>
  <c r="I297" i="15" s="1"/>
  <c r="K296" i="15"/>
  <c r="L296" i="15" s="1"/>
  <c r="M296" i="15" s="1"/>
  <c r="G296" i="15"/>
  <c r="H296" i="15" s="1"/>
  <c r="I296" i="15" s="1"/>
  <c r="K295" i="15"/>
  <c r="L295" i="15" s="1"/>
  <c r="M295" i="15" s="1"/>
  <c r="G295" i="15"/>
  <c r="H295" i="15" s="1"/>
  <c r="I295" i="15" s="1"/>
  <c r="K294" i="15"/>
  <c r="L294" i="15" s="1"/>
  <c r="M294" i="15" s="1"/>
  <c r="G294" i="15"/>
  <c r="H294" i="15" s="1"/>
  <c r="I294" i="15" s="1"/>
  <c r="K293" i="15"/>
  <c r="L293" i="15" s="1"/>
  <c r="M293" i="15" s="1"/>
  <c r="G293" i="15"/>
  <c r="H293" i="15" s="1"/>
  <c r="I293" i="15" s="1"/>
  <c r="K292" i="15"/>
  <c r="L292" i="15" s="1"/>
  <c r="M292" i="15" s="1"/>
  <c r="G292" i="15"/>
  <c r="H292" i="15" s="1"/>
  <c r="K291" i="15"/>
  <c r="L291" i="15" s="1"/>
  <c r="M291" i="15" s="1"/>
  <c r="G291" i="15"/>
  <c r="H291" i="15" s="1"/>
  <c r="I291" i="15" s="1"/>
  <c r="K290" i="15"/>
  <c r="L290" i="15" s="1"/>
  <c r="M290" i="15" s="1"/>
  <c r="G290" i="15"/>
  <c r="H290" i="15" s="1"/>
  <c r="I290" i="15" s="1"/>
  <c r="K289" i="15"/>
  <c r="L289" i="15" s="1"/>
  <c r="M289" i="15" s="1"/>
  <c r="G289" i="15"/>
  <c r="H289" i="15" s="1"/>
  <c r="I289" i="15" s="1"/>
  <c r="K288" i="15"/>
  <c r="L288" i="15" s="1"/>
  <c r="M288" i="15" s="1"/>
  <c r="G288" i="15"/>
  <c r="H288" i="15" s="1"/>
  <c r="I288" i="15" s="1"/>
  <c r="K287" i="15"/>
  <c r="L287" i="15" s="1"/>
  <c r="M287" i="15" s="1"/>
  <c r="G287" i="15"/>
  <c r="H287" i="15" s="1"/>
  <c r="I287" i="15" s="1"/>
  <c r="K286" i="15"/>
  <c r="L286" i="15" s="1"/>
  <c r="M286" i="15" s="1"/>
  <c r="G286" i="15"/>
  <c r="H286" i="15" s="1"/>
  <c r="I286" i="15" s="1"/>
  <c r="K285" i="15"/>
  <c r="L285" i="15" s="1"/>
  <c r="M285" i="15" s="1"/>
  <c r="G285" i="15"/>
  <c r="H285" i="15" s="1"/>
  <c r="K284" i="15"/>
  <c r="L284" i="15" s="1"/>
  <c r="M284" i="15" s="1"/>
  <c r="G284" i="15"/>
  <c r="H284" i="15" s="1"/>
  <c r="I284" i="15" s="1"/>
  <c r="K283" i="15"/>
  <c r="L283" i="15" s="1"/>
  <c r="M283" i="15" s="1"/>
  <c r="G283" i="15"/>
  <c r="H283" i="15" s="1"/>
  <c r="K282" i="15"/>
  <c r="L282" i="15" s="1"/>
  <c r="M282" i="15" s="1"/>
  <c r="G282" i="15"/>
  <c r="H282" i="15" s="1"/>
  <c r="I282" i="15" s="1"/>
  <c r="K281" i="15"/>
  <c r="L281" i="15" s="1"/>
  <c r="M281" i="15" s="1"/>
  <c r="G281" i="15"/>
  <c r="H281" i="15" s="1"/>
  <c r="I281" i="15" s="1"/>
  <c r="K280" i="15"/>
  <c r="L280" i="15" s="1"/>
  <c r="M280" i="15" s="1"/>
  <c r="G280" i="15"/>
  <c r="H280" i="15" s="1"/>
  <c r="I280" i="15" s="1"/>
  <c r="K279" i="15"/>
  <c r="L279" i="15" s="1"/>
  <c r="M279" i="15" s="1"/>
  <c r="G279" i="15"/>
  <c r="H279" i="15" s="1"/>
  <c r="I279" i="15" s="1"/>
  <c r="K278" i="15"/>
  <c r="L278" i="15" s="1"/>
  <c r="M278" i="15" s="1"/>
  <c r="G278" i="15"/>
  <c r="H278" i="15" s="1"/>
  <c r="I278" i="15" s="1"/>
  <c r="K277" i="15"/>
  <c r="L277" i="15" s="1"/>
  <c r="M277" i="15" s="1"/>
  <c r="G277" i="15"/>
  <c r="H277" i="15" s="1"/>
  <c r="I277" i="15" s="1"/>
  <c r="K276" i="15"/>
  <c r="L276" i="15" s="1"/>
  <c r="M276" i="15" s="1"/>
  <c r="G276" i="15"/>
  <c r="H276" i="15" s="1"/>
  <c r="I276" i="15" s="1"/>
  <c r="K275" i="15"/>
  <c r="L275" i="15" s="1"/>
  <c r="M275" i="15" s="1"/>
  <c r="G275" i="15"/>
  <c r="H275" i="15" s="1"/>
  <c r="K274" i="15"/>
  <c r="L274" i="15" s="1"/>
  <c r="M274" i="15" s="1"/>
  <c r="G274" i="15"/>
  <c r="H274" i="15" s="1"/>
  <c r="K273" i="15"/>
  <c r="L273" i="15" s="1"/>
  <c r="M273" i="15" s="1"/>
  <c r="G273" i="15"/>
  <c r="H273" i="15" s="1"/>
  <c r="K272" i="15"/>
  <c r="L272" i="15" s="1"/>
  <c r="M272" i="15" s="1"/>
  <c r="G272" i="15"/>
  <c r="H272" i="15" s="1"/>
  <c r="K271" i="15"/>
  <c r="L271" i="15" s="1"/>
  <c r="M271" i="15" s="1"/>
  <c r="G271" i="15"/>
  <c r="H271" i="15" s="1"/>
  <c r="K270" i="15"/>
  <c r="L270" i="15" s="1"/>
  <c r="M270" i="15" s="1"/>
  <c r="G270" i="15"/>
  <c r="H270" i="15" s="1"/>
  <c r="I270" i="15" s="1"/>
  <c r="K269" i="15"/>
  <c r="L269" i="15" s="1"/>
  <c r="M269" i="15" s="1"/>
  <c r="G269" i="15"/>
  <c r="H269" i="15" s="1"/>
  <c r="I269" i="15" s="1"/>
  <c r="K268" i="15"/>
  <c r="L268" i="15" s="1"/>
  <c r="M268" i="15" s="1"/>
  <c r="G268" i="15"/>
  <c r="H268" i="15" s="1"/>
  <c r="I268" i="15" s="1"/>
  <c r="K267" i="15"/>
  <c r="L267" i="15" s="1"/>
  <c r="M267" i="15" s="1"/>
  <c r="G267" i="15"/>
  <c r="H267" i="15" s="1"/>
  <c r="I267" i="15" s="1"/>
  <c r="K266" i="15"/>
  <c r="L266" i="15" s="1"/>
  <c r="M266" i="15" s="1"/>
  <c r="G266" i="15"/>
  <c r="H266" i="15" s="1"/>
  <c r="I266" i="15" s="1"/>
  <c r="K265" i="15"/>
  <c r="L265" i="15" s="1"/>
  <c r="M265" i="15" s="1"/>
  <c r="G265" i="15"/>
  <c r="H265" i="15" s="1"/>
  <c r="I265" i="15" s="1"/>
  <c r="K264" i="15"/>
  <c r="L264" i="15" s="1"/>
  <c r="M264" i="15" s="1"/>
  <c r="G264" i="15"/>
  <c r="H264" i="15" s="1"/>
  <c r="I264" i="15" s="1"/>
  <c r="K263" i="15"/>
  <c r="L263" i="15" s="1"/>
  <c r="M263" i="15" s="1"/>
  <c r="G263" i="15"/>
  <c r="H263" i="15" s="1"/>
  <c r="I263" i="15" s="1"/>
  <c r="K262" i="15"/>
  <c r="L262" i="15" s="1"/>
  <c r="M262" i="15" s="1"/>
  <c r="G262" i="15"/>
  <c r="H262" i="15" s="1"/>
  <c r="I262" i="15" s="1"/>
  <c r="K261" i="15"/>
  <c r="L261" i="15" s="1"/>
  <c r="M261" i="15" s="1"/>
  <c r="G261" i="15"/>
  <c r="H261" i="15" s="1"/>
  <c r="I261" i="15" s="1"/>
  <c r="K260" i="15"/>
  <c r="L260" i="15" s="1"/>
  <c r="M260" i="15" s="1"/>
  <c r="G260" i="15"/>
  <c r="H260" i="15" s="1"/>
  <c r="I260" i="15" s="1"/>
  <c r="K259" i="15"/>
  <c r="L259" i="15" s="1"/>
  <c r="M259" i="15" s="1"/>
  <c r="G259" i="15"/>
  <c r="H259" i="15" s="1"/>
  <c r="I259" i="15" s="1"/>
  <c r="K258" i="15"/>
  <c r="L258" i="15" s="1"/>
  <c r="M258" i="15" s="1"/>
  <c r="G258" i="15"/>
  <c r="H258" i="15" s="1"/>
  <c r="I258" i="15" s="1"/>
  <c r="K257" i="15"/>
  <c r="L257" i="15" s="1"/>
  <c r="M257" i="15" s="1"/>
  <c r="G257" i="15"/>
  <c r="H257" i="15" s="1"/>
  <c r="I257" i="15" s="1"/>
  <c r="K256" i="15"/>
  <c r="L256" i="15" s="1"/>
  <c r="M256" i="15" s="1"/>
  <c r="G256" i="15"/>
  <c r="H256" i="15" s="1"/>
  <c r="K255" i="15"/>
  <c r="L255" i="15" s="1"/>
  <c r="M255" i="15" s="1"/>
  <c r="G255" i="15"/>
  <c r="H255" i="15" s="1"/>
  <c r="K254" i="15"/>
  <c r="L254" i="15" s="1"/>
  <c r="M254" i="15" s="1"/>
  <c r="G254" i="15"/>
  <c r="H254" i="15" s="1"/>
  <c r="I254" i="15" s="1"/>
  <c r="K253" i="15"/>
  <c r="L253" i="15" s="1"/>
  <c r="M253" i="15" s="1"/>
  <c r="G253" i="15"/>
  <c r="H253" i="15" s="1"/>
  <c r="I253" i="15" s="1"/>
  <c r="K252" i="15"/>
  <c r="L252" i="15" s="1"/>
  <c r="M252" i="15" s="1"/>
  <c r="G252" i="15"/>
  <c r="H252" i="15" s="1"/>
  <c r="I252" i="15" s="1"/>
  <c r="K251" i="15"/>
  <c r="L251" i="15" s="1"/>
  <c r="M251" i="15" s="1"/>
  <c r="G251" i="15"/>
  <c r="H251" i="15" s="1"/>
  <c r="I251" i="15" s="1"/>
  <c r="K250" i="15"/>
  <c r="L250" i="15" s="1"/>
  <c r="M250" i="15" s="1"/>
  <c r="G250" i="15"/>
  <c r="H250" i="15" s="1"/>
  <c r="I250" i="15" s="1"/>
  <c r="K249" i="15"/>
  <c r="L249" i="15" s="1"/>
  <c r="M249" i="15" s="1"/>
  <c r="G249" i="15"/>
  <c r="H249" i="15" s="1"/>
  <c r="I249" i="15" s="1"/>
  <c r="K248" i="15"/>
  <c r="L248" i="15" s="1"/>
  <c r="M248" i="15" s="1"/>
  <c r="G248" i="15"/>
  <c r="H248" i="15" s="1"/>
  <c r="I248" i="15" s="1"/>
  <c r="K247" i="15"/>
  <c r="L247" i="15" s="1"/>
  <c r="M247" i="15" s="1"/>
  <c r="G247" i="15"/>
  <c r="H247" i="15" s="1"/>
  <c r="I247" i="15" s="1"/>
  <c r="K246" i="15"/>
  <c r="L246" i="15" s="1"/>
  <c r="M246" i="15" s="1"/>
  <c r="G246" i="15"/>
  <c r="H246" i="15" s="1"/>
  <c r="I246" i="15" s="1"/>
  <c r="K245" i="15"/>
  <c r="L245" i="15" s="1"/>
  <c r="M245" i="15" s="1"/>
  <c r="G245" i="15"/>
  <c r="H245" i="15" s="1"/>
  <c r="I245" i="15" s="1"/>
  <c r="K244" i="15"/>
  <c r="L244" i="15" s="1"/>
  <c r="M244" i="15" s="1"/>
  <c r="G244" i="15"/>
  <c r="H244" i="15" s="1"/>
  <c r="I244" i="15" s="1"/>
  <c r="K243" i="15"/>
  <c r="L243" i="15" s="1"/>
  <c r="M243" i="15" s="1"/>
  <c r="G243" i="15"/>
  <c r="H243" i="15" s="1"/>
  <c r="I243" i="15" s="1"/>
  <c r="K242" i="15"/>
  <c r="L242" i="15" s="1"/>
  <c r="M242" i="15" s="1"/>
  <c r="G242" i="15"/>
  <c r="H242" i="15" s="1"/>
  <c r="I242" i="15" s="1"/>
  <c r="K241" i="15"/>
  <c r="L241" i="15" s="1"/>
  <c r="M241" i="15" s="1"/>
  <c r="G241" i="15"/>
  <c r="H241" i="15" s="1"/>
  <c r="K240" i="15"/>
  <c r="L240" i="15" s="1"/>
  <c r="M240" i="15" s="1"/>
  <c r="G240" i="15"/>
  <c r="H240" i="15" s="1"/>
  <c r="I240" i="15" s="1"/>
  <c r="K239" i="15"/>
  <c r="L239" i="15" s="1"/>
  <c r="M239" i="15" s="1"/>
  <c r="G239" i="15"/>
  <c r="H239" i="15" s="1"/>
  <c r="I239" i="15" s="1"/>
  <c r="K238" i="15"/>
  <c r="L238" i="15" s="1"/>
  <c r="M238" i="15" s="1"/>
  <c r="G238" i="15"/>
  <c r="H238" i="15" s="1"/>
  <c r="I238" i="15" s="1"/>
  <c r="K237" i="15"/>
  <c r="L237" i="15" s="1"/>
  <c r="M237" i="15" s="1"/>
  <c r="G237" i="15"/>
  <c r="H237" i="15" s="1"/>
  <c r="K236" i="15"/>
  <c r="L236" i="15" s="1"/>
  <c r="M236" i="15" s="1"/>
  <c r="G236" i="15"/>
  <c r="H236" i="15" s="1"/>
  <c r="I236" i="15" s="1"/>
  <c r="K235" i="15"/>
  <c r="L235" i="15" s="1"/>
  <c r="M235" i="15" s="1"/>
  <c r="G235" i="15"/>
  <c r="H235" i="15" s="1"/>
  <c r="K234" i="15"/>
  <c r="L234" i="15" s="1"/>
  <c r="M234" i="15" s="1"/>
  <c r="G234" i="15"/>
  <c r="H234" i="15" s="1"/>
  <c r="I234" i="15" s="1"/>
  <c r="K233" i="15"/>
  <c r="L233" i="15" s="1"/>
  <c r="M233" i="15" s="1"/>
  <c r="G233" i="15"/>
  <c r="H233" i="15" s="1"/>
  <c r="I233" i="15" s="1"/>
  <c r="K232" i="15"/>
  <c r="L232" i="15" s="1"/>
  <c r="M232" i="15" s="1"/>
  <c r="G232" i="15"/>
  <c r="H232" i="15" s="1"/>
  <c r="I232" i="15" s="1"/>
  <c r="K231" i="15"/>
  <c r="L231" i="15" s="1"/>
  <c r="M231" i="15" s="1"/>
  <c r="G231" i="15"/>
  <c r="H231" i="15" s="1"/>
  <c r="I231" i="15" s="1"/>
  <c r="K230" i="15"/>
  <c r="L230" i="15" s="1"/>
  <c r="M230" i="15" s="1"/>
  <c r="G230" i="15"/>
  <c r="H230" i="15" s="1"/>
  <c r="I230" i="15" s="1"/>
  <c r="K229" i="15"/>
  <c r="L229" i="15" s="1"/>
  <c r="M229" i="15" s="1"/>
  <c r="G229" i="15"/>
  <c r="H229" i="15" s="1"/>
  <c r="I229" i="15" s="1"/>
  <c r="K228" i="15"/>
  <c r="L228" i="15" s="1"/>
  <c r="M228" i="15" s="1"/>
  <c r="G228" i="15"/>
  <c r="H228" i="15" s="1"/>
  <c r="I228" i="15" s="1"/>
  <c r="K227" i="15"/>
  <c r="L227" i="15" s="1"/>
  <c r="M227" i="15" s="1"/>
  <c r="G227" i="15"/>
  <c r="H227" i="15" s="1"/>
  <c r="I227" i="15" s="1"/>
  <c r="K226" i="15"/>
  <c r="L226" i="15" s="1"/>
  <c r="M226" i="15" s="1"/>
  <c r="G226" i="15"/>
  <c r="H226" i="15" s="1"/>
  <c r="K225" i="15"/>
  <c r="L225" i="15" s="1"/>
  <c r="M225" i="15" s="1"/>
  <c r="G225" i="15"/>
  <c r="H225" i="15" s="1"/>
  <c r="K224" i="15"/>
  <c r="L224" i="15" s="1"/>
  <c r="M224" i="15" s="1"/>
  <c r="G224" i="15"/>
  <c r="H224" i="15" s="1"/>
  <c r="K223" i="15"/>
  <c r="L223" i="15" s="1"/>
  <c r="M223" i="15" s="1"/>
  <c r="G223" i="15"/>
  <c r="H223" i="15" s="1"/>
  <c r="K222" i="15"/>
  <c r="L222" i="15" s="1"/>
  <c r="M222" i="15" s="1"/>
  <c r="G222" i="15"/>
  <c r="H222" i="15" s="1"/>
  <c r="I222" i="15" s="1"/>
  <c r="K221" i="15"/>
  <c r="L221" i="15" s="1"/>
  <c r="M221" i="15" s="1"/>
  <c r="G221" i="15"/>
  <c r="H221" i="15" s="1"/>
  <c r="I221" i="15" s="1"/>
  <c r="K220" i="15"/>
  <c r="L220" i="15" s="1"/>
  <c r="M220" i="15" s="1"/>
  <c r="G220" i="15"/>
  <c r="H220" i="15" s="1"/>
  <c r="I220" i="15" s="1"/>
  <c r="K219" i="15"/>
  <c r="L219" i="15" s="1"/>
  <c r="M219" i="15" s="1"/>
  <c r="G219" i="15"/>
  <c r="H219" i="15" s="1"/>
  <c r="I219" i="15" s="1"/>
  <c r="K218" i="15"/>
  <c r="L218" i="15" s="1"/>
  <c r="M218" i="15" s="1"/>
  <c r="G218" i="15"/>
  <c r="H218" i="15" s="1"/>
  <c r="I218" i="15" s="1"/>
  <c r="K217" i="15"/>
  <c r="L217" i="15" s="1"/>
  <c r="M217" i="15" s="1"/>
  <c r="G217" i="15"/>
  <c r="H217" i="15" s="1"/>
  <c r="I217" i="15" s="1"/>
  <c r="K216" i="15"/>
  <c r="L216" i="15" s="1"/>
  <c r="M216" i="15" s="1"/>
  <c r="G216" i="15"/>
  <c r="H216" i="15" s="1"/>
  <c r="I216" i="15" s="1"/>
  <c r="K215" i="15"/>
  <c r="L215" i="15" s="1"/>
  <c r="M215" i="15" s="1"/>
  <c r="G215" i="15"/>
  <c r="H215" i="15" s="1"/>
  <c r="I215" i="15" s="1"/>
  <c r="K214" i="15"/>
  <c r="L214" i="15" s="1"/>
  <c r="M214" i="15" s="1"/>
  <c r="G214" i="15"/>
  <c r="H214" i="15" s="1"/>
  <c r="I214" i="15" s="1"/>
  <c r="K213" i="15"/>
  <c r="L213" i="15" s="1"/>
  <c r="M213" i="15" s="1"/>
  <c r="G213" i="15"/>
  <c r="H213" i="15" s="1"/>
  <c r="I213" i="15" s="1"/>
  <c r="K212" i="15"/>
  <c r="L212" i="15" s="1"/>
  <c r="M212" i="15" s="1"/>
  <c r="G212" i="15"/>
  <c r="H212" i="15" s="1"/>
  <c r="I212" i="15" s="1"/>
  <c r="K211" i="15"/>
  <c r="L211" i="15" s="1"/>
  <c r="M211" i="15" s="1"/>
  <c r="G211" i="15"/>
  <c r="H211" i="15" s="1"/>
  <c r="I211" i="15" s="1"/>
  <c r="K210" i="15"/>
  <c r="L210" i="15" s="1"/>
  <c r="M210" i="15" s="1"/>
  <c r="G210" i="15"/>
  <c r="H210" i="15" s="1"/>
  <c r="I210" i="15" s="1"/>
  <c r="K209" i="15"/>
  <c r="L209" i="15" s="1"/>
  <c r="M209" i="15" s="1"/>
  <c r="G209" i="15"/>
  <c r="H209" i="15" s="1"/>
  <c r="I209" i="15" s="1"/>
  <c r="K208" i="15"/>
  <c r="L208" i="15" s="1"/>
  <c r="M208" i="15" s="1"/>
  <c r="G208" i="15"/>
  <c r="H208" i="15" s="1"/>
  <c r="K207" i="15"/>
  <c r="L207" i="15" s="1"/>
  <c r="M207" i="15" s="1"/>
  <c r="G207" i="15"/>
  <c r="H207" i="15" s="1"/>
  <c r="K206" i="15"/>
  <c r="L206" i="15" s="1"/>
  <c r="M206" i="15" s="1"/>
  <c r="G206" i="15"/>
  <c r="H206" i="15" s="1"/>
  <c r="I206" i="15" s="1"/>
  <c r="K205" i="15"/>
  <c r="L205" i="15" s="1"/>
  <c r="M205" i="15" s="1"/>
  <c r="G205" i="15"/>
  <c r="H205" i="15" s="1"/>
  <c r="I205" i="15" s="1"/>
  <c r="K204" i="15"/>
  <c r="L204" i="15" s="1"/>
  <c r="M204" i="15" s="1"/>
  <c r="G204" i="15"/>
  <c r="H204" i="15" s="1"/>
  <c r="I204" i="15" s="1"/>
  <c r="K203" i="15"/>
  <c r="L203" i="15" s="1"/>
  <c r="M203" i="15" s="1"/>
  <c r="G203" i="15"/>
  <c r="H203" i="15" s="1"/>
  <c r="I203" i="15" s="1"/>
  <c r="K202" i="15"/>
  <c r="L202" i="15" s="1"/>
  <c r="M202" i="15" s="1"/>
  <c r="G202" i="15"/>
  <c r="H202" i="15" s="1"/>
  <c r="I202" i="15" s="1"/>
  <c r="K201" i="15"/>
  <c r="L201" i="15" s="1"/>
  <c r="M201" i="15" s="1"/>
  <c r="G201" i="15"/>
  <c r="H201" i="15" s="1"/>
  <c r="I201" i="15" s="1"/>
  <c r="K200" i="15"/>
  <c r="L200" i="15" s="1"/>
  <c r="M200" i="15" s="1"/>
  <c r="G200" i="15"/>
  <c r="H200" i="15" s="1"/>
  <c r="I200" i="15" s="1"/>
  <c r="K199" i="15"/>
  <c r="L199" i="15" s="1"/>
  <c r="M199" i="15" s="1"/>
  <c r="G199" i="15"/>
  <c r="H199" i="15" s="1"/>
  <c r="I199" i="15" s="1"/>
  <c r="K198" i="15"/>
  <c r="L198" i="15" s="1"/>
  <c r="M198" i="15" s="1"/>
  <c r="G198" i="15"/>
  <c r="H198" i="15" s="1"/>
  <c r="I198" i="15" s="1"/>
  <c r="K197" i="15"/>
  <c r="L197" i="15" s="1"/>
  <c r="M197" i="15" s="1"/>
  <c r="G197" i="15"/>
  <c r="H197" i="15" s="1"/>
  <c r="I197" i="15" s="1"/>
  <c r="K196" i="15"/>
  <c r="L196" i="15" s="1"/>
  <c r="M196" i="15" s="1"/>
  <c r="G196" i="15"/>
  <c r="H196" i="15" s="1"/>
  <c r="I196" i="15" s="1"/>
  <c r="K195" i="15"/>
  <c r="L195" i="15" s="1"/>
  <c r="M195" i="15" s="1"/>
  <c r="G195" i="15"/>
  <c r="H195" i="15" s="1"/>
  <c r="K194" i="15"/>
  <c r="L194" i="15" s="1"/>
  <c r="M194" i="15" s="1"/>
  <c r="G194" i="15"/>
  <c r="H194" i="15" s="1"/>
  <c r="K193" i="15"/>
  <c r="L193" i="15" s="1"/>
  <c r="M193" i="15" s="1"/>
  <c r="G193" i="15"/>
  <c r="H193" i="15" s="1"/>
  <c r="K192" i="15"/>
  <c r="L192" i="15" s="1"/>
  <c r="M192" i="15" s="1"/>
  <c r="G192" i="15"/>
  <c r="H192" i="15" s="1"/>
  <c r="I192" i="15" s="1"/>
  <c r="K191" i="15"/>
  <c r="L191" i="15" s="1"/>
  <c r="M191" i="15" s="1"/>
  <c r="G191" i="15"/>
  <c r="H191" i="15" s="1"/>
  <c r="I191" i="15" s="1"/>
  <c r="K190" i="15"/>
  <c r="L190" i="15" s="1"/>
  <c r="M190" i="15" s="1"/>
  <c r="G190" i="15"/>
  <c r="H190" i="15" s="1"/>
  <c r="I190" i="15" s="1"/>
  <c r="K189" i="15"/>
  <c r="L189" i="15" s="1"/>
  <c r="M189" i="15" s="1"/>
  <c r="G189" i="15"/>
  <c r="H189" i="15" s="1"/>
  <c r="K188" i="15"/>
  <c r="L188" i="15" s="1"/>
  <c r="M188" i="15" s="1"/>
  <c r="G188" i="15"/>
  <c r="H188" i="15" s="1"/>
  <c r="K187" i="15"/>
  <c r="L187" i="15" s="1"/>
  <c r="M187" i="15" s="1"/>
  <c r="G187" i="15"/>
  <c r="H187" i="15" s="1"/>
  <c r="I187" i="15" s="1"/>
  <c r="K186" i="15"/>
  <c r="L186" i="15" s="1"/>
  <c r="M186" i="15" s="1"/>
  <c r="G186" i="15"/>
  <c r="H186" i="15" s="1"/>
  <c r="K185" i="15"/>
  <c r="L185" i="15" s="1"/>
  <c r="M185" i="15" s="1"/>
  <c r="G185" i="15"/>
  <c r="H185" i="15" s="1"/>
  <c r="I185" i="15" s="1"/>
  <c r="K184" i="15"/>
  <c r="L184" i="15" s="1"/>
  <c r="M184" i="15" s="1"/>
  <c r="G184" i="15"/>
  <c r="H184" i="15" s="1"/>
  <c r="I184" i="15" s="1"/>
  <c r="K183" i="15"/>
  <c r="L183" i="15" s="1"/>
  <c r="M183" i="15" s="1"/>
  <c r="G183" i="15"/>
  <c r="H183" i="15" s="1"/>
  <c r="I183" i="15" s="1"/>
  <c r="K182" i="15"/>
  <c r="L182" i="15" s="1"/>
  <c r="M182" i="15" s="1"/>
  <c r="G182" i="15"/>
  <c r="H182" i="15" s="1"/>
  <c r="I182" i="15" s="1"/>
  <c r="K181" i="15"/>
  <c r="L181" i="15" s="1"/>
  <c r="M181" i="15" s="1"/>
  <c r="G181" i="15"/>
  <c r="H181" i="15" s="1"/>
  <c r="I181" i="15" s="1"/>
  <c r="K180" i="15"/>
  <c r="L180" i="15" s="1"/>
  <c r="M180" i="15" s="1"/>
  <c r="G180" i="15"/>
  <c r="H180" i="15" s="1"/>
  <c r="I180" i="15" s="1"/>
  <c r="K179" i="15"/>
  <c r="L179" i="15" s="1"/>
  <c r="M179" i="15" s="1"/>
  <c r="G179" i="15"/>
  <c r="H179" i="15" s="1"/>
  <c r="I179" i="15" s="1"/>
  <c r="K178" i="15"/>
  <c r="L178" i="15" s="1"/>
  <c r="M178" i="15" s="1"/>
  <c r="G178" i="15"/>
  <c r="H178" i="15" s="1"/>
  <c r="I178" i="15" s="1"/>
  <c r="K177" i="15"/>
  <c r="L177" i="15" s="1"/>
  <c r="M177" i="15" s="1"/>
  <c r="G177" i="15"/>
  <c r="H177" i="15" s="1"/>
  <c r="I177" i="15" s="1"/>
  <c r="K176" i="15"/>
  <c r="L176" i="15" s="1"/>
  <c r="M176" i="15" s="1"/>
  <c r="G176" i="15"/>
  <c r="H176" i="15" s="1"/>
  <c r="K175" i="15"/>
  <c r="L175" i="15" s="1"/>
  <c r="M175" i="15" s="1"/>
  <c r="G175" i="15"/>
  <c r="H175" i="15" s="1"/>
  <c r="K174" i="15"/>
  <c r="L174" i="15" s="1"/>
  <c r="M174" i="15" s="1"/>
  <c r="G174" i="15"/>
  <c r="H174" i="15" s="1"/>
  <c r="I174" i="15" s="1"/>
  <c r="K173" i="15"/>
  <c r="L173" i="15" s="1"/>
  <c r="M173" i="15" s="1"/>
  <c r="G173" i="15"/>
  <c r="H173" i="15" s="1"/>
  <c r="K172" i="15"/>
  <c r="L172" i="15" s="1"/>
  <c r="M172" i="15" s="1"/>
  <c r="G172" i="15"/>
  <c r="H172" i="15" s="1"/>
  <c r="I172" i="15" s="1"/>
  <c r="K171" i="15"/>
  <c r="L171" i="15" s="1"/>
  <c r="M171" i="15" s="1"/>
  <c r="G171" i="15"/>
  <c r="H171" i="15" s="1"/>
  <c r="I171" i="15" s="1"/>
  <c r="K170" i="15"/>
  <c r="L170" i="15" s="1"/>
  <c r="M170" i="15" s="1"/>
  <c r="G170" i="15"/>
  <c r="H170" i="15" s="1"/>
  <c r="K169" i="15"/>
  <c r="L169" i="15" s="1"/>
  <c r="M169" i="15" s="1"/>
  <c r="G169" i="15"/>
  <c r="H169" i="15" s="1"/>
  <c r="I169" i="15" s="1"/>
  <c r="K168" i="15"/>
  <c r="L168" i="15" s="1"/>
  <c r="M168" i="15" s="1"/>
  <c r="G168" i="15"/>
  <c r="H168" i="15" s="1"/>
  <c r="I168" i="15" s="1"/>
  <c r="K167" i="15"/>
  <c r="L167" i="15" s="1"/>
  <c r="M167" i="15" s="1"/>
  <c r="G167" i="15"/>
  <c r="H167" i="15" s="1"/>
  <c r="I167" i="15" s="1"/>
  <c r="K166" i="15"/>
  <c r="L166" i="15" s="1"/>
  <c r="M166" i="15" s="1"/>
  <c r="G166" i="15"/>
  <c r="H166" i="15" s="1"/>
  <c r="I166" i="15" s="1"/>
  <c r="K165" i="15"/>
  <c r="L165" i="15" s="1"/>
  <c r="M165" i="15" s="1"/>
  <c r="G165" i="15"/>
  <c r="H165" i="15" s="1"/>
  <c r="K164" i="15"/>
  <c r="L164" i="15" s="1"/>
  <c r="M164" i="15" s="1"/>
  <c r="G164" i="15"/>
  <c r="H164" i="15" s="1"/>
  <c r="I164" i="15" s="1"/>
  <c r="K163" i="15"/>
  <c r="L163" i="15" s="1"/>
  <c r="M163" i="15" s="1"/>
  <c r="G163" i="15"/>
  <c r="H163" i="15" s="1"/>
  <c r="K162" i="15"/>
  <c r="L162" i="15" s="1"/>
  <c r="M162" i="15" s="1"/>
  <c r="G162" i="15"/>
  <c r="H162" i="15" s="1"/>
  <c r="I162" i="15" s="1"/>
  <c r="K161" i="15"/>
  <c r="L161" i="15" s="1"/>
  <c r="M161" i="15" s="1"/>
  <c r="G161" i="15"/>
  <c r="H161" i="15" s="1"/>
  <c r="I161" i="15" s="1"/>
  <c r="K160" i="15"/>
  <c r="L160" i="15" s="1"/>
  <c r="M160" i="15" s="1"/>
  <c r="G160" i="15"/>
  <c r="H160" i="15" s="1"/>
  <c r="K159" i="15"/>
  <c r="L159" i="15" s="1"/>
  <c r="M159" i="15" s="1"/>
  <c r="G159" i="15"/>
  <c r="H159" i="15" s="1"/>
  <c r="K158" i="15"/>
  <c r="L158" i="15" s="1"/>
  <c r="M158" i="15" s="1"/>
  <c r="G158" i="15"/>
  <c r="H158" i="15" s="1"/>
  <c r="I158" i="15" s="1"/>
  <c r="K157" i="15"/>
  <c r="L157" i="15" s="1"/>
  <c r="M157" i="15" s="1"/>
  <c r="G157" i="15"/>
  <c r="H157" i="15" s="1"/>
  <c r="I157" i="15" s="1"/>
  <c r="K156" i="15"/>
  <c r="L156" i="15" s="1"/>
  <c r="M156" i="15" s="1"/>
  <c r="G156" i="15"/>
  <c r="H156" i="15" s="1"/>
  <c r="I156" i="15" s="1"/>
  <c r="K155" i="15"/>
  <c r="L155" i="15" s="1"/>
  <c r="M155" i="15" s="1"/>
  <c r="G155" i="15"/>
  <c r="H155" i="15" s="1"/>
  <c r="I155" i="15" s="1"/>
  <c r="K154" i="15"/>
  <c r="L154" i="15" s="1"/>
  <c r="M154" i="15" s="1"/>
  <c r="G154" i="15"/>
  <c r="H154" i="15" s="1"/>
  <c r="K153" i="15"/>
  <c r="L153" i="15" s="1"/>
  <c r="M153" i="15" s="1"/>
  <c r="G153" i="15"/>
  <c r="H153" i="15" s="1"/>
  <c r="I153" i="15" s="1"/>
  <c r="K152" i="15"/>
  <c r="L152" i="15" s="1"/>
  <c r="M152" i="15" s="1"/>
  <c r="G152" i="15"/>
  <c r="H152" i="15" s="1"/>
  <c r="I152" i="15" s="1"/>
  <c r="K151" i="15"/>
  <c r="L151" i="15" s="1"/>
  <c r="M151" i="15" s="1"/>
  <c r="G151" i="15"/>
  <c r="H151" i="15" s="1"/>
  <c r="I151" i="15" s="1"/>
  <c r="K150" i="15"/>
  <c r="L150" i="15" s="1"/>
  <c r="M150" i="15" s="1"/>
  <c r="G150" i="15"/>
  <c r="H150" i="15" s="1"/>
  <c r="I150" i="15" s="1"/>
  <c r="K149" i="15"/>
  <c r="L149" i="15" s="1"/>
  <c r="M149" i="15" s="1"/>
  <c r="G149" i="15"/>
  <c r="H149" i="15" s="1"/>
  <c r="K148" i="15"/>
  <c r="L148" i="15" s="1"/>
  <c r="M148" i="15" s="1"/>
  <c r="G148" i="15"/>
  <c r="H148" i="15" s="1"/>
  <c r="I148" i="15" s="1"/>
  <c r="K147" i="15"/>
  <c r="L147" i="15" s="1"/>
  <c r="M147" i="15" s="1"/>
  <c r="G147" i="15"/>
  <c r="H147" i="15" s="1"/>
  <c r="I147" i="15" s="1"/>
  <c r="K146" i="15"/>
  <c r="L146" i="15" s="1"/>
  <c r="M146" i="15" s="1"/>
  <c r="G146" i="15"/>
  <c r="H146" i="15" s="1"/>
  <c r="I146" i="15" s="1"/>
  <c r="K145" i="15"/>
  <c r="L145" i="15" s="1"/>
  <c r="M145" i="15" s="1"/>
  <c r="G145" i="15"/>
  <c r="H145" i="15" s="1"/>
  <c r="K144" i="15"/>
  <c r="L144" i="15" s="1"/>
  <c r="M144" i="15" s="1"/>
  <c r="G144" i="15"/>
  <c r="H144" i="15" s="1"/>
  <c r="I144" i="15" s="1"/>
  <c r="K143" i="15"/>
  <c r="L143" i="15" s="1"/>
  <c r="M143" i="15" s="1"/>
  <c r="G143" i="15"/>
  <c r="H143" i="15" s="1"/>
  <c r="I143" i="15" s="1"/>
  <c r="K142" i="15"/>
  <c r="L142" i="15" s="1"/>
  <c r="M142" i="15" s="1"/>
  <c r="G142" i="15"/>
  <c r="H142" i="15" s="1"/>
  <c r="I142" i="15" s="1"/>
  <c r="K141" i="15"/>
  <c r="L141" i="15" s="1"/>
  <c r="M141" i="15" s="1"/>
  <c r="G141" i="15"/>
  <c r="H141" i="15" s="1"/>
  <c r="I141" i="15" s="1"/>
  <c r="K140" i="15"/>
  <c r="L140" i="15" s="1"/>
  <c r="M140" i="15" s="1"/>
  <c r="G140" i="15"/>
  <c r="H140" i="15" s="1"/>
  <c r="K139" i="15"/>
  <c r="L139" i="15" s="1"/>
  <c r="M139" i="15" s="1"/>
  <c r="G139" i="15"/>
  <c r="H139" i="15" s="1"/>
  <c r="I139" i="15" s="1"/>
  <c r="K138" i="15"/>
  <c r="L138" i="15" s="1"/>
  <c r="M138" i="15" s="1"/>
  <c r="G138" i="15"/>
  <c r="H138" i="15" s="1"/>
  <c r="I138" i="15" s="1"/>
  <c r="K137" i="15"/>
  <c r="L137" i="15" s="1"/>
  <c r="M137" i="15" s="1"/>
  <c r="G137" i="15"/>
  <c r="H137" i="15" s="1"/>
  <c r="K136" i="15"/>
  <c r="L136" i="15" s="1"/>
  <c r="M136" i="15" s="1"/>
  <c r="G136" i="15"/>
  <c r="H136" i="15" s="1"/>
  <c r="I136" i="15" s="1"/>
  <c r="K135" i="15"/>
  <c r="L135" i="15" s="1"/>
  <c r="M135" i="15" s="1"/>
  <c r="G135" i="15"/>
  <c r="H135" i="15" s="1"/>
  <c r="I135" i="15" s="1"/>
  <c r="K134" i="15"/>
  <c r="L134" i="15" s="1"/>
  <c r="M134" i="15" s="1"/>
  <c r="G134" i="15"/>
  <c r="H134" i="15" s="1"/>
  <c r="I134" i="15" s="1"/>
  <c r="K133" i="15"/>
  <c r="L133" i="15" s="1"/>
  <c r="M133" i="15" s="1"/>
  <c r="G133" i="15"/>
  <c r="H133" i="15" s="1"/>
  <c r="K132" i="15"/>
  <c r="L132" i="15" s="1"/>
  <c r="M132" i="15" s="1"/>
  <c r="G132" i="15"/>
  <c r="H132" i="15" s="1"/>
  <c r="I132" i="15" s="1"/>
  <c r="K131" i="15"/>
  <c r="L131" i="15" s="1"/>
  <c r="M131" i="15" s="1"/>
  <c r="G131" i="15"/>
  <c r="H131" i="15" s="1"/>
  <c r="K130" i="15"/>
  <c r="L130" i="15" s="1"/>
  <c r="M130" i="15" s="1"/>
  <c r="G130" i="15"/>
  <c r="H130" i="15" s="1"/>
  <c r="K129" i="15"/>
  <c r="L129" i="15" s="1"/>
  <c r="M129" i="15" s="1"/>
  <c r="G129" i="15"/>
  <c r="H129" i="15" s="1"/>
  <c r="I129" i="15" s="1"/>
  <c r="K128" i="15"/>
  <c r="L128" i="15" s="1"/>
  <c r="M128" i="15" s="1"/>
  <c r="G128" i="15"/>
  <c r="H128" i="15" s="1"/>
  <c r="K127" i="15"/>
  <c r="L127" i="15" s="1"/>
  <c r="M127" i="15" s="1"/>
  <c r="G127" i="15"/>
  <c r="H127" i="15" s="1"/>
  <c r="I127" i="15" s="1"/>
  <c r="K126" i="15"/>
  <c r="L126" i="15" s="1"/>
  <c r="M126" i="15" s="1"/>
  <c r="G126" i="15"/>
  <c r="H126" i="15" s="1"/>
  <c r="I126" i="15" s="1"/>
  <c r="K125" i="15"/>
  <c r="L125" i="15" s="1"/>
  <c r="M125" i="15" s="1"/>
  <c r="G125" i="15"/>
  <c r="H125" i="15" s="1"/>
  <c r="I125" i="15" s="1"/>
  <c r="K124" i="15"/>
  <c r="L124" i="15" s="1"/>
  <c r="M124" i="15" s="1"/>
  <c r="G124" i="15"/>
  <c r="H124" i="15" s="1"/>
  <c r="I124" i="15" s="1"/>
  <c r="K123" i="15"/>
  <c r="L123" i="15" s="1"/>
  <c r="M123" i="15" s="1"/>
  <c r="G123" i="15"/>
  <c r="H123" i="15" s="1"/>
  <c r="I123" i="15" s="1"/>
  <c r="K122" i="15"/>
  <c r="L122" i="15" s="1"/>
  <c r="M122" i="15" s="1"/>
  <c r="G122" i="15"/>
  <c r="H122" i="15" s="1"/>
  <c r="I122" i="15" s="1"/>
  <c r="K121" i="15"/>
  <c r="L121" i="15" s="1"/>
  <c r="M121" i="15" s="1"/>
  <c r="G121" i="15"/>
  <c r="H121" i="15" s="1"/>
  <c r="I121" i="15" s="1"/>
  <c r="K120" i="15"/>
  <c r="L120" i="15" s="1"/>
  <c r="M120" i="15" s="1"/>
  <c r="G120" i="15"/>
  <c r="H120" i="15" s="1"/>
  <c r="I120" i="15" s="1"/>
  <c r="K119" i="15"/>
  <c r="L119" i="15" s="1"/>
  <c r="M119" i="15" s="1"/>
  <c r="G119" i="15"/>
  <c r="H119" i="15" s="1"/>
  <c r="I119" i="15" s="1"/>
  <c r="K118" i="15"/>
  <c r="L118" i="15" s="1"/>
  <c r="M118" i="15" s="1"/>
  <c r="G118" i="15"/>
  <c r="H118" i="15" s="1"/>
  <c r="I118" i="15" s="1"/>
  <c r="K117" i="15"/>
  <c r="L117" i="15" s="1"/>
  <c r="M117" i="15" s="1"/>
  <c r="G117" i="15"/>
  <c r="H117" i="15" s="1"/>
  <c r="K116" i="15"/>
  <c r="L116" i="15" s="1"/>
  <c r="M116" i="15" s="1"/>
  <c r="G116" i="15"/>
  <c r="H116" i="15" s="1"/>
  <c r="I116" i="15" s="1"/>
  <c r="K115" i="15"/>
  <c r="L115" i="15" s="1"/>
  <c r="M115" i="15" s="1"/>
  <c r="G115" i="15"/>
  <c r="H115" i="15" s="1"/>
  <c r="I115" i="15" s="1"/>
  <c r="K114" i="15"/>
  <c r="L114" i="15" s="1"/>
  <c r="M114" i="15" s="1"/>
  <c r="G114" i="15"/>
  <c r="H114" i="15" s="1"/>
  <c r="K113" i="15"/>
  <c r="L113" i="15" s="1"/>
  <c r="M113" i="15" s="1"/>
  <c r="G113" i="15"/>
  <c r="H113" i="15" s="1"/>
  <c r="I113" i="15" s="1"/>
  <c r="K112" i="15"/>
  <c r="L112" i="15" s="1"/>
  <c r="M112" i="15" s="1"/>
  <c r="G112" i="15"/>
  <c r="H112" i="15" s="1"/>
  <c r="I112" i="15" s="1"/>
  <c r="K111" i="15"/>
  <c r="L111" i="15" s="1"/>
  <c r="M111" i="15" s="1"/>
  <c r="G111" i="15"/>
  <c r="H111" i="15" s="1"/>
  <c r="K110" i="15"/>
  <c r="L110" i="15" s="1"/>
  <c r="M110" i="15" s="1"/>
  <c r="G110" i="15"/>
  <c r="H110" i="15" s="1"/>
  <c r="I110" i="15" s="1"/>
  <c r="K109" i="15"/>
  <c r="L109" i="15" s="1"/>
  <c r="M109" i="15" s="1"/>
  <c r="G109" i="15"/>
  <c r="H109" i="15" s="1"/>
  <c r="I109" i="15" s="1"/>
  <c r="K108" i="15"/>
  <c r="L108" i="15" s="1"/>
  <c r="M108" i="15" s="1"/>
  <c r="G108" i="15"/>
  <c r="H108" i="15" s="1"/>
  <c r="I108" i="15" s="1"/>
  <c r="K107" i="15"/>
  <c r="L107" i="15" s="1"/>
  <c r="M107" i="15" s="1"/>
  <c r="G107" i="15"/>
  <c r="H107" i="15" s="1"/>
  <c r="I107" i="15" s="1"/>
  <c r="K106" i="15"/>
  <c r="L106" i="15" s="1"/>
  <c r="M106" i="15" s="1"/>
  <c r="G106" i="15"/>
  <c r="H106" i="15" s="1"/>
  <c r="I106" i="15" s="1"/>
  <c r="K105" i="15"/>
  <c r="L105" i="15" s="1"/>
  <c r="M105" i="15" s="1"/>
  <c r="G105" i="15"/>
  <c r="H105" i="15" s="1"/>
  <c r="I105" i="15" s="1"/>
  <c r="K104" i="15"/>
  <c r="L104" i="15" s="1"/>
  <c r="M104" i="15" s="1"/>
  <c r="G104" i="15"/>
  <c r="H104" i="15" s="1"/>
  <c r="I104" i="15" s="1"/>
  <c r="K103" i="15"/>
  <c r="L103" i="15" s="1"/>
  <c r="M103" i="15" s="1"/>
  <c r="G103" i="15"/>
  <c r="H103" i="15" s="1"/>
  <c r="I103" i="15" s="1"/>
  <c r="K102" i="15"/>
  <c r="L102" i="15" s="1"/>
  <c r="M102" i="15" s="1"/>
  <c r="G102" i="15"/>
  <c r="H102" i="15" s="1"/>
  <c r="I102" i="15" s="1"/>
  <c r="K101" i="15"/>
  <c r="L101" i="15" s="1"/>
  <c r="M101" i="15" s="1"/>
  <c r="G101" i="15"/>
  <c r="H101" i="15" s="1"/>
  <c r="I101" i="15" s="1"/>
  <c r="K100" i="15"/>
  <c r="L100" i="15" s="1"/>
  <c r="M100" i="15" s="1"/>
  <c r="G100" i="15"/>
  <c r="H100" i="15" s="1"/>
  <c r="I100" i="15" s="1"/>
  <c r="K99" i="15"/>
  <c r="L99" i="15" s="1"/>
  <c r="M99" i="15" s="1"/>
  <c r="G99" i="15"/>
  <c r="H99" i="15" s="1"/>
  <c r="I99" i="15" s="1"/>
  <c r="K98" i="15"/>
  <c r="L98" i="15" s="1"/>
  <c r="M98" i="15" s="1"/>
  <c r="G98" i="15"/>
  <c r="H98" i="15" s="1"/>
  <c r="I98" i="15" s="1"/>
  <c r="K97" i="15"/>
  <c r="L97" i="15" s="1"/>
  <c r="M97" i="15" s="1"/>
  <c r="G97" i="15"/>
  <c r="H97" i="15" s="1"/>
  <c r="I97" i="15" s="1"/>
  <c r="K96" i="15"/>
  <c r="L96" i="15" s="1"/>
  <c r="M96" i="15" s="1"/>
  <c r="G96" i="15"/>
  <c r="H96" i="15" s="1"/>
  <c r="K95" i="15"/>
  <c r="L95" i="15" s="1"/>
  <c r="M95" i="15" s="1"/>
  <c r="G95" i="15"/>
  <c r="H95" i="15" s="1"/>
  <c r="I95" i="15" s="1"/>
  <c r="K94" i="15"/>
  <c r="L94" i="15" s="1"/>
  <c r="M94" i="15" s="1"/>
  <c r="G94" i="15"/>
  <c r="H94" i="15" s="1"/>
  <c r="K93" i="15"/>
  <c r="L93" i="15" s="1"/>
  <c r="M93" i="15" s="1"/>
  <c r="G93" i="15"/>
  <c r="H93" i="15" s="1"/>
  <c r="K92" i="15"/>
  <c r="L92" i="15" s="1"/>
  <c r="M92" i="15" s="1"/>
  <c r="G92" i="15"/>
  <c r="H92" i="15" s="1"/>
  <c r="K91" i="15"/>
  <c r="L91" i="15" s="1"/>
  <c r="M91" i="15" s="1"/>
  <c r="G91" i="15"/>
  <c r="H91" i="15" s="1"/>
  <c r="I91" i="15" s="1"/>
  <c r="K90" i="15"/>
  <c r="L90" i="15" s="1"/>
  <c r="M90" i="15" s="1"/>
  <c r="G90" i="15"/>
  <c r="H90" i="15" s="1"/>
  <c r="I90" i="15" s="1"/>
  <c r="K89" i="15"/>
  <c r="L89" i="15" s="1"/>
  <c r="M89" i="15" s="1"/>
  <c r="G89" i="15"/>
  <c r="H89" i="15" s="1"/>
  <c r="I89" i="15" s="1"/>
  <c r="K88" i="15"/>
  <c r="L88" i="15" s="1"/>
  <c r="M88" i="15" s="1"/>
  <c r="G88" i="15"/>
  <c r="H88" i="15" s="1"/>
  <c r="I88" i="15" s="1"/>
  <c r="K87" i="15"/>
  <c r="L87" i="15" s="1"/>
  <c r="M87" i="15" s="1"/>
  <c r="G87" i="15"/>
  <c r="H87" i="15" s="1"/>
  <c r="I87" i="15" s="1"/>
  <c r="K86" i="15"/>
  <c r="L86" i="15" s="1"/>
  <c r="M86" i="15" s="1"/>
  <c r="G86" i="15"/>
  <c r="H86" i="15" s="1"/>
  <c r="I86" i="15" s="1"/>
  <c r="K85" i="15"/>
  <c r="L85" i="15" s="1"/>
  <c r="M85" i="15" s="1"/>
  <c r="G85" i="15"/>
  <c r="H85" i="15" s="1"/>
  <c r="I85" i="15" s="1"/>
  <c r="K84" i="15"/>
  <c r="L84" i="15" s="1"/>
  <c r="M84" i="15" s="1"/>
  <c r="G84" i="15"/>
  <c r="H84" i="15" s="1"/>
  <c r="I84" i="15" s="1"/>
  <c r="K83" i="15"/>
  <c r="L83" i="15" s="1"/>
  <c r="M83" i="15" s="1"/>
  <c r="G83" i="15"/>
  <c r="H83" i="15" s="1"/>
  <c r="I83" i="15" s="1"/>
  <c r="K82" i="15"/>
  <c r="L82" i="15" s="1"/>
  <c r="M82" i="15" s="1"/>
  <c r="G82" i="15"/>
  <c r="H82" i="15" s="1"/>
  <c r="I82" i="15" s="1"/>
  <c r="K81" i="15"/>
  <c r="L81" i="15" s="1"/>
  <c r="M81" i="15" s="1"/>
  <c r="G81" i="15"/>
  <c r="H81" i="15" s="1"/>
  <c r="I81" i="15" s="1"/>
  <c r="K80" i="15"/>
  <c r="L80" i="15" s="1"/>
  <c r="M80" i="15" s="1"/>
  <c r="G80" i="15"/>
  <c r="H80" i="15" s="1"/>
  <c r="K79" i="15"/>
  <c r="L79" i="15" s="1"/>
  <c r="M79" i="15" s="1"/>
  <c r="G79" i="15"/>
  <c r="H79" i="15" s="1"/>
  <c r="I79" i="15" s="1"/>
  <c r="K78" i="15"/>
  <c r="L78" i="15" s="1"/>
  <c r="M78" i="15" s="1"/>
  <c r="G78" i="15"/>
  <c r="H78" i="15" s="1"/>
  <c r="I78" i="15" s="1"/>
  <c r="K77" i="15"/>
  <c r="L77" i="15" s="1"/>
  <c r="M77" i="15" s="1"/>
  <c r="G77" i="15"/>
  <c r="H77" i="15" s="1"/>
  <c r="I77" i="15" s="1"/>
  <c r="K76" i="15"/>
  <c r="L76" i="15" s="1"/>
  <c r="M76" i="15" s="1"/>
  <c r="G76" i="15"/>
  <c r="H76" i="15" s="1"/>
  <c r="I76" i="15" s="1"/>
  <c r="K75" i="15"/>
  <c r="L75" i="15" s="1"/>
  <c r="M75" i="15" s="1"/>
  <c r="G75" i="15"/>
  <c r="H75" i="15" s="1"/>
  <c r="I75" i="15" s="1"/>
  <c r="K74" i="15"/>
  <c r="L74" i="15" s="1"/>
  <c r="M74" i="15" s="1"/>
  <c r="G74" i="15"/>
  <c r="H74" i="15" s="1"/>
  <c r="K73" i="15"/>
  <c r="L73" i="15" s="1"/>
  <c r="M73" i="15" s="1"/>
  <c r="G73" i="15"/>
  <c r="H73" i="15" s="1"/>
  <c r="I73" i="15" s="1"/>
  <c r="K72" i="15"/>
  <c r="L72" i="15" s="1"/>
  <c r="M72" i="15" s="1"/>
  <c r="G72" i="15"/>
  <c r="H72" i="15" s="1"/>
  <c r="K71" i="15"/>
  <c r="L71" i="15" s="1"/>
  <c r="M71" i="15" s="1"/>
  <c r="G71" i="15"/>
  <c r="H71" i="15" s="1"/>
  <c r="I71" i="15" s="1"/>
  <c r="K70" i="15"/>
  <c r="L70" i="15" s="1"/>
  <c r="M70" i="15" s="1"/>
  <c r="G70" i="15"/>
  <c r="H70" i="15" s="1"/>
  <c r="I70" i="15" s="1"/>
  <c r="K69" i="15"/>
  <c r="L69" i="15" s="1"/>
  <c r="M69" i="15" s="1"/>
  <c r="G69" i="15"/>
  <c r="H69" i="15" s="1"/>
  <c r="I69" i="15" s="1"/>
  <c r="K68" i="15"/>
  <c r="L68" i="15" s="1"/>
  <c r="M68" i="15" s="1"/>
  <c r="G68" i="15"/>
  <c r="H68" i="15" s="1"/>
  <c r="I68" i="15" s="1"/>
  <c r="K67" i="15"/>
  <c r="L67" i="15" s="1"/>
  <c r="M67" i="15" s="1"/>
  <c r="G67" i="15"/>
  <c r="H67" i="15" s="1"/>
  <c r="K66" i="15"/>
  <c r="L66" i="15" s="1"/>
  <c r="M66" i="15" s="1"/>
  <c r="G66" i="15"/>
  <c r="H66" i="15" s="1"/>
  <c r="K65" i="15"/>
  <c r="L65" i="15" s="1"/>
  <c r="M65" i="15" s="1"/>
  <c r="G65" i="15"/>
  <c r="H65" i="15" s="1"/>
  <c r="I65" i="15" s="1"/>
  <c r="K64" i="15"/>
  <c r="L64" i="15" s="1"/>
  <c r="M64" i="15" s="1"/>
  <c r="G64" i="15"/>
  <c r="H64" i="15" s="1"/>
  <c r="K63" i="15"/>
  <c r="L63" i="15" s="1"/>
  <c r="M63" i="15" s="1"/>
  <c r="G63" i="15"/>
  <c r="H63" i="15" s="1"/>
  <c r="I63" i="15" s="1"/>
  <c r="K62" i="15"/>
  <c r="L62" i="15" s="1"/>
  <c r="M62" i="15" s="1"/>
  <c r="G62" i="15"/>
  <c r="H62" i="15" s="1"/>
  <c r="I62" i="15" s="1"/>
  <c r="K61" i="15"/>
  <c r="L61" i="15" s="1"/>
  <c r="M61" i="15" s="1"/>
  <c r="G61" i="15"/>
  <c r="H61" i="15" s="1"/>
  <c r="I61" i="15" s="1"/>
  <c r="K60" i="15"/>
  <c r="L60" i="15" s="1"/>
  <c r="M60" i="15" s="1"/>
  <c r="G60" i="15"/>
  <c r="H60" i="15" s="1"/>
  <c r="I60" i="15" s="1"/>
  <c r="K59" i="15"/>
  <c r="L59" i="15" s="1"/>
  <c r="M59" i="15" s="1"/>
  <c r="G59" i="15"/>
  <c r="H59" i="15" s="1"/>
  <c r="I59" i="15" s="1"/>
  <c r="K58" i="15"/>
  <c r="L58" i="15" s="1"/>
  <c r="M58" i="15" s="1"/>
  <c r="G58" i="15"/>
  <c r="H58" i="15" s="1"/>
  <c r="I58" i="15" s="1"/>
  <c r="K57" i="15"/>
  <c r="L57" i="15" s="1"/>
  <c r="M57" i="15" s="1"/>
  <c r="G57" i="15"/>
  <c r="H57" i="15" s="1"/>
  <c r="K56" i="15"/>
  <c r="L56" i="15" s="1"/>
  <c r="M56" i="15" s="1"/>
  <c r="G56" i="15"/>
  <c r="H56" i="15" s="1"/>
  <c r="I56" i="15" s="1"/>
  <c r="K55" i="15"/>
  <c r="L55" i="15" s="1"/>
  <c r="M55" i="15" s="1"/>
  <c r="G55" i="15"/>
  <c r="H55" i="15" s="1"/>
  <c r="I55" i="15" s="1"/>
  <c r="K54" i="15"/>
  <c r="L54" i="15" s="1"/>
  <c r="M54" i="15" s="1"/>
  <c r="G54" i="15"/>
  <c r="H54" i="15" s="1"/>
  <c r="I54" i="15" s="1"/>
  <c r="K53" i="15"/>
  <c r="L53" i="15" s="1"/>
  <c r="M53" i="15" s="1"/>
  <c r="G53" i="15"/>
  <c r="H53" i="15" s="1"/>
  <c r="I53" i="15" s="1"/>
  <c r="K52" i="15"/>
  <c r="L52" i="15" s="1"/>
  <c r="M52" i="15" s="1"/>
  <c r="G52" i="15"/>
  <c r="H52" i="15" s="1"/>
  <c r="I52" i="15" s="1"/>
  <c r="K51" i="15"/>
  <c r="L51" i="15" s="1"/>
  <c r="M51" i="15" s="1"/>
  <c r="G51" i="15"/>
  <c r="H51" i="15" s="1"/>
  <c r="I51" i="15" s="1"/>
  <c r="J51" i="15" s="1"/>
  <c r="K50" i="15"/>
  <c r="L50" i="15" s="1"/>
  <c r="M50" i="15" s="1"/>
  <c r="G50" i="15"/>
  <c r="H50" i="15" s="1"/>
  <c r="I50" i="15" s="1"/>
  <c r="K49" i="15"/>
  <c r="L49" i="15" s="1"/>
  <c r="M49" i="15" s="1"/>
  <c r="G49" i="15"/>
  <c r="H49" i="15" s="1"/>
  <c r="I49" i="15" s="1"/>
  <c r="K48" i="15"/>
  <c r="L48" i="15" s="1"/>
  <c r="M48" i="15" s="1"/>
  <c r="G48" i="15"/>
  <c r="H48" i="15" s="1"/>
  <c r="K47" i="15"/>
  <c r="L47" i="15" s="1"/>
  <c r="M47" i="15" s="1"/>
  <c r="G47" i="15"/>
  <c r="H47" i="15" s="1"/>
  <c r="K46" i="15"/>
  <c r="L46" i="15" s="1"/>
  <c r="M46" i="15" s="1"/>
  <c r="G46" i="15"/>
  <c r="H46" i="15" s="1"/>
  <c r="I46" i="15" s="1"/>
  <c r="K45" i="15"/>
  <c r="L45" i="15" s="1"/>
  <c r="M45" i="15" s="1"/>
  <c r="G45" i="15"/>
  <c r="H45" i="15" s="1"/>
  <c r="K44" i="15"/>
  <c r="L44" i="15" s="1"/>
  <c r="M44" i="15" s="1"/>
  <c r="G44" i="15"/>
  <c r="H44" i="15" s="1"/>
  <c r="I44" i="15" s="1"/>
  <c r="K43" i="15"/>
  <c r="L43" i="15" s="1"/>
  <c r="M43" i="15" s="1"/>
  <c r="G43" i="15"/>
  <c r="H43" i="15" s="1"/>
  <c r="I43" i="15" s="1"/>
  <c r="K42" i="15"/>
  <c r="L42" i="15" s="1"/>
  <c r="M42" i="15" s="1"/>
  <c r="G42" i="15"/>
  <c r="H42" i="15" s="1"/>
  <c r="I42" i="15" s="1"/>
  <c r="K41" i="15"/>
  <c r="L41" i="15" s="1"/>
  <c r="M41" i="15" s="1"/>
  <c r="G41" i="15"/>
  <c r="H41" i="15" s="1"/>
  <c r="I41" i="15" s="1"/>
  <c r="K40" i="15"/>
  <c r="L40" i="15" s="1"/>
  <c r="M40" i="15" s="1"/>
  <c r="G40" i="15"/>
  <c r="H40" i="15" s="1"/>
  <c r="K39" i="15"/>
  <c r="L39" i="15" s="1"/>
  <c r="M39" i="15" s="1"/>
  <c r="G39" i="15"/>
  <c r="H39" i="15" s="1"/>
  <c r="I39" i="15" s="1"/>
  <c r="K38" i="15"/>
  <c r="L38" i="15" s="1"/>
  <c r="M38" i="15" s="1"/>
  <c r="G38" i="15"/>
  <c r="H38" i="15" s="1"/>
  <c r="I38" i="15" s="1"/>
  <c r="K37" i="15"/>
  <c r="L37" i="15" s="1"/>
  <c r="M37" i="15" s="1"/>
  <c r="G37" i="15"/>
  <c r="H37" i="15" s="1"/>
  <c r="I37" i="15" s="1"/>
  <c r="K36" i="15"/>
  <c r="L36" i="15" s="1"/>
  <c r="M36" i="15" s="1"/>
  <c r="G36" i="15"/>
  <c r="H36" i="15" s="1"/>
  <c r="I36" i="15" s="1"/>
  <c r="K35" i="15"/>
  <c r="L35" i="15" s="1"/>
  <c r="M35" i="15" s="1"/>
  <c r="G35" i="15"/>
  <c r="H35" i="15" s="1"/>
  <c r="I35" i="15" s="1"/>
  <c r="K34" i="15"/>
  <c r="L34" i="15" s="1"/>
  <c r="M34" i="15" s="1"/>
  <c r="G34" i="15"/>
  <c r="H34" i="15" s="1"/>
  <c r="I34" i="15" s="1"/>
  <c r="K33" i="15"/>
  <c r="L33" i="15" s="1"/>
  <c r="M33" i="15" s="1"/>
  <c r="G33" i="15"/>
  <c r="H33" i="15" s="1"/>
  <c r="I33" i="15" s="1"/>
  <c r="K32" i="15"/>
  <c r="L32" i="15" s="1"/>
  <c r="M32" i="15" s="1"/>
  <c r="G32" i="15"/>
  <c r="H32" i="15" s="1"/>
  <c r="I32" i="15" s="1"/>
  <c r="K31" i="15"/>
  <c r="L31" i="15" s="1"/>
  <c r="M31" i="15" s="1"/>
  <c r="G31" i="15"/>
  <c r="H31" i="15" s="1"/>
  <c r="I31" i="15" s="1"/>
  <c r="K30" i="15"/>
  <c r="L30" i="15" s="1"/>
  <c r="M30" i="15" s="1"/>
  <c r="G30" i="15"/>
  <c r="H30" i="15" s="1"/>
  <c r="K29" i="15"/>
  <c r="L29" i="15" s="1"/>
  <c r="M29" i="15" s="1"/>
  <c r="G29" i="15"/>
  <c r="H29" i="15" s="1"/>
  <c r="K28" i="15"/>
  <c r="L28" i="15" s="1"/>
  <c r="M28" i="15" s="1"/>
  <c r="G28" i="15"/>
  <c r="H28" i="15" s="1"/>
  <c r="I28" i="15" s="1"/>
  <c r="K27" i="15"/>
  <c r="L27" i="15" s="1"/>
  <c r="M27" i="15" s="1"/>
  <c r="G27" i="15"/>
  <c r="H27" i="15" s="1"/>
  <c r="I27" i="15" s="1"/>
  <c r="K26" i="15"/>
  <c r="L26" i="15" s="1"/>
  <c r="M26" i="15" s="1"/>
  <c r="G26" i="15"/>
  <c r="H26" i="15" s="1"/>
  <c r="I26" i="15" s="1"/>
  <c r="K25" i="15"/>
  <c r="L25" i="15" s="1"/>
  <c r="M25" i="15" s="1"/>
  <c r="G25" i="15"/>
  <c r="H25" i="15" s="1"/>
  <c r="I25" i="15" s="1"/>
  <c r="K24" i="15"/>
  <c r="L24" i="15" s="1"/>
  <c r="M24" i="15" s="1"/>
  <c r="G24" i="15"/>
  <c r="H24" i="15" s="1"/>
  <c r="K23" i="15"/>
  <c r="L23" i="15" s="1"/>
  <c r="M23" i="15" s="1"/>
  <c r="G23" i="15"/>
  <c r="H23" i="15" s="1"/>
  <c r="I23" i="15" s="1"/>
  <c r="K22" i="15"/>
  <c r="L22" i="15" s="1"/>
  <c r="M22" i="15" s="1"/>
  <c r="G22" i="15"/>
  <c r="H22" i="15" s="1"/>
  <c r="I22" i="15" s="1"/>
  <c r="K21" i="15"/>
  <c r="L21" i="15" s="1"/>
  <c r="M21" i="15" s="1"/>
  <c r="G21" i="15"/>
  <c r="H21" i="15" s="1"/>
  <c r="I21" i="15" s="1"/>
  <c r="K20" i="15"/>
  <c r="L20" i="15" s="1"/>
  <c r="M20" i="15" s="1"/>
  <c r="G20" i="15"/>
  <c r="H20" i="15" s="1"/>
  <c r="I20" i="15" s="1"/>
  <c r="K19" i="15"/>
  <c r="L19" i="15" s="1"/>
  <c r="M19" i="15" s="1"/>
  <c r="G19" i="15"/>
  <c r="H19" i="15" s="1"/>
  <c r="K18" i="15"/>
  <c r="L18" i="15" s="1"/>
  <c r="M18" i="15" s="1"/>
  <c r="G18" i="15"/>
  <c r="H18" i="15" s="1"/>
  <c r="I18" i="15" s="1"/>
  <c r="K17" i="15"/>
  <c r="L17" i="15" s="1"/>
  <c r="M17" i="15" s="1"/>
  <c r="G17" i="15"/>
  <c r="H17" i="15" s="1"/>
  <c r="I17" i="15" s="1"/>
  <c r="K16" i="15"/>
  <c r="L16" i="15" s="1"/>
  <c r="M16" i="15" s="1"/>
  <c r="G16" i="15"/>
  <c r="H16" i="15" s="1"/>
  <c r="I16" i="15" s="1"/>
  <c r="K15" i="15"/>
  <c r="L15" i="15" s="1"/>
  <c r="M15" i="15" s="1"/>
  <c r="G15" i="15"/>
  <c r="H15" i="15" s="1"/>
  <c r="I15" i="15" s="1"/>
  <c r="K14" i="15"/>
  <c r="L14" i="15" s="1"/>
  <c r="M14" i="15" s="1"/>
  <c r="G14" i="15"/>
  <c r="H14" i="15" s="1"/>
  <c r="I14" i="15" s="1"/>
  <c r="K13" i="15"/>
  <c r="L13" i="15" s="1"/>
  <c r="M13" i="15" s="1"/>
  <c r="G13" i="15"/>
  <c r="H13" i="15" s="1"/>
  <c r="I13" i="15" s="1"/>
  <c r="K12" i="15"/>
  <c r="L12" i="15" s="1"/>
  <c r="M12" i="15" s="1"/>
  <c r="G12" i="15"/>
  <c r="H12" i="15" s="1"/>
  <c r="I12" i="15" s="1"/>
  <c r="K11" i="15"/>
  <c r="L11" i="15" s="1"/>
  <c r="M11" i="15" s="1"/>
  <c r="G11" i="15"/>
  <c r="H11" i="15" s="1"/>
  <c r="I11" i="15" s="1"/>
  <c r="K10" i="15"/>
  <c r="L10" i="15" s="1"/>
  <c r="M10" i="15" s="1"/>
  <c r="G10" i="15"/>
  <c r="H10" i="15" s="1"/>
  <c r="I10" i="15" s="1"/>
  <c r="K9" i="15"/>
  <c r="L9" i="15" s="1"/>
  <c r="G9" i="15"/>
  <c r="H9" i="15" s="1"/>
  <c r="I9" i="15" s="1"/>
  <c r="K8" i="15"/>
  <c r="L8" i="15" s="1"/>
  <c r="M8" i="15" s="1"/>
  <c r="G8" i="15"/>
  <c r="H8" i="15" s="1"/>
  <c r="I8" i="15" s="1"/>
  <c r="K7" i="15"/>
  <c r="L7" i="15" s="1"/>
  <c r="M7" i="15" s="1"/>
  <c r="G7" i="15"/>
  <c r="H7" i="15" s="1"/>
  <c r="I7" i="15" s="1"/>
  <c r="K6" i="15"/>
  <c r="L6" i="15" s="1"/>
  <c r="M6" i="15" s="1"/>
  <c r="G6" i="15"/>
  <c r="H6" i="15" s="1"/>
  <c r="I6" i="15" s="1"/>
  <c r="K5" i="15"/>
  <c r="L5" i="15" s="1"/>
  <c r="M5" i="15" s="1"/>
  <c r="G5" i="15"/>
  <c r="H5" i="15" s="1"/>
  <c r="I5" i="15" s="1"/>
  <c r="K4" i="15"/>
  <c r="L4" i="15" s="1"/>
  <c r="G4" i="15"/>
  <c r="H4" i="15" s="1"/>
  <c r="I4" i="15" s="1"/>
  <c r="K3" i="15"/>
  <c r="L3" i="15" s="1"/>
  <c r="M3" i="15" s="1"/>
  <c r="G3" i="15"/>
  <c r="H3" i="15" s="1"/>
  <c r="I3" i="15" s="1"/>
  <c r="K2" i="15"/>
  <c r="L2" i="15" s="1"/>
  <c r="G2" i="15"/>
  <c r="H2" i="15" s="1"/>
  <c r="I2" i="15" s="1"/>
  <c r="D3" i="14"/>
  <c r="E3" i="14" s="1"/>
  <c r="F3" i="14" s="1"/>
  <c r="G3" i="14" s="1"/>
  <c r="D4" i="14"/>
  <c r="E4" i="14" s="1"/>
  <c r="F4" i="14" s="1"/>
  <c r="G4" i="14" s="1"/>
  <c r="D5" i="14"/>
  <c r="E5" i="14" s="1"/>
  <c r="F5" i="14" s="1"/>
  <c r="G5" i="14" s="1"/>
  <c r="D6" i="14"/>
  <c r="E6" i="14" s="1"/>
  <c r="F6" i="14" s="1"/>
  <c r="G6" i="14" s="1"/>
  <c r="D7" i="14"/>
  <c r="E7" i="14" s="1"/>
  <c r="F7" i="14" s="1"/>
  <c r="G7" i="14" s="1"/>
  <c r="D8" i="14"/>
  <c r="E8" i="14" s="1"/>
  <c r="F8" i="14" s="1"/>
  <c r="G8" i="14" s="1"/>
  <c r="D9" i="14"/>
  <c r="E9" i="14" s="1"/>
  <c r="F9" i="14" s="1"/>
  <c r="G9" i="14" s="1"/>
  <c r="D10" i="14"/>
  <c r="E10" i="14" s="1"/>
  <c r="F10" i="14" s="1"/>
  <c r="G10" i="14" s="1"/>
  <c r="D11" i="14"/>
  <c r="E11" i="14" s="1"/>
  <c r="F11" i="14" s="1"/>
  <c r="G11" i="14" s="1"/>
  <c r="D12" i="14"/>
  <c r="E12" i="14" s="1"/>
  <c r="F12" i="14" s="1"/>
  <c r="G12" i="14" s="1"/>
  <c r="D13" i="14"/>
  <c r="E13" i="14" s="1"/>
  <c r="F13" i="14" s="1"/>
  <c r="G13" i="14" s="1"/>
  <c r="D14" i="14"/>
  <c r="E14" i="14" s="1"/>
  <c r="F14" i="14" s="1"/>
  <c r="G14" i="14" s="1"/>
  <c r="D15" i="14"/>
  <c r="E15" i="14" s="1"/>
  <c r="F15" i="14" s="1"/>
  <c r="G15" i="14" s="1"/>
  <c r="D16" i="14"/>
  <c r="E16" i="14" s="1"/>
  <c r="F16" i="14" s="1"/>
  <c r="G16" i="14" s="1"/>
  <c r="D17" i="14"/>
  <c r="E17" i="14" s="1"/>
  <c r="F17" i="14" s="1"/>
  <c r="G17" i="14" s="1"/>
  <c r="D18" i="14"/>
  <c r="E18" i="14" s="1"/>
  <c r="F18" i="14" s="1"/>
  <c r="G18" i="14" s="1"/>
  <c r="D19" i="14"/>
  <c r="E19" i="14" s="1"/>
  <c r="F19" i="14" s="1"/>
  <c r="G19" i="14" s="1"/>
  <c r="D20" i="14"/>
  <c r="E20" i="14" s="1"/>
  <c r="F20" i="14" s="1"/>
  <c r="G20" i="14" s="1"/>
  <c r="D21" i="14"/>
  <c r="E21" i="14" s="1"/>
  <c r="F21" i="14" s="1"/>
  <c r="G21" i="14" s="1"/>
  <c r="D22" i="14"/>
  <c r="E22" i="14" s="1"/>
  <c r="F22" i="14" s="1"/>
  <c r="G22" i="14" s="1"/>
  <c r="D23" i="14"/>
  <c r="E23" i="14" s="1"/>
  <c r="F23" i="14" s="1"/>
  <c r="G23" i="14" s="1"/>
  <c r="D24" i="14"/>
  <c r="E24" i="14" s="1"/>
  <c r="F24" i="14" s="1"/>
  <c r="G24" i="14" s="1"/>
  <c r="D25" i="14"/>
  <c r="E25" i="14" s="1"/>
  <c r="F25" i="14" s="1"/>
  <c r="G25" i="14" s="1"/>
  <c r="D26" i="14"/>
  <c r="E26" i="14" s="1"/>
  <c r="F26" i="14" s="1"/>
  <c r="G26" i="14" s="1"/>
  <c r="D27" i="14"/>
  <c r="E27" i="14" s="1"/>
  <c r="F27" i="14" s="1"/>
  <c r="G27" i="14" s="1"/>
  <c r="D28" i="14"/>
  <c r="E28" i="14" s="1"/>
  <c r="F28" i="14" s="1"/>
  <c r="G28" i="14" s="1"/>
  <c r="D29" i="14"/>
  <c r="E29" i="14" s="1"/>
  <c r="F29" i="14" s="1"/>
  <c r="G29" i="14" s="1"/>
  <c r="D30" i="14"/>
  <c r="E30" i="14" s="1"/>
  <c r="F30" i="14" s="1"/>
  <c r="G30" i="14" s="1"/>
  <c r="D31" i="14"/>
  <c r="E31" i="14" s="1"/>
  <c r="F31" i="14" s="1"/>
  <c r="G31" i="14" s="1"/>
  <c r="D32" i="14"/>
  <c r="E32" i="14" s="1"/>
  <c r="F32" i="14" s="1"/>
  <c r="G32" i="14" s="1"/>
  <c r="D33" i="14"/>
  <c r="E33" i="14" s="1"/>
  <c r="F33" i="14" s="1"/>
  <c r="G33" i="14" s="1"/>
  <c r="D34" i="14"/>
  <c r="E34" i="14" s="1"/>
  <c r="F34" i="14" s="1"/>
  <c r="G34" i="14" s="1"/>
  <c r="D35" i="14"/>
  <c r="E35" i="14" s="1"/>
  <c r="F35" i="14" s="1"/>
  <c r="G35" i="14" s="1"/>
  <c r="D36" i="14"/>
  <c r="E36" i="14" s="1"/>
  <c r="F36" i="14" s="1"/>
  <c r="G36" i="14" s="1"/>
  <c r="D37" i="14"/>
  <c r="E37" i="14" s="1"/>
  <c r="F37" i="14" s="1"/>
  <c r="G37" i="14" s="1"/>
  <c r="D38" i="14"/>
  <c r="E38" i="14" s="1"/>
  <c r="F38" i="14" s="1"/>
  <c r="G38" i="14" s="1"/>
  <c r="D39" i="14"/>
  <c r="E39" i="14" s="1"/>
  <c r="F39" i="14" s="1"/>
  <c r="G39" i="14" s="1"/>
  <c r="D40" i="14"/>
  <c r="E40" i="14" s="1"/>
  <c r="F40" i="14" s="1"/>
  <c r="G40" i="14" s="1"/>
  <c r="D41" i="14"/>
  <c r="E41" i="14" s="1"/>
  <c r="F41" i="14" s="1"/>
  <c r="G41" i="14" s="1"/>
  <c r="D42" i="14"/>
  <c r="E42" i="14" s="1"/>
  <c r="F42" i="14" s="1"/>
  <c r="G42" i="14" s="1"/>
  <c r="D43" i="14"/>
  <c r="E43" i="14" s="1"/>
  <c r="F43" i="14" s="1"/>
  <c r="G43" i="14" s="1"/>
  <c r="D44" i="14"/>
  <c r="E44" i="14" s="1"/>
  <c r="F44" i="14" s="1"/>
  <c r="G44" i="14" s="1"/>
  <c r="D45" i="14"/>
  <c r="E45" i="14" s="1"/>
  <c r="F45" i="14" s="1"/>
  <c r="G45" i="14" s="1"/>
  <c r="D46" i="14"/>
  <c r="E46" i="14" s="1"/>
  <c r="F46" i="14" s="1"/>
  <c r="G46" i="14" s="1"/>
  <c r="D47" i="14"/>
  <c r="E47" i="14" s="1"/>
  <c r="F47" i="14" s="1"/>
  <c r="G47" i="14" s="1"/>
  <c r="D48" i="14"/>
  <c r="E48" i="14" s="1"/>
  <c r="F48" i="14" s="1"/>
  <c r="G48" i="14" s="1"/>
  <c r="D49" i="14"/>
  <c r="E49" i="14" s="1"/>
  <c r="F49" i="14" s="1"/>
  <c r="G49" i="14" s="1"/>
  <c r="D50" i="14"/>
  <c r="E50" i="14" s="1"/>
  <c r="F50" i="14" s="1"/>
  <c r="G50" i="14" s="1"/>
  <c r="D51" i="14"/>
  <c r="E51" i="14" s="1"/>
  <c r="F51" i="14" s="1"/>
  <c r="G51" i="14" s="1"/>
  <c r="D52" i="14"/>
  <c r="E52" i="14" s="1"/>
  <c r="F52" i="14" s="1"/>
  <c r="G52" i="14" s="1"/>
  <c r="D53" i="14"/>
  <c r="E53" i="14" s="1"/>
  <c r="F53" i="14" s="1"/>
  <c r="G53" i="14" s="1"/>
  <c r="D54" i="14"/>
  <c r="E54" i="14" s="1"/>
  <c r="F54" i="14" s="1"/>
  <c r="G54" i="14" s="1"/>
  <c r="D55" i="14"/>
  <c r="E55" i="14" s="1"/>
  <c r="F55" i="14" s="1"/>
  <c r="G55" i="14" s="1"/>
  <c r="D56" i="14"/>
  <c r="E56" i="14" s="1"/>
  <c r="F56" i="14" s="1"/>
  <c r="G56" i="14" s="1"/>
  <c r="D57" i="14"/>
  <c r="E57" i="14" s="1"/>
  <c r="F57" i="14" s="1"/>
  <c r="G57" i="14" s="1"/>
  <c r="D58" i="14"/>
  <c r="E58" i="14" s="1"/>
  <c r="F58" i="14" s="1"/>
  <c r="G58" i="14" s="1"/>
  <c r="D59" i="14"/>
  <c r="E59" i="14" s="1"/>
  <c r="F59" i="14" s="1"/>
  <c r="G59" i="14" s="1"/>
  <c r="D60" i="14"/>
  <c r="E60" i="14" s="1"/>
  <c r="F60" i="14" s="1"/>
  <c r="G60" i="14" s="1"/>
  <c r="D61" i="14"/>
  <c r="E61" i="14" s="1"/>
  <c r="F61" i="14" s="1"/>
  <c r="G61" i="14" s="1"/>
  <c r="D62" i="14"/>
  <c r="E62" i="14" s="1"/>
  <c r="F62" i="14" s="1"/>
  <c r="G62" i="14" s="1"/>
  <c r="D63" i="14"/>
  <c r="E63" i="14" s="1"/>
  <c r="F63" i="14" s="1"/>
  <c r="G63" i="14" s="1"/>
  <c r="D64" i="14"/>
  <c r="E64" i="14" s="1"/>
  <c r="F64" i="14" s="1"/>
  <c r="G64" i="14" s="1"/>
  <c r="D65" i="14"/>
  <c r="E65" i="14" s="1"/>
  <c r="F65" i="14" s="1"/>
  <c r="G65" i="14" s="1"/>
  <c r="D66" i="14"/>
  <c r="E66" i="14" s="1"/>
  <c r="F66" i="14" s="1"/>
  <c r="G66" i="14" s="1"/>
  <c r="D67" i="14"/>
  <c r="E67" i="14" s="1"/>
  <c r="F67" i="14" s="1"/>
  <c r="G67" i="14" s="1"/>
  <c r="D68" i="14"/>
  <c r="E68" i="14" s="1"/>
  <c r="F68" i="14" s="1"/>
  <c r="G68" i="14" s="1"/>
  <c r="D69" i="14"/>
  <c r="E69" i="14" s="1"/>
  <c r="F69" i="14" s="1"/>
  <c r="G69" i="14" s="1"/>
  <c r="D70" i="14"/>
  <c r="E70" i="14" s="1"/>
  <c r="F70" i="14" s="1"/>
  <c r="G70" i="14" s="1"/>
  <c r="D71" i="14"/>
  <c r="E71" i="14" s="1"/>
  <c r="F71" i="14" s="1"/>
  <c r="G71" i="14" s="1"/>
  <c r="D72" i="14"/>
  <c r="E72" i="14" s="1"/>
  <c r="F72" i="14" s="1"/>
  <c r="G72" i="14" s="1"/>
  <c r="D73" i="14"/>
  <c r="E73" i="14" s="1"/>
  <c r="F73" i="14" s="1"/>
  <c r="G73" i="14" s="1"/>
  <c r="D74" i="14"/>
  <c r="E74" i="14" s="1"/>
  <c r="F74" i="14" s="1"/>
  <c r="G74" i="14" s="1"/>
  <c r="D75" i="14"/>
  <c r="E75" i="14" s="1"/>
  <c r="F75" i="14" s="1"/>
  <c r="G75" i="14" s="1"/>
  <c r="D76" i="14"/>
  <c r="E76" i="14" s="1"/>
  <c r="F76" i="14" s="1"/>
  <c r="G76" i="14" s="1"/>
  <c r="D77" i="14"/>
  <c r="E77" i="14" s="1"/>
  <c r="F77" i="14" s="1"/>
  <c r="G77" i="14" s="1"/>
  <c r="D78" i="14"/>
  <c r="E78" i="14" s="1"/>
  <c r="F78" i="14" s="1"/>
  <c r="G78" i="14" s="1"/>
  <c r="D79" i="14"/>
  <c r="E79" i="14" s="1"/>
  <c r="F79" i="14" s="1"/>
  <c r="G79" i="14" s="1"/>
  <c r="D80" i="14"/>
  <c r="E80" i="14" s="1"/>
  <c r="F80" i="14" s="1"/>
  <c r="G80" i="14" s="1"/>
  <c r="D81" i="14"/>
  <c r="E81" i="14" s="1"/>
  <c r="F81" i="14" s="1"/>
  <c r="G81" i="14" s="1"/>
  <c r="D82" i="14"/>
  <c r="E82" i="14" s="1"/>
  <c r="F82" i="14" s="1"/>
  <c r="G82" i="14" s="1"/>
  <c r="D83" i="14"/>
  <c r="E83" i="14" s="1"/>
  <c r="F83" i="14" s="1"/>
  <c r="G83" i="14" s="1"/>
  <c r="D84" i="14"/>
  <c r="E84" i="14" s="1"/>
  <c r="F84" i="14" s="1"/>
  <c r="G84" i="14" s="1"/>
  <c r="D85" i="14"/>
  <c r="E85" i="14" s="1"/>
  <c r="F85" i="14" s="1"/>
  <c r="G85" i="14" s="1"/>
  <c r="D86" i="14"/>
  <c r="E86" i="14" s="1"/>
  <c r="F86" i="14" s="1"/>
  <c r="G86" i="14" s="1"/>
  <c r="D87" i="14"/>
  <c r="E87" i="14" s="1"/>
  <c r="F87" i="14" s="1"/>
  <c r="G87" i="14" s="1"/>
  <c r="D88" i="14"/>
  <c r="E88" i="14" s="1"/>
  <c r="F88" i="14" s="1"/>
  <c r="G88" i="14" s="1"/>
  <c r="D89" i="14"/>
  <c r="E89" i="14" s="1"/>
  <c r="F89" i="14" s="1"/>
  <c r="G89" i="14" s="1"/>
  <c r="D90" i="14"/>
  <c r="E90" i="14" s="1"/>
  <c r="F90" i="14" s="1"/>
  <c r="G90" i="14" s="1"/>
  <c r="D91" i="14"/>
  <c r="E91" i="14" s="1"/>
  <c r="F91" i="14" s="1"/>
  <c r="G91" i="14" s="1"/>
  <c r="D92" i="14"/>
  <c r="E92" i="14" s="1"/>
  <c r="F92" i="14" s="1"/>
  <c r="G92" i="14" s="1"/>
  <c r="D93" i="14"/>
  <c r="E93" i="14" s="1"/>
  <c r="F93" i="14" s="1"/>
  <c r="G93" i="14" s="1"/>
  <c r="D94" i="14"/>
  <c r="E94" i="14" s="1"/>
  <c r="F94" i="14" s="1"/>
  <c r="G94" i="14" s="1"/>
  <c r="D95" i="14"/>
  <c r="E95" i="14" s="1"/>
  <c r="F95" i="14" s="1"/>
  <c r="G95" i="14" s="1"/>
  <c r="D96" i="14"/>
  <c r="E96" i="14" s="1"/>
  <c r="F96" i="14" s="1"/>
  <c r="G96" i="14" s="1"/>
  <c r="D97" i="14"/>
  <c r="E97" i="14" s="1"/>
  <c r="F97" i="14" s="1"/>
  <c r="G97" i="14" s="1"/>
  <c r="D98" i="14"/>
  <c r="E98" i="14" s="1"/>
  <c r="F98" i="14" s="1"/>
  <c r="G98" i="14" s="1"/>
  <c r="D99" i="14"/>
  <c r="E99" i="14" s="1"/>
  <c r="F99" i="14" s="1"/>
  <c r="G99" i="14" s="1"/>
  <c r="D100" i="14"/>
  <c r="E100" i="14" s="1"/>
  <c r="F100" i="14" s="1"/>
  <c r="G100" i="14" s="1"/>
  <c r="D101" i="14"/>
  <c r="E101" i="14" s="1"/>
  <c r="F101" i="14" s="1"/>
  <c r="G101" i="14" s="1"/>
  <c r="D102" i="14"/>
  <c r="E102" i="14" s="1"/>
  <c r="F102" i="14" s="1"/>
  <c r="G102" i="14" s="1"/>
  <c r="D103" i="14"/>
  <c r="E103" i="14" s="1"/>
  <c r="F103" i="14" s="1"/>
  <c r="G103" i="14" s="1"/>
  <c r="D104" i="14"/>
  <c r="E104" i="14" s="1"/>
  <c r="F104" i="14" s="1"/>
  <c r="G104" i="14" s="1"/>
  <c r="D105" i="14"/>
  <c r="E105" i="14" s="1"/>
  <c r="F105" i="14" s="1"/>
  <c r="G105" i="14" s="1"/>
  <c r="D106" i="14"/>
  <c r="E106" i="14" s="1"/>
  <c r="F106" i="14" s="1"/>
  <c r="G106" i="14" s="1"/>
  <c r="D107" i="14"/>
  <c r="E107" i="14" s="1"/>
  <c r="F107" i="14" s="1"/>
  <c r="G107" i="14" s="1"/>
  <c r="D108" i="14"/>
  <c r="E108" i="14" s="1"/>
  <c r="F108" i="14" s="1"/>
  <c r="G108" i="14" s="1"/>
  <c r="D109" i="14"/>
  <c r="E109" i="14" s="1"/>
  <c r="F109" i="14" s="1"/>
  <c r="G109" i="14" s="1"/>
  <c r="D110" i="14"/>
  <c r="E110" i="14" s="1"/>
  <c r="F110" i="14" s="1"/>
  <c r="G110" i="14" s="1"/>
  <c r="D111" i="14"/>
  <c r="E111" i="14" s="1"/>
  <c r="F111" i="14" s="1"/>
  <c r="G111" i="14" s="1"/>
  <c r="D112" i="14"/>
  <c r="E112" i="14" s="1"/>
  <c r="F112" i="14" s="1"/>
  <c r="G112" i="14" s="1"/>
  <c r="D113" i="14"/>
  <c r="E113" i="14" s="1"/>
  <c r="F113" i="14" s="1"/>
  <c r="G113" i="14" s="1"/>
  <c r="D114" i="14"/>
  <c r="E114" i="14" s="1"/>
  <c r="F114" i="14" s="1"/>
  <c r="G114" i="14" s="1"/>
  <c r="D115" i="14"/>
  <c r="E115" i="14" s="1"/>
  <c r="F115" i="14" s="1"/>
  <c r="G115" i="14" s="1"/>
  <c r="D116" i="14"/>
  <c r="E116" i="14" s="1"/>
  <c r="F116" i="14" s="1"/>
  <c r="G116" i="14" s="1"/>
  <c r="D117" i="14"/>
  <c r="E117" i="14" s="1"/>
  <c r="F117" i="14" s="1"/>
  <c r="G117" i="14" s="1"/>
  <c r="D118" i="14"/>
  <c r="E118" i="14" s="1"/>
  <c r="F118" i="14" s="1"/>
  <c r="G118" i="14" s="1"/>
  <c r="D119" i="14"/>
  <c r="E119" i="14" s="1"/>
  <c r="F119" i="14" s="1"/>
  <c r="G119" i="14" s="1"/>
  <c r="D120" i="14"/>
  <c r="E120" i="14" s="1"/>
  <c r="F120" i="14" s="1"/>
  <c r="G120" i="14" s="1"/>
  <c r="D121" i="14"/>
  <c r="E121" i="14" s="1"/>
  <c r="F121" i="14" s="1"/>
  <c r="G121" i="14" s="1"/>
  <c r="D122" i="14"/>
  <c r="E122" i="14" s="1"/>
  <c r="F122" i="14" s="1"/>
  <c r="G122" i="14" s="1"/>
  <c r="D123" i="14"/>
  <c r="E123" i="14" s="1"/>
  <c r="F123" i="14" s="1"/>
  <c r="G123" i="14" s="1"/>
  <c r="D124" i="14"/>
  <c r="E124" i="14" s="1"/>
  <c r="F124" i="14" s="1"/>
  <c r="G124" i="14" s="1"/>
  <c r="D125" i="14"/>
  <c r="E125" i="14" s="1"/>
  <c r="F125" i="14" s="1"/>
  <c r="G125" i="14" s="1"/>
  <c r="D126" i="14"/>
  <c r="E126" i="14" s="1"/>
  <c r="F126" i="14" s="1"/>
  <c r="G126" i="14" s="1"/>
  <c r="D127" i="14"/>
  <c r="E127" i="14" s="1"/>
  <c r="F127" i="14" s="1"/>
  <c r="G127" i="14" s="1"/>
  <c r="D128" i="14"/>
  <c r="E128" i="14" s="1"/>
  <c r="F128" i="14" s="1"/>
  <c r="G128" i="14" s="1"/>
  <c r="D129" i="14"/>
  <c r="E129" i="14" s="1"/>
  <c r="F129" i="14" s="1"/>
  <c r="G129" i="14" s="1"/>
  <c r="D130" i="14"/>
  <c r="E130" i="14" s="1"/>
  <c r="F130" i="14" s="1"/>
  <c r="G130" i="14" s="1"/>
  <c r="D131" i="14"/>
  <c r="E131" i="14" s="1"/>
  <c r="F131" i="14" s="1"/>
  <c r="G131" i="14" s="1"/>
  <c r="D132" i="14"/>
  <c r="E132" i="14" s="1"/>
  <c r="F132" i="14" s="1"/>
  <c r="G132" i="14" s="1"/>
  <c r="D133" i="14"/>
  <c r="E133" i="14" s="1"/>
  <c r="F133" i="14" s="1"/>
  <c r="G133" i="14" s="1"/>
  <c r="D134" i="14"/>
  <c r="E134" i="14" s="1"/>
  <c r="F134" i="14" s="1"/>
  <c r="G134" i="14" s="1"/>
  <c r="D135" i="14"/>
  <c r="E135" i="14" s="1"/>
  <c r="F135" i="14" s="1"/>
  <c r="G135" i="14" s="1"/>
  <c r="D136" i="14"/>
  <c r="E136" i="14" s="1"/>
  <c r="F136" i="14" s="1"/>
  <c r="G136" i="14" s="1"/>
  <c r="D137" i="14"/>
  <c r="E137" i="14" s="1"/>
  <c r="F137" i="14" s="1"/>
  <c r="G137" i="14" s="1"/>
  <c r="D138" i="14"/>
  <c r="E138" i="14" s="1"/>
  <c r="F138" i="14" s="1"/>
  <c r="G138" i="14" s="1"/>
  <c r="D139" i="14"/>
  <c r="E139" i="14" s="1"/>
  <c r="F139" i="14" s="1"/>
  <c r="G139" i="14" s="1"/>
  <c r="D140" i="14"/>
  <c r="E140" i="14" s="1"/>
  <c r="F140" i="14" s="1"/>
  <c r="G140" i="14" s="1"/>
  <c r="D141" i="14"/>
  <c r="E141" i="14" s="1"/>
  <c r="F141" i="14" s="1"/>
  <c r="G141" i="14" s="1"/>
  <c r="D142" i="14"/>
  <c r="E142" i="14" s="1"/>
  <c r="F142" i="14" s="1"/>
  <c r="G142" i="14" s="1"/>
  <c r="D143" i="14"/>
  <c r="E143" i="14" s="1"/>
  <c r="F143" i="14" s="1"/>
  <c r="G143" i="14" s="1"/>
  <c r="D144" i="14"/>
  <c r="E144" i="14" s="1"/>
  <c r="F144" i="14" s="1"/>
  <c r="G144" i="14" s="1"/>
  <c r="D145" i="14"/>
  <c r="E145" i="14" s="1"/>
  <c r="F145" i="14" s="1"/>
  <c r="G145" i="14" s="1"/>
  <c r="D146" i="14"/>
  <c r="E146" i="14" s="1"/>
  <c r="F146" i="14" s="1"/>
  <c r="G146" i="14" s="1"/>
  <c r="D147" i="14"/>
  <c r="E147" i="14" s="1"/>
  <c r="F147" i="14" s="1"/>
  <c r="G147" i="14" s="1"/>
  <c r="D148" i="14"/>
  <c r="E148" i="14" s="1"/>
  <c r="F148" i="14" s="1"/>
  <c r="G148" i="14" s="1"/>
  <c r="D149" i="14"/>
  <c r="E149" i="14" s="1"/>
  <c r="F149" i="14" s="1"/>
  <c r="G149" i="14" s="1"/>
  <c r="D150" i="14"/>
  <c r="E150" i="14" s="1"/>
  <c r="F150" i="14" s="1"/>
  <c r="G150" i="14" s="1"/>
  <c r="D151" i="14"/>
  <c r="E151" i="14" s="1"/>
  <c r="F151" i="14" s="1"/>
  <c r="G151" i="14" s="1"/>
  <c r="D152" i="14"/>
  <c r="E152" i="14" s="1"/>
  <c r="F152" i="14" s="1"/>
  <c r="G152" i="14" s="1"/>
  <c r="D153" i="14"/>
  <c r="E153" i="14" s="1"/>
  <c r="F153" i="14" s="1"/>
  <c r="G153" i="14" s="1"/>
  <c r="D154" i="14"/>
  <c r="E154" i="14" s="1"/>
  <c r="F154" i="14" s="1"/>
  <c r="G154" i="14" s="1"/>
  <c r="D155" i="14"/>
  <c r="E155" i="14" s="1"/>
  <c r="F155" i="14" s="1"/>
  <c r="G155" i="14" s="1"/>
  <c r="D156" i="14"/>
  <c r="E156" i="14" s="1"/>
  <c r="F156" i="14" s="1"/>
  <c r="G156" i="14" s="1"/>
  <c r="D157" i="14"/>
  <c r="E157" i="14" s="1"/>
  <c r="F157" i="14" s="1"/>
  <c r="G157" i="14" s="1"/>
  <c r="D158" i="14"/>
  <c r="E158" i="14" s="1"/>
  <c r="F158" i="14" s="1"/>
  <c r="G158" i="14" s="1"/>
  <c r="D159" i="14"/>
  <c r="E159" i="14" s="1"/>
  <c r="F159" i="14" s="1"/>
  <c r="G159" i="14" s="1"/>
  <c r="D160" i="14"/>
  <c r="E160" i="14" s="1"/>
  <c r="F160" i="14" s="1"/>
  <c r="G160" i="14" s="1"/>
  <c r="D161" i="14"/>
  <c r="E161" i="14" s="1"/>
  <c r="F161" i="14" s="1"/>
  <c r="G161" i="14" s="1"/>
  <c r="D162" i="14"/>
  <c r="E162" i="14" s="1"/>
  <c r="F162" i="14" s="1"/>
  <c r="G162" i="14" s="1"/>
  <c r="D163" i="14"/>
  <c r="E163" i="14" s="1"/>
  <c r="F163" i="14" s="1"/>
  <c r="G163" i="14" s="1"/>
  <c r="D164" i="14"/>
  <c r="E164" i="14" s="1"/>
  <c r="F164" i="14" s="1"/>
  <c r="G164" i="14" s="1"/>
  <c r="D165" i="14"/>
  <c r="E165" i="14" s="1"/>
  <c r="F165" i="14" s="1"/>
  <c r="G165" i="14" s="1"/>
  <c r="D166" i="14"/>
  <c r="E166" i="14" s="1"/>
  <c r="F166" i="14" s="1"/>
  <c r="G166" i="14" s="1"/>
  <c r="D167" i="14"/>
  <c r="E167" i="14" s="1"/>
  <c r="F167" i="14" s="1"/>
  <c r="G167" i="14" s="1"/>
  <c r="D168" i="14"/>
  <c r="E168" i="14" s="1"/>
  <c r="F168" i="14" s="1"/>
  <c r="G168" i="14" s="1"/>
  <c r="D169" i="14"/>
  <c r="E169" i="14" s="1"/>
  <c r="F169" i="14" s="1"/>
  <c r="G169" i="14" s="1"/>
  <c r="D170" i="14"/>
  <c r="E170" i="14" s="1"/>
  <c r="F170" i="14" s="1"/>
  <c r="G170" i="14" s="1"/>
  <c r="D171" i="14"/>
  <c r="E171" i="14" s="1"/>
  <c r="F171" i="14" s="1"/>
  <c r="G171" i="14" s="1"/>
  <c r="D172" i="14"/>
  <c r="E172" i="14" s="1"/>
  <c r="F172" i="14" s="1"/>
  <c r="G172" i="14" s="1"/>
  <c r="D173" i="14"/>
  <c r="E173" i="14" s="1"/>
  <c r="F173" i="14" s="1"/>
  <c r="G173" i="14" s="1"/>
  <c r="D174" i="14"/>
  <c r="E174" i="14" s="1"/>
  <c r="F174" i="14" s="1"/>
  <c r="G174" i="14" s="1"/>
  <c r="D175" i="14"/>
  <c r="E175" i="14" s="1"/>
  <c r="F175" i="14" s="1"/>
  <c r="G175" i="14" s="1"/>
  <c r="D176" i="14"/>
  <c r="E176" i="14" s="1"/>
  <c r="F176" i="14" s="1"/>
  <c r="G176" i="14" s="1"/>
  <c r="D177" i="14"/>
  <c r="E177" i="14" s="1"/>
  <c r="F177" i="14" s="1"/>
  <c r="G177" i="14" s="1"/>
  <c r="D178" i="14"/>
  <c r="E178" i="14" s="1"/>
  <c r="F178" i="14" s="1"/>
  <c r="G178" i="14" s="1"/>
  <c r="D179" i="14"/>
  <c r="E179" i="14" s="1"/>
  <c r="F179" i="14" s="1"/>
  <c r="G179" i="14" s="1"/>
  <c r="D180" i="14"/>
  <c r="E180" i="14" s="1"/>
  <c r="F180" i="14" s="1"/>
  <c r="G180" i="14" s="1"/>
  <c r="D181" i="14"/>
  <c r="E181" i="14" s="1"/>
  <c r="F181" i="14" s="1"/>
  <c r="G181" i="14" s="1"/>
  <c r="D182" i="14"/>
  <c r="E182" i="14" s="1"/>
  <c r="F182" i="14" s="1"/>
  <c r="G182" i="14" s="1"/>
  <c r="D183" i="14"/>
  <c r="E183" i="14" s="1"/>
  <c r="F183" i="14" s="1"/>
  <c r="G183" i="14" s="1"/>
  <c r="D184" i="14"/>
  <c r="E184" i="14" s="1"/>
  <c r="F184" i="14" s="1"/>
  <c r="G184" i="14" s="1"/>
  <c r="D185" i="14"/>
  <c r="E185" i="14" s="1"/>
  <c r="F185" i="14" s="1"/>
  <c r="G185" i="14" s="1"/>
  <c r="D186" i="14"/>
  <c r="E186" i="14" s="1"/>
  <c r="F186" i="14" s="1"/>
  <c r="G186" i="14" s="1"/>
  <c r="D187" i="14"/>
  <c r="E187" i="14" s="1"/>
  <c r="F187" i="14" s="1"/>
  <c r="G187" i="14" s="1"/>
  <c r="D188" i="14"/>
  <c r="E188" i="14" s="1"/>
  <c r="F188" i="14" s="1"/>
  <c r="G188" i="14" s="1"/>
  <c r="D189" i="14"/>
  <c r="E189" i="14" s="1"/>
  <c r="F189" i="14" s="1"/>
  <c r="G189" i="14" s="1"/>
  <c r="D190" i="14"/>
  <c r="E190" i="14" s="1"/>
  <c r="F190" i="14" s="1"/>
  <c r="G190" i="14" s="1"/>
  <c r="D191" i="14"/>
  <c r="E191" i="14" s="1"/>
  <c r="F191" i="14" s="1"/>
  <c r="G191" i="14" s="1"/>
  <c r="D192" i="14"/>
  <c r="E192" i="14" s="1"/>
  <c r="F192" i="14" s="1"/>
  <c r="G192" i="14" s="1"/>
  <c r="D193" i="14"/>
  <c r="E193" i="14" s="1"/>
  <c r="F193" i="14" s="1"/>
  <c r="G193" i="14" s="1"/>
  <c r="D194" i="14"/>
  <c r="E194" i="14" s="1"/>
  <c r="F194" i="14" s="1"/>
  <c r="G194" i="14" s="1"/>
  <c r="D195" i="14"/>
  <c r="E195" i="14" s="1"/>
  <c r="F195" i="14" s="1"/>
  <c r="G195" i="14" s="1"/>
  <c r="D196" i="14"/>
  <c r="E196" i="14" s="1"/>
  <c r="F196" i="14" s="1"/>
  <c r="G196" i="14" s="1"/>
  <c r="D197" i="14"/>
  <c r="E197" i="14" s="1"/>
  <c r="F197" i="14" s="1"/>
  <c r="G197" i="14" s="1"/>
  <c r="D198" i="14"/>
  <c r="E198" i="14" s="1"/>
  <c r="F198" i="14" s="1"/>
  <c r="G198" i="14" s="1"/>
  <c r="D199" i="14"/>
  <c r="E199" i="14" s="1"/>
  <c r="F199" i="14" s="1"/>
  <c r="G199" i="14" s="1"/>
  <c r="D200" i="14"/>
  <c r="E200" i="14" s="1"/>
  <c r="F200" i="14" s="1"/>
  <c r="G200" i="14" s="1"/>
  <c r="D201" i="14"/>
  <c r="E201" i="14" s="1"/>
  <c r="F201" i="14" s="1"/>
  <c r="G201" i="14" s="1"/>
  <c r="H3" i="14"/>
  <c r="I3" i="14" s="1"/>
  <c r="J3" i="14" s="1"/>
  <c r="K3" i="14" s="1"/>
  <c r="H4" i="14"/>
  <c r="I4" i="14" s="1"/>
  <c r="J4" i="14" s="1"/>
  <c r="K4" i="14" s="1"/>
  <c r="H5" i="14"/>
  <c r="I5" i="14" s="1"/>
  <c r="J5" i="14" s="1"/>
  <c r="K5" i="14" s="1"/>
  <c r="H6" i="14"/>
  <c r="I6" i="14" s="1"/>
  <c r="J6" i="14" s="1"/>
  <c r="K6" i="14" s="1"/>
  <c r="H7" i="14"/>
  <c r="I7" i="14" s="1"/>
  <c r="J7" i="14" s="1"/>
  <c r="K7" i="14" s="1"/>
  <c r="H8" i="14"/>
  <c r="I8" i="14" s="1"/>
  <c r="J8" i="14" s="1"/>
  <c r="K8" i="14" s="1"/>
  <c r="H9" i="14"/>
  <c r="I9" i="14" s="1"/>
  <c r="J9" i="14" s="1"/>
  <c r="K9" i="14" s="1"/>
  <c r="H10" i="14"/>
  <c r="I10" i="14" s="1"/>
  <c r="J10" i="14" s="1"/>
  <c r="K10" i="14" s="1"/>
  <c r="H11" i="14"/>
  <c r="I11" i="14" s="1"/>
  <c r="J11" i="14" s="1"/>
  <c r="K11" i="14" s="1"/>
  <c r="H12" i="14"/>
  <c r="I12" i="14" s="1"/>
  <c r="J12" i="14" s="1"/>
  <c r="K12" i="14" s="1"/>
  <c r="H13" i="14"/>
  <c r="I13" i="14" s="1"/>
  <c r="J13" i="14" s="1"/>
  <c r="K13" i="14" s="1"/>
  <c r="H14" i="14"/>
  <c r="I14" i="14" s="1"/>
  <c r="J14" i="14" s="1"/>
  <c r="K14" i="14" s="1"/>
  <c r="H15" i="14"/>
  <c r="I15" i="14" s="1"/>
  <c r="J15" i="14" s="1"/>
  <c r="K15" i="14" s="1"/>
  <c r="H16" i="14"/>
  <c r="I16" i="14" s="1"/>
  <c r="J16" i="14" s="1"/>
  <c r="K16" i="14" s="1"/>
  <c r="H17" i="14"/>
  <c r="I17" i="14" s="1"/>
  <c r="J17" i="14" s="1"/>
  <c r="K17" i="14" s="1"/>
  <c r="H18" i="14"/>
  <c r="I18" i="14" s="1"/>
  <c r="J18" i="14" s="1"/>
  <c r="K18" i="14" s="1"/>
  <c r="H19" i="14"/>
  <c r="I19" i="14" s="1"/>
  <c r="J19" i="14" s="1"/>
  <c r="K19" i="14" s="1"/>
  <c r="H20" i="14"/>
  <c r="I20" i="14" s="1"/>
  <c r="J20" i="14" s="1"/>
  <c r="K20" i="14" s="1"/>
  <c r="H21" i="14"/>
  <c r="I21" i="14" s="1"/>
  <c r="J21" i="14" s="1"/>
  <c r="K21" i="14" s="1"/>
  <c r="H22" i="14"/>
  <c r="I22" i="14" s="1"/>
  <c r="J22" i="14" s="1"/>
  <c r="K22" i="14" s="1"/>
  <c r="H23" i="14"/>
  <c r="I23" i="14" s="1"/>
  <c r="J23" i="14" s="1"/>
  <c r="K23" i="14" s="1"/>
  <c r="H24" i="14"/>
  <c r="I24" i="14" s="1"/>
  <c r="J24" i="14" s="1"/>
  <c r="K24" i="14" s="1"/>
  <c r="H25" i="14"/>
  <c r="I25" i="14" s="1"/>
  <c r="J25" i="14" s="1"/>
  <c r="K25" i="14" s="1"/>
  <c r="H26" i="14"/>
  <c r="I26" i="14" s="1"/>
  <c r="J26" i="14" s="1"/>
  <c r="K26" i="14" s="1"/>
  <c r="H27" i="14"/>
  <c r="I27" i="14" s="1"/>
  <c r="J27" i="14" s="1"/>
  <c r="K27" i="14" s="1"/>
  <c r="H28" i="14"/>
  <c r="I28" i="14" s="1"/>
  <c r="J28" i="14" s="1"/>
  <c r="K28" i="14" s="1"/>
  <c r="H29" i="14"/>
  <c r="I29" i="14" s="1"/>
  <c r="J29" i="14" s="1"/>
  <c r="K29" i="14" s="1"/>
  <c r="H30" i="14"/>
  <c r="I30" i="14" s="1"/>
  <c r="J30" i="14" s="1"/>
  <c r="K30" i="14" s="1"/>
  <c r="H31" i="14"/>
  <c r="I31" i="14" s="1"/>
  <c r="J31" i="14" s="1"/>
  <c r="K31" i="14" s="1"/>
  <c r="H32" i="14"/>
  <c r="I32" i="14" s="1"/>
  <c r="J32" i="14" s="1"/>
  <c r="K32" i="14" s="1"/>
  <c r="H33" i="14"/>
  <c r="I33" i="14" s="1"/>
  <c r="J33" i="14" s="1"/>
  <c r="K33" i="14" s="1"/>
  <c r="H34" i="14"/>
  <c r="I34" i="14" s="1"/>
  <c r="J34" i="14" s="1"/>
  <c r="K34" i="14" s="1"/>
  <c r="H35" i="14"/>
  <c r="I35" i="14" s="1"/>
  <c r="J35" i="14" s="1"/>
  <c r="K35" i="14" s="1"/>
  <c r="H36" i="14"/>
  <c r="I36" i="14" s="1"/>
  <c r="J36" i="14" s="1"/>
  <c r="K36" i="14" s="1"/>
  <c r="H37" i="14"/>
  <c r="I37" i="14" s="1"/>
  <c r="J37" i="14" s="1"/>
  <c r="K37" i="14" s="1"/>
  <c r="H38" i="14"/>
  <c r="I38" i="14" s="1"/>
  <c r="J38" i="14" s="1"/>
  <c r="K38" i="14" s="1"/>
  <c r="H39" i="14"/>
  <c r="I39" i="14" s="1"/>
  <c r="J39" i="14" s="1"/>
  <c r="K39" i="14" s="1"/>
  <c r="H40" i="14"/>
  <c r="I40" i="14" s="1"/>
  <c r="J40" i="14" s="1"/>
  <c r="K40" i="14" s="1"/>
  <c r="H41" i="14"/>
  <c r="I41" i="14" s="1"/>
  <c r="J41" i="14" s="1"/>
  <c r="K41" i="14" s="1"/>
  <c r="H42" i="14"/>
  <c r="I42" i="14" s="1"/>
  <c r="J42" i="14" s="1"/>
  <c r="K42" i="14" s="1"/>
  <c r="H43" i="14"/>
  <c r="I43" i="14" s="1"/>
  <c r="J43" i="14" s="1"/>
  <c r="K43" i="14" s="1"/>
  <c r="H44" i="14"/>
  <c r="I44" i="14" s="1"/>
  <c r="J44" i="14" s="1"/>
  <c r="K44" i="14" s="1"/>
  <c r="H45" i="14"/>
  <c r="I45" i="14" s="1"/>
  <c r="J45" i="14" s="1"/>
  <c r="K45" i="14" s="1"/>
  <c r="H46" i="14"/>
  <c r="I46" i="14" s="1"/>
  <c r="J46" i="14" s="1"/>
  <c r="K46" i="14" s="1"/>
  <c r="H47" i="14"/>
  <c r="I47" i="14" s="1"/>
  <c r="J47" i="14" s="1"/>
  <c r="K47" i="14" s="1"/>
  <c r="H48" i="14"/>
  <c r="I48" i="14" s="1"/>
  <c r="J48" i="14" s="1"/>
  <c r="K48" i="14" s="1"/>
  <c r="H49" i="14"/>
  <c r="I49" i="14" s="1"/>
  <c r="J49" i="14" s="1"/>
  <c r="K49" i="14" s="1"/>
  <c r="H50" i="14"/>
  <c r="I50" i="14" s="1"/>
  <c r="J50" i="14" s="1"/>
  <c r="K50" i="14" s="1"/>
  <c r="H51" i="14"/>
  <c r="I51" i="14" s="1"/>
  <c r="J51" i="14" s="1"/>
  <c r="K51" i="14" s="1"/>
  <c r="H52" i="14"/>
  <c r="I52" i="14" s="1"/>
  <c r="J52" i="14" s="1"/>
  <c r="K52" i="14" s="1"/>
  <c r="H53" i="14"/>
  <c r="I53" i="14" s="1"/>
  <c r="J53" i="14" s="1"/>
  <c r="K53" i="14" s="1"/>
  <c r="H54" i="14"/>
  <c r="I54" i="14" s="1"/>
  <c r="J54" i="14" s="1"/>
  <c r="K54" i="14" s="1"/>
  <c r="H55" i="14"/>
  <c r="I55" i="14" s="1"/>
  <c r="J55" i="14" s="1"/>
  <c r="K55" i="14" s="1"/>
  <c r="H56" i="14"/>
  <c r="I56" i="14" s="1"/>
  <c r="J56" i="14" s="1"/>
  <c r="K56" i="14" s="1"/>
  <c r="H57" i="14"/>
  <c r="I57" i="14" s="1"/>
  <c r="J57" i="14" s="1"/>
  <c r="K57" i="14" s="1"/>
  <c r="H58" i="14"/>
  <c r="I58" i="14" s="1"/>
  <c r="J58" i="14" s="1"/>
  <c r="K58" i="14" s="1"/>
  <c r="H59" i="14"/>
  <c r="I59" i="14" s="1"/>
  <c r="J59" i="14" s="1"/>
  <c r="K59" i="14" s="1"/>
  <c r="H60" i="14"/>
  <c r="I60" i="14" s="1"/>
  <c r="J60" i="14" s="1"/>
  <c r="K60" i="14" s="1"/>
  <c r="H61" i="14"/>
  <c r="I61" i="14" s="1"/>
  <c r="J61" i="14" s="1"/>
  <c r="K61" i="14" s="1"/>
  <c r="H62" i="14"/>
  <c r="I62" i="14" s="1"/>
  <c r="J62" i="14" s="1"/>
  <c r="K62" i="14" s="1"/>
  <c r="H63" i="14"/>
  <c r="I63" i="14" s="1"/>
  <c r="J63" i="14" s="1"/>
  <c r="K63" i="14" s="1"/>
  <c r="H64" i="14"/>
  <c r="I64" i="14" s="1"/>
  <c r="J64" i="14" s="1"/>
  <c r="K64" i="14" s="1"/>
  <c r="H65" i="14"/>
  <c r="I65" i="14" s="1"/>
  <c r="J65" i="14" s="1"/>
  <c r="K65" i="14" s="1"/>
  <c r="H66" i="14"/>
  <c r="I66" i="14" s="1"/>
  <c r="J66" i="14" s="1"/>
  <c r="K66" i="14" s="1"/>
  <c r="H67" i="14"/>
  <c r="I67" i="14" s="1"/>
  <c r="J67" i="14" s="1"/>
  <c r="K67" i="14" s="1"/>
  <c r="H68" i="14"/>
  <c r="I68" i="14" s="1"/>
  <c r="J68" i="14" s="1"/>
  <c r="K68" i="14" s="1"/>
  <c r="H69" i="14"/>
  <c r="I69" i="14" s="1"/>
  <c r="J69" i="14" s="1"/>
  <c r="K69" i="14" s="1"/>
  <c r="H70" i="14"/>
  <c r="I70" i="14" s="1"/>
  <c r="J70" i="14" s="1"/>
  <c r="K70" i="14" s="1"/>
  <c r="H71" i="14"/>
  <c r="I71" i="14" s="1"/>
  <c r="J71" i="14" s="1"/>
  <c r="K71" i="14" s="1"/>
  <c r="H72" i="14"/>
  <c r="I72" i="14" s="1"/>
  <c r="J72" i="14" s="1"/>
  <c r="K72" i="14" s="1"/>
  <c r="H73" i="14"/>
  <c r="I73" i="14" s="1"/>
  <c r="J73" i="14" s="1"/>
  <c r="K73" i="14" s="1"/>
  <c r="H74" i="14"/>
  <c r="I74" i="14" s="1"/>
  <c r="J74" i="14" s="1"/>
  <c r="K74" i="14" s="1"/>
  <c r="H75" i="14"/>
  <c r="I75" i="14" s="1"/>
  <c r="J75" i="14" s="1"/>
  <c r="K75" i="14" s="1"/>
  <c r="H76" i="14"/>
  <c r="I76" i="14" s="1"/>
  <c r="J76" i="14" s="1"/>
  <c r="K76" i="14" s="1"/>
  <c r="H77" i="14"/>
  <c r="I77" i="14" s="1"/>
  <c r="J77" i="14" s="1"/>
  <c r="K77" i="14" s="1"/>
  <c r="H78" i="14"/>
  <c r="I78" i="14" s="1"/>
  <c r="J78" i="14" s="1"/>
  <c r="K78" i="14" s="1"/>
  <c r="H79" i="14"/>
  <c r="I79" i="14" s="1"/>
  <c r="J79" i="14" s="1"/>
  <c r="K79" i="14" s="1"/>
  <c r="H80" i="14"/>
  <c r="I80" i="14" s="1"/>
  <c r="J80" i="14" s="1"/>
  <c r="K80" i="14" s="1"/>
  <c r="H81" i="14"/>
  <c r="I81" i="14" s="1"/>
  <c r="J81" i="14" s="1"/>
  <c r="K81" i="14" s="1"/>
  <c r="H82" i="14"/>
  <c r="I82" i="14" s="1"/>
  <c r="J82" i="14" s="1"/>
  <c r="K82" i="14" s="1"/>
  <c r="H83" i="14"/>
  <c r="I83" i="14" s="1"/>
  <c r="J83" i="14" s="1"/>
  <c r="K83" i="14" s="1"/>
  <c r="H84" i="14"/>
  <c r="I84" i="14" s="1"/>
  <c r="J84" i="14" s="1"/>
  <c r="K84" i="14" s="1"/>
  <c r="H85" i="14"/>
  <c r="I85" i="14" s="1"/>
  <c r="J85" i="14" s="1"/>
  <c r="K85" i="14" s="1"/>
  <c r="H86" i="14"/>
  <c r="I86" i="14" s="1"/>
  <c r="J86" i="14" s="1"/>
  <c r="K86" i="14" s="1"/>
  <c r="H87" i="14"/>
  <c r="I87" i="14" s="1"/>
  <c r="J87" i="14" s="1"/>
  <c r="K87" i="14" s="1"/>
  <c r="H88" i="14"/>
  <c r="I88" i="14" s="1"/>
  <c r="J88" i="14" s="1"/>
  <c r="K88" i="14" s="1"/>
  <c r="H89" i="14"/>
  <c r="I89" i="14" s="1"/>
  <c r="J89" i="14" s="1"/>
  <c r="K89" i="14" s="1"/>
  <c r="H90" i="14"/>
  <c r="I90" i="14" s="1"/>
  <c r="J90" i="14" s="1"/>
  <c r="K90" i="14" s="1"/>
  <c r="H91" i="14"/>
  <c r="I91" i="14" s="1"/>
  <c r="J91" i="14" s="1"/>
  <c r="K91" i="14" s="1"/>
  <c r="H92" i="14"/>
  <c r="I92" i="14" s="1"/>
  <c r="J92" i="14" s="1"/>
  <c r="K92" i="14" s="1"/>
  <c r="H93" i="14"/>
  <c r="I93" i="14" s="1"/>
  <c r="J93" i="14" s="1"/>
  <c r="K93" i="14" s="1"/>
  <c r="H94" i="14"/>
  <c r="I94" i="14" s="1"/>
  <c r="J94" i="14" s="1"/>
  <c r="K94" i="14" s="1"/>
  <c r="H95" i="14"/>
  <c r="I95" i="14" s="1"/>
  <c r="J95" i="14" s="1"/>
  <c r="K95" i="14" s="1"/>
  <c r="H96" i="14"/>
  <c r="I96" i="14" s="1"/>
  <c r="J96" i="14" s="1"/>
  <c r="K96" i="14" s="1"/>
  <c r="H97" i="14"/>
  <c r="I97" i="14" s="1"/>
  <c r="J97" i="14" s="1"/>
  <c r="K97" i="14" s="1"/>
  <c r="H98" i="14"/>
  <c r="I98" i="14" s="1"/>
  <c r="J98" i="14" s="1"/>
  <c r="K98" i="14" s="1"/>
  <c r="H99" i="14"/>
  <c r="I99" i="14" s="1"/>
  <c r="J99" i="14" s="1"/>
  <c r="K99" i="14" s="1"/>
  <c r="H100" i="14"/>
  <c r="I100" i="14" s="1"/>
  <c r="J100" i="14" s="1"/>
  <c r="K100" i="14" s="1"/>
  <c r="H101" i="14"/>
  <c r="I101" i="14" s="1"/>
  <c r="J101" i="14" s="1"/>
  <c r="K101" i="14" s="1"/>
  <c r="H102" i="14"/>
  <c r="I102" i="14" s="1"/>
  <c r="J102" i="14" s="1"/>
  <c r="K102" i="14" s="1"/>
  <c r="H103" i="14"/>
  <c r="I103" i="14" s="1"/>
  <c r="J103" i="14" s="1"/>
  <c r="K103" i="14" s="1"/>
  <c r="H104" i="14"/>
  <c r="I104" i="14" s="1"/>
  <c r="J104" i="14" s="1"/>
  <c r="K104" i="14" s="1"/>
  <c r="H105" i="14"/>
  <c r="I105" i="14" s="1"/>
  <c r="J105" i="14" s="1"/>
  <c r="K105" i="14" s="1"/>
  <c r="H106" i="14"/>
  <c r="I106" i="14" s="1"/>
  <c r="J106" i="14" s="1"/>
  <c r="K106" i="14" s="1"/>
  <c r="H107" i="14"/>
  <c r="I107" i="14" s="1"/>
  <c r="J107" i="14" s="1"/>
  <c r="K107" i="14" s="1"/>
  <c r="H108" i="14"/>
  <c r="I108" i="14" s="1"/>
  <c r="J108" i="14" s="1"/>
  <c r="K108" i="14" s="1"/>
  <c r="H109" i="14"/>
  <c r="I109" i="14" s="1"/>
  <c r="J109" i="14" s="1"/>
  <c r="K109" i="14" s="1"/>
  <c r="H110" i="14"/>
  <c r="I110" i="14" s="1"/>
  <c r="J110" i="14" s="1"/>
  <c r="K110" i="14" s="1"/>
  <c r="H111" i="14"/>
  <c r="I111" i="14" s="1"/>
  <c r="J111" i="14" s="1"/>
  <c r="K111" i="14" s="1"/>
  <c r="H112" i="14"/>
  <c r="I112" i="14" s="1"/>
  <c r="J112" i="14" s="1"/>
  <c r="K112" i="14" s="1"/>
  <c r="H113" i="14"/>
  <c r="I113" i="14" s="1"/>
  <c r="J113" i="14" s="1"/>
  <c r="K113" i="14" s="1"/>
  <c r="H114" i="14"/>
  <c r="I114" i="14" s="1"/>
  <c r="J114" i="14" s="1"/>
  <c r="K114" i="14" s="1"/>
  <c r="H115" i="14"/>
  <c r="I115" i="14" s="1"/>
  <c r="J115" i="14" s="1"/>
  <c r="K115" i="14" s="1"/>
  <c r="H116" i="14"/>
  <c r="I116" i="14" s="1"/>
  <c r="J116" i="14" s="1"/>
  <c r="K116" i="14" s="1"/>
  <c r="H117" i="14"/>
  <c r="I117" i="14" s="1"/>
  <c r="J117" i="14" s="1"/>
  <c r="K117" i="14" s="1"/>
  <c r="H118" i="14"/>
  <c r="I118" i="14" s="1"/>
  <c r="J118" i="14" s="1"/>
  <c r="K118" i="14" s="1"/>
  <c r="H119" i="14"/>
  <c r="I119" i="14" s="1"/>
  <c r="J119" i="14" s="1"/>
  <c r="K119" i="14" s="1"/>
  <c r="H120" i="14"/>
  <c r="I120" i="14" s="1"/>
  <c r="J120" i="14" s="1"/>
  <c r="K120" i="14" s="1"/>
  <c r="H121" i="14"/>
  <c r="I121" i="14" s="1"/>
  <c r="J121" i="14" s="1"/>
  <c r="K121" i="14" s="1"/>
  <c r="H122" i="14"/>
  <c r="I122" i="14" s="1"/>
  <c r="J122" i="14" s="1"/>
  <c r="K122" i="14" s="1"/>
  <c r="H123" i="14"/>
  <c r="I123" i="14" s="1"/>
  <c r="J123" i="14" s="1"/>
  <c r="K123" i="14" s="1"/>
  <c r="H124" i="14"/>
  <c r="I124" i="14" s="1"/>
  <c r="J124" i="14" s="1"/>
  <c r="K124" i="14" s="1"/>
  <c r="H125" i="14"/>
  <c r="I125" i="14" s="1"/>
  <c r="J125" i="14" s="1"/>
  <c r="K125" i="14" s="1"/>
  <c r="H126" i="14"/>
  <c r="I126" i="14" s="1"/>
  <c r="J126" i="14" s="1"/>
  <c r="K126" i="14" s="1"/>
  <c r="H127" i="14"/>
  <c r="I127" i="14" s="1"/>
  <c r="J127" i="14" s="1"/>
  <c r="K127" i="14" s="1"/>
  <c r="H128" i="14"/>
  <c r="I128" i="14" s="1"/>
  <c r="J128" i="14" s="1"/>
  <c r="K128" i="14" s="1"/>
  <c r="H129" i="14"/>
  <c r="I129" i="14" s="1"/>
  <c r="J129" i="14" s="1"/>
  <c r="K129" i="14" s="1"/>
  <c r="H130" i="14"/>
  <c r="I130" i="14" s="1"/>
  <c r="J130" i="14" s="1"/>
  <c r="K130" i="14" s="1"/>
  <c r="H131" i="14"/>
  <c r="I131" i="14" s="1"/>
  <c r="J131" i="14" s="1"/>
  <c r="K131" i="14" s="1"/>
  <c r="H132" i="14"/>
  <c r="I132" i="14" s="1"/>
  <c r="J132" i="14" s="1"/>
  <c r="K132" i="14" s="1"/>
  <c r="H133" i="14"/>
  <c r="I133" i="14" s="1"/>
  <c r="J133" i="14" s="1"/>
  <c r="K133" i="14" s="1"/>
  <c r="H134" i="14"/>
  <c r="I134" i="14" s="1"/>
  <c r="J134" i="14" s="1"/>
  <c r="K134" i="14" s="1"/>
  <c r="H135" i="14"/>
  <c r="I135" i="14" s="1"/>
  <c r="J135" i="14" s="1"/>
  <c r="K135" i="14" s="1"/>
  <c r="H136" i="14"/>
  <c r="I136" i="14" s="1"/>
  <c r="J136" i="14" s="1"/>
  <c r="K136" i="14" s="1"/>
  <c r="H137" i="14"/>
  <c r="I137" i="14" s="1"/>
  <c r="J137" i="14" s="1"/>
  <c r="K137" i="14" s="1"/>
  <c r="H138" i="14"/>
  <c r="I138" i="14" s="1"/>
  <c r="J138" i="14" s="1"/>
  <c r="K138" i="14" s="1"/>
  <c r="H139" i="14"/>
  <c r="I139" i="14" s="1"/>
  <c r="J139" i="14" s="1"/>
  <c r="K139" i="14" s="1"/>
  <c r="H140" i="14"/>
  <c r="I140" i="14" s="1"/>
  <c r="J140" i="14" s="1"/>
  <c r="K140" i="14" s="1"/>
  <c r="H141" i="14"/>
  <c r="I141" i="14" s="1"/>
  <c r="J141" i="14" s="1"/>
  <c r="K141" i="14" s="1"/>
  <c r="H142" i="14"/>
  <c r="I142" i="14" s="1"/>
  <c r="J142" i="14" s="1"/>
  <c r="K142" i="14" s="1"/>
  <c r="H143" i="14"/>
  <c r="I143" i="14" s="1"/>
  <c r="J143" i="14" s="1"/>
  <c r="K143" i="14" s="1"/>
  <c r="H144" i="14"/>
  <c r="I144" i="14" s="1"/>
  <c r="J144" i="14" s="1"/>
  <c r="K144" i="14" s="1"/>
  <c r="H145" i="14"/>
  <c r="I145" i="14" s="1"/>
  <c r="J145" i="14" s="1"/>
  <c r="K145" i="14" s="1"/>
  <c r="H146" i="14"/>
  <c r="I146" i="14" s="1"/>
  <c r="J146" i="14" s="1"/>
  <c r="K146" i="14" s="1"/>
  <c r="H147" i="14"/>
  <c r="I147" i="14" s="1"/>
  <c r="J147" i="14" s="1"/>
  <c r="K147" i="14" s="1"/>
  <c r="H148" i="14"/>
  <c r="I148" i="14" s="1"/>
  <c r="J148" i="14" s="1"/>
  <c r="K148" i="14" s="1"/>
  <c r="H149" i="14"/>
  <c r="I149" i="14" s="1"/>
  <c r="J149" i="14" s="1"/>
  <c r="K149" i="14" s="1"/>
  <c r="H150" i="14"/>
  <c r="I150" i="14" s="1"/>
  <c r="J150" i="14" s="1"/>
  <c r="K150" i="14" s="1"/>
  <c r="H151" i="14"/>
  <c r="I151" i="14" s="1"/>
  <c r="J151" i="14" s="1"/>
  <c r="K151" i="14" s="1"/>
  <c r="H152" i="14"/>
  <c r="I152" i="14" s="1"/>
  <c r="J152" i="14" s="1"/>
  <c r="K152" i="14" s="1"/>
  <c r="H153" i="14"/>
  <c r="I153" i="14" s="1"/>
  <c r="J153" i="14" s="1"/>
  <c r="K153" i="14" s="1"/>
  <c r="H154" i="14"/>
  <c r="I154" i="14" s="1"/>
  <c r="J154" i="14" s="1"/>
  <c r="K154" i="14" s="1"/>
  <c r="H155" i="14"/>
  <c r="I155" i="14" s="1"/>
  <c r="J155" i="14" s="1"/>
  <c r="K155" i="14" s="1"/>
  <c r="H156" i="14"/>
  <c r="I156" i="14" s="1"/>
  <c r="J156" i="14" s="1"/>
  <c r="K156" i="14" s="1"/>
  <c r="H157" i="14"/>
  <c r="I157" i="14" s="1"/>
  <c r="J157" i="14" s="1"/>
  <c r="K157" i="14" s="1"/>
  <c r="H158" i="14"/>
  <c r="I158" i="14" s="1"/>
  <c r="J158" i="14" s="1"/>
  <c r="K158" i="14" s="1"/>
  <c r="H159" i="14"/>
  <c r="I159" i="14" s="1"/>
  <c r="J159" i="14" s="1"/>
  <c r="K159" i="14" s="1"/>
  <c r="H160" i="14"/>
  <c r="I160" i="14" s="1"/>
  <c r="J160" i="14" s="1"/>
  <c r="K160" i="14" s="1"/>
  <c r="H161" i="14"/>
  <c r="I161" i="14" s="1"/>
  <c r="J161" i="14" s="1"/>
  <c r="K161" i="14" s="1"/>
  <c r="H162" i="14"/>
  <c r="I162" i="14" s="1"/>
  <c r="J162" i="14" s="1"/>
  <c r="K162" i="14" s="1"/>
  <c r="H163" i="14"/>
  <c r="I163" i="14" s="1"/>
  <c r="J163" i="14" s="1"/>
  <c r="K163" i="14" s="1"/>
  <c r="H164" i="14"/>
  <c r="I164" i="14" s="1"/>
  <c r="J164" i="14" s="1"/>
  <c r="K164" i="14" s="1"/>
  <c r="H165" i="14"/>
  <c r="I165" i="14" s="1"/>
  <c r="J165" i="14" s="1"/>
  <c r="K165" i="14" s="1"/>
  <c r="H166" i="14"/>
  <c r="I166" i="14" s="1"/>
  <c r="J166" i="14" s="1"/>
  <c r="K166" i="14" s="1"/>
  <c r="H167" i="14"/>
  <c r="I167" i="14" s="1"/>
  <c r="J167" i="14" s="1"/>
  <c r="K167" i="14" s="1"/>
  <c r="H168" i="14"/>
  <c r="I168" i="14" s="1"/>
  <c r="J168" i="14" s="1"/>
  <c r="K168" i="14" s="1"/>
  <c r="H169" i="14"/>
  <c r="I169" i="14" s="1"/>
  <c r="J169" i="14" s="1"/>
  <c r="K169" i="14" s="1"/>
  <c r="H170" i="14"/>
  <c r="I170" i="14" s="1"/>
  <c r="J170" i="14" s="1"/>
  <c r="K170" i="14" s="1"/>
  <c r="H171" i="14"/>
  <c r="I171" i="14" s="1"/>
  <c r="J171" i="14" s="1"/>
  <c r="K171" i="14" s="1"/>
  <c r="H172" i="14"/>
  <c r="I172" i="14" s="1"/>
  <c r="J172" i="14" s="1"/>
  <c r="K172" i="14" s="1"/>
  <c r="H173" i="14"/>
  <c r="I173" i="14" s="1"/>
  <c r="J173" i="14" s="1"/>
  <c r="K173" i="14" s="1"/>
  <c r="H174" i="14"/>
  <c r="I174" i="14" s="1"/>
  <c r="J174" i="14" s="1"/>
  <c r="K174" i="14" s="1"/>
  <c r="H175" i="14"/>
  <c r="I175" i="14" s="1"/>
  <c r="J175" i="14" s="1"/>
  <c r="K175" i="14" s="1"/>
  <c r="H176" i="14"/>
  <c r="I176" i="14" s="1"/>
  <c r="J176" i="14" s="1"/>
  <c r="K176" i="14" s="1"/>
  <c r="H177" i="14"/>
  <c r="I177" i="14" s="1"/>
  <c r="J177" i="14" s="1"/>
  <c r="K177" i="14" s="1"/>
  <c r="H178" i="14"/>
  <c r="I178" i="14" s="1"/>
  <c r="J178" i="14" s="1"/>
  <c r="K178" i="14" s="1"/>
  <c r="H179" i="14"/>
  <c r="I179" i="14" s="1"/>
  <c r="J179" i="14" s="1"/>
  <c r="K179" i="14" s="1"/>
  <c r="H180" i="14"/>
  <c r="I180" i="14" s="1"/>
  <c r="J180" i="14" s="1"/>
  <c r="K180" i="14" s="1"/>
  <c r="H181" i="14"/>
  <c r="I181" i="14" s="1"/>
  <c r="J181" i="14" s="1"/>
  <c r="K181" i="14" s="1"/>
  <c r="H182" i="14"/>
  <c r="I182" i="14" s="1"/>
  <c r="J182" i="14" s="1"/>
  <c r="K182" i="14" s="1"/>
  <c r="H183" i="14"/>
  <c r="I183" i="14" s="1"/>
  <c r="J183" i="14" s="1"/>
  <c r="K183" i="14" s="1"/>
  <c r="H184" i="14"/>
  <c r="I184" i="14" s="1"/>
  <c r="J184" i="14" s="1"/>
  <c r="K184" i="14" s="1"/>
  <c r="H185" i="14"/>
  <c r="I185" i="14" s="1"/>
  <c r="J185" i="14" s="1"/>
  <c r="K185" i="14" s="1"/>
  <c r="H186" i="14"/>
  <c r="I186" i="14" s="1"/>
  <c r="J186" i="14" s="1"/>
  <c r="K186" i="14" s="1"/>
  <c r="H187" i="14"/>
  <c r="I187" i="14" s="1"/>
  <c r="J187" i="14" s="1"/>
  <c r="K187" i="14" s="1"/>
  <c r="H188" i="14"/>
  <c r="I188" i="14" s="1"/>
  <c r="J188" i="14" s="1"/>
  <c r="K188" i="14" s="1"/>
  <c r="H189" i="14"/>
  <c r="I189" i="14" s="1"/>
  <c r="J189" i="14" s="1"/>
  <c r="K189" i="14" s="1"/>
  <c r="H190" i="14"/>
  <c r="I190" i="14" s="1"/>
  <c r="J190" i="14" s="1"/>
  <c r="K190" i="14" s="1"/>
  <c r="H191" i="14"/>
  <c r="I191" i="14" s="1"/>
  <c r="J191" i="14" s="1"/>
  <c r="K191" i="14" s="1"/>
  <c r="H192" i="14"/>
  <c r="I192" i="14" s="1"/>
  <c r="J192" i="14" s="1"/>
  <c r="K192" i="14" s="1"/>
  <c r="H193" i="14"/>
  <c r="I193" i="14" s="1"/>
  <c r="J193" i="14" s="1"/>
  <c r="K193" i="14" s="1"/>
  <c r="H194" i="14"/>
  <c r="I194" i="14" s="1"/>
  <c r="J194" i="14" s="1"/>
  <c r="K194" i="14" s="1"/>
  <c r="H195" i="14"/>
  <c r="I195" i="14" s="1"/>
  <c r="J195" i="14" s="1"/>
  <c r="K195" i="14" s="1"/>
  <c r="H196" i="14"/>
  <c r="I196" i="14" s="1"/>
  <c r="J196" i="14" s="1"/>
  <c r="K196" i="14" s="1"/>
  <c r="H197" i="14"/>
  <c r="I197" i="14" s="1"/>
  <c r="J197" i="14" s="1"/>
  <c r="K197" i="14" s="1"/>
  <c r="H198" i="14"/>
  <c r="I198" i="14" s="1"/>
  <c r="J198" i="14" s="1"/>
  <c r="K198" i="14" s="1"/>
  <c r="H199" i="14"/>
  <c r="I199" i="14" s="1"/>
  <c r="J199" i="14" s="1"/>
  <c r="K199" i="14" s="1"/>
  <c r="H200" i="14"/>
  <c r="I200" i="14" s="1"/>
  <c r="J200" i="14" s="1"/>
  <c r="K200" i="14" s="1"/>
  <c r="H201" i="14"/>
  <c r="I201" i="14" s="1"/>
  <c r="J201" i="14" s="1"/>
  <c r="K201" i="14" s="1"/>
  <c r="H2" i="14"/>
  <c r="I2" i="14" s="1"/>
  <c r="I20" i="12"/>
  <c r="I19" i="12"/>
  <c r="C201" i="12"/>
  <c r="D201" i="12" s="1"/>
  <c r="E201" i="12" s="1"/>
  <c r="F201" i="12" s="1"/>
  <c r="C200" i="12"/>
  <c r="D200" i="12" s="1"/>
  <c r="E200" i="12" s="1"/>
  <c r="F200" i="12" s="1"/>
  <c r="C199" i="12"/>
  <c r="D199" i="12" s="1"/>
  <c r="E199" i="12" s="1"/>
  <c r="F199" i="12" s="1"/>
  <c r="C198" i="12"/>
  <c r="D198" i="12" s="1"/>
  <c r="E198" i="12" s="1"/>
  <c r="F198" i="12" s="1"/>
  <c r="C197" i="12"/>
  <c r="D197" i="12" s="1"/>
  <c r="E197" i="12" s="1"/>
  <c r="F197" i="12" s="1"/>
  <c r="C196" i="12"/>
  <c r="D196" i="12" s="1"/>
  <c r="E196" i="12" s="1"/>
  <c r="F196" i="12" s="1"/>
  <c r="C195" i="12"/>
  <c r="D195" i="12" s="1"/>
  <c r="E195" i="12" s="1"/>
  <c r="F195" i="12" s="1"/>
  <c r="C194" i="12"/>
  <c r="D194" i="12" s="1"/>
  <c r="E194" i="12" s="1"/>
  <c r="F194" i="12" s="1"/>
  <c r="C193" i="12"/>
  <c r="D193" i="12" s="1"/>
  <c r="E193" i="12" s="1"/>
  <c r="F193" i="12" s="1"/>
  <c r="C192" i="12"/>
  <c r="D192" i="12" s="1"/>
  <c r="E192" i="12" s="1"/>
  <c r="F192" i="12" s="1"/>
  <c r="C191" i="12"/>
  <c r="D191" i="12" s="1"/>
  <c r="E191" i="12" s="1"/>
  <c r="F191" i="12" s="1"/>
  <c r="C190" i="12"/>
  <c r="D190" i="12" s="1"/>
  <c r="E190" i="12" s="1"/>
  <c r="F190" i="12" s="1"/>
  <c r="C189" i="12"/>
  <c r="D189" i="12" s="1"/>
  <c r="E189" i="12" s="1"/>
  <c r="F189" i="12" s="1"/>
  <c r="C188" i="12"/>
  <c r="D188" i="12" s="1"/>
  <c r="E188" i="12" s="1"/>
  <c r="F188" i="12" s="1"/>
  <c r="C187" i="12"/>
  <c r="D187" i="12" s="1"/>
  <c r="E187" i="12" s="1"/>
  <c r="F187" i="12" s="1"/>
  <c r="C186" i="12"/>
  <c r="D186" i="12" s="1"/>
  <c r="E186" i="12" s="1"/>
  <c r="F186" i="12" s="1"/>
  <c r="C185" i="12"/>
  <c r="D185" i="12" s="1"/>
  <c r="E185" i="12" s="1"/>
  <c r="F185" i="12" s="1"/>
  <c r="C184" i="12"/>
  <c r="D184" i="12" s="1"/>
  <c r="E184" i="12" s="1"/>
  <c r="F184" i="12" s="1"/>
  <c r="C183" i="12"/>
  <c r="D183" i="12" s="1"/>
  <c r="E183" i="12" s="1"/>
  <c r="F183" i="12" s="1"/>
  <c r="C182" i="12"/>
  <c r="D182" i="12" s="1"/>
  <c r="E182" i="12" s="1"/>
  <c r="F182" i="12" s="1"/>
  <c r="C181" i="12"/>
  <c r="D181" i="12" s="1"/>
  <c r="E181" i="12" s="1"/>
  <c r="F181" i="12" s="1"/>
  <c r="C180" i="12"/>
  <c r="D180" i="12" s="1"/>
  <c r="E180" i="12" s="1"/>
  <c r="F180" i="12" s="1"/>
  <c r="C179" i="12"/>
  <c r="D179" i="12" s="1"/>
  <c r="E179" i="12" s="1"/>
  <c r="F179" i="12" s="1"/>
  <c r="C178" i="12"/>
  <c r="D178" i="12" s="1"/>
  <c r="E178" i="12" s="1"/>
  <c r="F178" i="12" s="1"/>
  <c r="C177" i="12"/>
  <c r="D177" i="12" s="1"/>
  <c r="E177" i="12" s="1"/>
  <c r="F177" i="12" s="1"/>
  <c r="C176" i="12"/>
  <c r="D176" i="12" s="1"/>
  <c r="E176" i="12" s="1"/>
  <c r="F176" i="12" s="1"/>
  <c r="C175" i="12"/>
  <c r="D175" i="12" s="1"/>
  <c r="E175" i="12" s="1"/>
  <c r="F175" i="12" s="1"/>
  <c r="C174" i="12"/>
  <c r="D174" i="12" s="1"/>
  <c r="E174" i="12" s="1"/>
  <c r="F174" i="12" s="1"/>
  <c r="C173" i="12"/>
  <c r="D173" i="12" s="1"/>
  <c r="E173" i="12" s="1"/>
  <c r="F173" i="12" s="1"/>
  <c r="C172" i="12"/>
  <c r="D172" i="12" s="1"/>
  <c r="E172" i="12" s="1"/>
  <c r="F172" i="12" s="1"/>
  <c r="C171" i="12"/>
  <c r="D171" i="12" s="1"/>
  <c r="E171" i="12" s="1"/>
  <c r="F171" i="12" s="1"/>
  <c r="C170" i="12"/>
  <c r="D170" i="12" s="1"/>
  <c r="E170" i="12" s="1"/>
  <c r="F170" i="12" s="1"/>
  <c r="C169" i="12"/>
  <c r="D169" i="12" s="1"/>
  <c r="E169" i="12" s="1"/>
  <c r="F169" i="12" s="1"/>
  <c r="C168" i="12"/>
  <c r="D168" i="12" s="1"/>
  <c r="E168" i="12" s="1"/>
  <c r="F168" i="12" s="1"/>
  <c r="C167" i="12"/>
  <c r="D167" i="12" s="1"/>
  <c r="E167" i="12" s="1"/>
  <c r="F167" i="12" s="1"/>
  <c r="C166" i="12"/>
  <c r="D166" i="12" s="1"/>
  <c r="E166" i="12" s="1"/>
  <c r="F166" i="12" s="1"/>
  <c r="C165" i="12"/>
  <c r="D165" i="12" s="1"/>
  <c r="E165" i="12" s="1"/>
  <c r="F165" i="12" s="1"/>
  <c r="C164" i="12"/>
  <c r="D164" i="12" s="1"/>
  <c r="E164" i="12" s="1"/>
  <c r="F164" i="12" s="1"/>
  <c r="C163" i="12"/>
  <c r="D163" i="12" s="1"/>
  <c r="E163" i="12" s="1"/>
  <c r="F163" i="12" s="1"/>
  <c r="C162" i="12"/>
  <c r="D162" i="12" s="1"/>
  <c r="E162" i="12" s="1"/>
  <c r="F162" i="12" s="1"/>
  <c r="C161" i="12"/>
  <c r="D161" i="12" s="1"/>
  <c r="E161" i="12" s="1"/>
  <c r="F161" i="12" s="1"/>
  <c r="C160" i="12"/>
  <c r="D160" i="12" s="1"/>
  <c r="E160" i="12" s="1"/>
  <c r="F160" i="12" s="1"/>
  <c r="C159" i="12"/>
  <c r="D159" i="12" s="1"/>
  <c r="E159" i="12" s="1"/>
  <c r="F159" i="12" s="1"/>
  <c r="C158" i="12"/>
  <c r="D158" i="12" s="1"/>
  <c r="E158" i="12" s="1"/>
  <c r="F158" i="12" s="1"/>
  <c r="C157" i="12"/>
  <c r="D157" i="12" s="1"/>
  <c r="E157" i="12" s="1"/>
  <c r="F157" i="12" s="1"/>
  <c r="C156" i="12"/>
  <c r="D156" i="12" s="1"/>
  <c r="E156" i="12" s="1"/>
  <c r="F156" i="12" s="1"/>
  <c r="C155" i="12"/>
  <c r="D155" i="12" s="1"/>
  <c r="E155" i="12" s="1"/>
  <c r="F155" i="12" s="1"/>
  <c r="C154" i="12"/>
  <c r="D154" i="12" s="1"/>
  <c r="E154" i="12" s="1"/>
  <c r="F154" i="12" s="1"/>
  <c r="C153" i="12"/>
  <c r="D153" i="12" s="1"/>
  <c r="E153" i="12" s="1"/>
  <c r="F153" i="12" s="1"/>
  <c r="C152" i="12"/>
  <c r="D152" i="12" s="1"/>
  <c r="E152" i="12" s="1"/>
  <c r="F152" i="12" s="1"/>
  <c r="C151" i="12"/>
  <c r="D151" i="12" s="1"/>
  <c r="E151" i="12" s="1"/>
  <c r="F151" i="12" s="1"/>
  <c r="C150" i="12"/>
  <c r="D150" i="12" s="1"/>
  <c r="E150" i="12" s="1"/>
  <c r="F150" i="12" s="1"/>
  <c r="C149" i="12"/>
  <c r="D149" i="12" s="1"/>
  <c r="E149" i="12" s="1"/>
  <c r="F149" i="12" s="1"/>
  <c r="C148" i="12"/>
  <c r="D148" i="12" s="1"/>
  <c r="E148" i="12" s="1"/>
  <c r="F148" i="12" s="1"/>
  <c r="C147" i="12"/>
  <c r="D147" i="12" s="1"/>
  <c r="E147" i="12" s="1"/>
  <c r="F147" i="12" s="1"/>
  <c r="C146" i="12"/>
  <c r="D146" i="12" s="1"/>
  <c r="E146" i="12" s="1"/>
  <c r="F146" i="12" s="1"/>
  <c r="C145" i="12"/>
  <c r="D145" i="12" s="1"/>
  <c r="E145" i="12" s="1"/>
  <c r="F145" i="12" s="1"/>
  <c r="C144" i="12"/>
  <c r="D144" i="12" s="1"/>
  <c r="E144" i="12" s="1"/>
  <c r="F144" i="12" s="1"/>
  <c r="C143" i="12"/>
  <c r="D143" i="12" s="1"/>
  <c r="E143" i="12" s="1"/>
  <c r="F143" i="12" s="1"/>
  <c r="C142" i="12"/>
  <c r="D142" i="12" s="1"/>
  <c r="E142" i="12" s="1"/>
  <c r="F142" i="12" s="1"/>
  <c r="C141" i="12"/>
  <c r="D141" i="12" s="1"/>
  <c r="E141" i="12" s="1"/>
  <c r="F141" i="12" s="1"/>
  <c r="C140" i="12"/>
  <c r="D140" i="12" s="1"/>
  <c r="E140" i="12" s="1"/>
  <c r="F140" i="12" s="1"/>
  <c r="C139" i="12"/>
  <c r="D139" i="12" s="1"/>
  <c r="E139" i="12" s="1"/>
  <c r="F139" i="12" s="1"/>
  <c r="C138" i="12"/>
  <c r="D138" i="12" s="1"/>
  <c r="E138" i="12" s="1"/>
  <c r="F138" i="12" s="1"/>
  <c r="C137" i="12"/>
  <c r="D137" i="12" s="1"/>
  <c r="E137" i="12" s="1"/>
  <c r="F137" i="12" s="1"/>
  <c r="C136" i="12"/>
  <c r="D136" i="12" s="1"/>
  <c r="E136" i="12" s="1"/>
  <c r="F136" i="12" s="1"/>
  <c r="C135" i="12"/>
  <c r="D135" i="12" s="1"/>
  <c r="E135" i="12" s="1"/>
  <c r="F135" i="12" s="1"/>
  <c r="C134" i="12"/>
  <c r="D134" i="12" s="1"/>
  <c r="E134" i="12" s="1"/>
  <c r="F134" i="12" s="1"/>
  <c r="C133" i="12"/>
  <c r="D133" i="12" s="1"/>
  <c r="E133" i="12" s="1"/>
  <c r="F133" i="12" s="1"/>
  <c r="C132" i="12"/>
  <c r="D132" i="12" s="1"/>
  <c r="E132" i="12" s="1"/>
  <c r="F132" i="12" s="1"/>
  <c r="C131" i="12"/>
  <c r="D131" i="12" s="1"/>
  <c r="E131" i="12" s="1"/>
  <c r="F131" i="12" s="1"/>
  <c r="C130" i="12"/>
  <c r="D130" i="12" s="1"/>
  <c r="E130" i="12" s="1"/>
  <c r="F130" i="12" s="1"/>
  <c r="C129" i="12"/>
  <c r="D129" i="12" s="1"/>
  <c r="E129" i="12" s="1"/>
  <c r="F129" i="12" s="1"/>
  <c r="C128" i="12"/>
  <c r="D128" i="12" s="1"/>
  <c r="E128" i="12" s="1"/>
  <c r="F128" i="12" s="1"/>
  <c r="C127" i="12"/>
  <c r="D127" i="12" s="1"/>
  <c r="E127" i="12" s="1"/>
  <c r="F127" i="12" s="1"/>
  <c r="C126" i="12"/>
  <c r="D126" i="12" s="1"/>
  <c r="E126" i="12" s="1"/>
  <c r="F126" i="12" s="1"/>
  <c r="C125" i="12"/>
  <c r="D125" i="12" s="1"/>
  <c r="E125" i="12" s="1"/>
  <c r="F125" i="12" s="1"/>
  <c r="C124" i="12"/>
  <c r="D124" i="12" s="1"/>
  <c r="E124" i="12" s="1"/>
  <c r="F124" i="12" s="1"/>
  <c r="C123" i="12"/>
  <c r="D123" i="12" s="1"/>
  <c r="E123" i="12" s="1"/>
  <c r="F123" i="12" s="1"/>
  <c r="C122" i="12"/>
  <c r="D122" i="12" s="1"/>
  <c r="E122" i="12" s="1"/>
  <c r="F122" i="12" s="1"/>
  <c r="C121" i="12"/>
  <c r="D121" i="12" s="1"/>
  <c r="E121" i="12" s="1"/>
  <c r="F121" i="12" s="1"/>
  <c r="C120" i="12"/>
  <c r="D120" i="12" s="1"/>
  <c r="E120" i="12" s="1"/>
  <c r="F120" i="12" s="1"/>
  <c r="C119" i="12"/>
  <c r="D119" i="12" s="1"/>
  <c r="E119" i="12" s="1"/>
  <c r="F119" i="12" s="1"/>
  <c r="C118" i="12"/>
  <c r="D118" i="12" s="1"/>
  <c r="E118" i="12" s="1"/>
  <c r="F118" i="12" s="1"/>
  <c r="C117" i="12"/>
  <c r="D117" i="12" s="1"/>
  <c r="E117" i="12" s="1"/>
  <c r="F117" i="12" s="1"/>
  <c r="C116" i="12"/>
  <c r="D116" i="12" s="1"/>
  <c r="E116" i="12" s="1"/>
  <c r="F116" i="12" s="1"/>
  <c r="C115" i="12"/>
  <c r="D115" i="12" s="1"/>
  <c r="E115" i="12" s="1"/>
  <c r="F115" i="12" s="1"/>
  <c r="C114" i="12"/>
  <c r="D114" i="12" s="1"/>
  <c r="E114" i="12" s="1"/>
  <c r="F114" i="12" s="1"/>
  <c r="C113" i="12"/>
  <c r="D113" i="12" s="1"/>
  <c r="E113" i="12" s="1"/>
  <c r="F113" i="12" s="1"/>
  <c r="C112" i="12"/>
  <c r="D112" i="12" s="1"/>
  <c r="E112" i="12" s="1"/>
  <c r="F112" i="12" s="1"/>
  <c r="C111" i="12"/>
  <c r="D111" i="12" s="1"/>
  <c r="E111" i="12" s="1"/>
  <c r="F111" i="12" s="1"/>
  <c r="C110" i="12"/>
  <c r="D110" i="12" s="1"/>
  <c r="E110" i="12" s="1"/>
  <c r="F110" i="12" s="1"/>
  <c r="C109" i="12"/>
  <c r="D109" i="12" s="1"/>
  <c r="E109" i="12" s="1"/>
  <c r="F109" i="12" s="1"/>
  <c r="C108" i="12"/>
  <c r="D108" i="12" s="1"/>
  <c r="E108" i="12" s="1"/>
  <c r="F108" i="12" s="1"/>
  <c r="C107" i="12"/>
  <c r="D107" i="12" s="1"/>
  <c r="E107" i="12" s="1"/>
  <c r="F107" i="12" s="1"/>
  <c r="C106" i="12"/>
  <c r="D106" i="12" s="1"/>
  <c r="E106" i="12" s="1"/>
  <c r="F106" i="12" s="1"/>
  <c r="C105" i="12"/>
  <c r="D105" i="12" s="1"/>
  <c r="E105" i="12" s="1"/>
  <c r="F105" i="12" s="1"/>
  <c r="C104" i="12"/>
  <c r="D104" i="12" s="1"/>
  <c r="E104" i="12" s="1"/>
  <c r="F104" i="12" s="1"/>
  <c r="C103" i="12"/>
  <c r="D103" i="12" s="1"/>
  <c r="E103" i="12" s="1"/>
  <c r="F103" i="12" s="1"/>
  <c r="C102" i="12"/>
  <c r="D102" i="12" s="1"/>
  <c r="E102" i="12" s="1"/>
  <c r="F102" i="12" s="1"/>
  <c r="C101" i="12"/>
  <c r="D101" i="12" s="1"/>
  <c r="E101" i="12" s="1"/>
  <c r="F101" i="12" s="1"/>
  <c r="C100" i="12"/>
  <c r="D100" i="12" s="1"/>
  <c r="E100" i="12" s="1"/>
  <c r="F100" i="12" s="1"/>
  <c r="C99" i="12"/>
  <c r="D99" i="12" s="1"/>
  <c r="E99" i="12" s="1"/>
  <c r="F99" i="12" s="1"/>
  <c r="C98" i="12"/>
  <c r="D98" i="12" s="1"/>
  <c r="E98" i="12" s="1"/>
  <c r="F98" i="12" s="1"/>
  <c r="C97" i="12"/>
  <c r="D97" i="12" s="1"/>
  <c r="E97" i="12" s="1"/>
  <c r="F97" i="12" s="1"/>
  <c r="C96" i="12"/>
  <c r="D96" i="12" s="1"/>
  <c r="E96" i="12" s="1"/>
  <c r="F96" i="12" s="1"/>
  <c r="C95" i="12"/>
  <c r="D95" i="12" s="1"/>
  <c r="E95" i="12" s="1"/>
  <c r="F95" i="12" s="1"/>
  <c r="C94" i="12"/>
  <c r="D94" i="12" s="1"/>
  <c r="E94" i="12" s="1"/>
  <c r="F94" i="12" s="1"/>
  <c r="C93" i="12"/>
  <c r="D93" i="12" s="1"/>
  <c r="E93" i="12" s="1"/>
  <c r="F93" i="12" s="1"/>
  <c r="C92" i="12"/>
  <c r="D92" i="12" s="1"/>
  <c r="E92" i="12" s="1"/>
  <c r="F92" i="12" s="1"/>
  <c r="C91" i="12"/>
  <c r="D91" i="12" s="1"/>
  <c r="E91" i="12" s="1"/>
  <c r="F91" i="12" s="1"/>
  <c r="C90" i="12"/>
  <c r="D90" i="12" s="1"/>
  <c r="E90" i="12" s="1"/>
  <c r="F90" i="12" s="1"/>
  <c r="C89" i="12"/>
  <c r="D89" i="12" s="1"/>
  <c r="E89" i="12" s="1"/>
  <c r="F89" i="12" s="1"/>
  <c r="C88" i="12"/>
  <c r="D88" i="12" s="1"/>
  <c r="E88" i="12" s="1"/>
  <c r="F88" i="12" s="1"/>
  <c r="C87" i="12"/>
  <c r="D87" i="12" s="1"/>
  <c r="E87" i="12" s="1"/>
  <c r="F87" i="12" s="1"/>
  <c r="C86" i="12"/>
  <c r="D86" i="12" s="1"/>
  <c r="E86" i="12" s="1"/>
  <c r="F86" i="12" s="1"/>
  <c r="C85" i="12"/>
  <c r="D85" i="12" s="1"/>
  <c r="E85" i="12" s="1"/>
  <c r="F85" i="12" s="1"/>
  <c r="C84" i="12"/>
  <c r="D84" i="12" s="1"/>
  <c r="E84" i="12" s="1"/>
  <c r="F84" i="12" s="1"/>
  <c r="C83" i="12"/>
  <c r="D83" i="12" s="1"/>
  <c r="E83" i="12" s="1"/>
  <c r="F83" i="12" s="1"/>
  <c r="C82" i="12"/>
  <c r="D82" i="12" s="1"/>
  <c r="E82" i="12" s="1"/>
  <c r="F82" i="12" s="1"/>
  <c r="C81" i="12"/>
  <c r="D81" i="12" s="1"/>
  <c r="E81" i="12" s="1"/>
  <c r="F81" i="12" s="1"/>
  <c r="C80" i="12"/>
  <c r="D80" i="12" s="1"/>
  <c r="E80" i="12" s="1"/>
  <c r="F80" i="12" s="1"/>
  <c r="C79" i="12"/>
  <c r="D79" i="12" s="1"/>
  <c r="E79" i="12" s="1"/>
  <c r="F79" i="12" s="1"/>
  <c r="C78" i="12"/>
  <c r="D78" i="12" s="1"/>
  <c r="E78" i="12" s="1"/>
  <c r="F78" i="12" s="1"/>
  <c r="C77" i="12"/>
  <c r="D77" i="12" s="1"/>
  <c r="E77" i="12" s="1"/>
  <c r="F77" i="12" s="1"/>
  <c r="C76" i="12"/>
  <c r="D76" i="12" s="1"/>
  <c r="E76" i="12" s="1"/>
  <c r="F76" i="12" s="1"/>
  <c r="C75" i="12"/>
  <c r="D75" i="12" s="1"/>
  <c r="E75" i="12" s="1"/>
  <c r="F75" i="12" s="1"/>
  <c r="C74" i="12"/>
  <c r="D74" i="12" s="1"/>
  <c r="E74" i="12" s="1"/>
  <c r="F74" i="12" s="1"/>
  <c r="C73" i="12"/>
  <c r="D73" i="12" s="1"/>
  <c r="E73" i="12" s="1"/>
  <c r="F73" i="12" s="1"/>
  <c r="C72" i="12"/>
  <c r="D72" i="12" s="1"/>
  <c r="E72" i="12" s="1"/>
  <c r="F72" i="12" s="1"/>
  <c r="C71" i="12"/>
  <c r="D71" i="12" s="1"/>
  <c r="E71" i="12" s="1"/>
  <c r="F71" i="12" s="1"/>
  <c r="C70" i="12"/>
  <c r="D70" i="12" s="1"/>
  <c r="E70" i="12" s="1"/>
  <c r="F70" i="12" s="1"/>
  <c r="C69" i="12"/>
  <c r="D69" i="12" s="1"/>
  <c r="E69" i="12" s="1"/>
  <c r="F69" i="12" s="1"/>
  <c r="C68" i="12"/>
  <c r="D68" i="12" s="1"/>
  <c r="E68" i="12" s="1"/>
  <c r="F68" i="12" s="1"/>
  <c r="C67" i="12"/>
  <c r="D67" i="12" s="1"/>
  <c r="E67" i="12" s="1"/>
  <c r="F67" i="12" s="1"/>
  <c r="C66" i="12"/>
  <c r="D66" i="12" s="1"/>
  <c r="E66" i="12" s="1"/>
  <c r="F66" i="12" s="1"/>
  <c r="C65" i="12"/>
  <c r="D65" i="12" s="1"/>
  <c r="E65" i="12" s="1"/>
  <c r="F65" i="12" s="1"/>
  <c r="C64" i="12"/>
  <c r="D64" i="12" s="1"/>
  <c r="E64" i="12" s="1"/>
  <c r="F64" i="12" s="1"/>
  <c r="C63" i="12"/>
  <c r="D63" i="12" s="1"/>
  <c r="E63" i="12" s="1"/>
  <c r="F63" i="12" s="1"/>
  <c r="C62" i="12"/>
  <c r="D62" i="12" s="1"/>
  <c r="E62" i="12" s="1"/>
  <c r="F62" i="12" s="1"/>
  <c r="C61" i="12"/>
  <c r="D61" i="12" s="1"/>
  <c r="E61" i="12" s="1"/>
  <c r="F61" i="12" s="1"/>
  <c r="C60" i="12"/>
  <c r="D60" i="12" s="1"/>
  <c r="E60" i="12" s="1"/>
  <c r="F60" i="12" s="1"/>
  <c r="C59" i="12"/>
  <c r="D59" i="12" s="1"/>
  <c r="E59" i="12" s="1"/>
  <c r="F59" i="12" s="1"/>
  <c r="C58" i="12"/>
  <c r="D58" i="12" s="1"/>
  <c r="E58" i="12" s="1"/>
  <c r="F58" i="12" s="1"/>
  <c r="C57" i="12"/>
  <c r="D57" i="12" s="1"/>
  <c r="E57" i="12" s="1"/>
  <c r="F57" i="12" s="1"/>
  <c r="C56" i="12"/>
  <c r="D56" i="12" s="1"/>
  <c r="E56" i="12" s="1"/>
  <c r="F56" i="12" s="1"/>
  <c r="C55" i="12"/>
  <c r="D55" i="12" s="1"/>
  <c r="E55" i="12" s="1"/>
  <c r="F55" i="12" s="1"/>
  <c r="C54" i="12"/>
  <c r="D54" i="12" s="1"/>
  <c r="E54" i="12" s="1"/>
  <c r="F54" i="12" s="1"/>
  <c r="C53" i="12"/>
  <c r="D53" i="12" s="1"/>
  <c r="E53" i="12" s="1"/>
  <c r="F53" i="12" s="1"/>
  <c r="C52" i="12"/>
  <c r="D52" i="12" s="1"/>
  <c r="E52" i="12" s="1"/>
  <c r="F52" i="12" s="1"/>
  <c r="C51" i="12"/>
  <c r="D51" i="12" s="1"/>
  <c r="E51" i="12" s="1"/>
  <c r="F51" i="12" s="1"/>
  <c r="C50" i="12"/>
  <c r="D50" i="12" s="1"/>
  <c r="E50" i="12" s="1"/>
  <c r="F50" i="12" s="1"/>
  <c r="C49" i="12"/>
  <c r="D49" i="12" s="1"/>
  <c r="E49" i="12" s="1"/>
  <c r="F49" i="12" s="1"/>
  <c r="C48" i="12"/>
  <c r="D48" i="12" s="1"/>
  <c r="E48" i="12" s="1"/>
  <c r="F48" i="12" s="1"/>
  <c r="C47" i="12"/>
  <c r="D47" i="12" s="1"/>
  <c r="E47" i="12" s="1"/>
  <c r="F47" i="12" s="1"/>
  <c r="C46" i="12"/>
  <c r="D46" i="12" s="1"/>
  <c r="E46" i="12" s="1"/>
  <c r="F46" i="12" s="1"/>
  <c r="C45" i="12"/>
  <c r="D45" i="12" s="1"/>
  <c r="E45" i="12" s="1"/>
  <c r="F45" i="12" s="1"/>
  <c r="C44" i="12"/>
  <c r="D44" i="12" s="1"/>
  <c r="E44" i="12" s="1"/>
  <c r="F44" i="12" s="1"/>
  <c r="C43" i="12"/>
  <c r="D43" i="12" s="1"/>
  <c r="E43" i="12" s="1"/>
  <c r="F43" i="12" s="1"/>
  <c r="C42" i="12"/>
  <c r="D42" i="12" s="1"/>
  <c r="E42" i="12" s="1"/>
  <c r="F42" i="12" s="1"/>
  <c r="C41" i="12"/>
  <c r="D41" i="12" s="1"/>
  <c r="E41" i="12" s="1"/>
  <c r="F41" i="12" s="1"/>
  <c r="C40" i="12"/>
  <c r="D40" i="12" s="1"/>
  <c r="E40" i="12" s="1"/>
  <c r="F40" i="12" s="1"/>
  <c r="C39" i="12"/>
  <c r="D39" i="12" s="1"/>
  <c r="E39" i="12" s="1"/>
  <c r="F39" i="12" s="1"/>
  <c r="C38" i="12"/>
  <c r="D38" i="12" s="1"/>
  <c r="E38" i="12" s="1"/>
  <c r="F38" i="12" s="1"/>
  <c r="C37" i="12"/>
  <c r="D37" i="12" s="1"/>
  <c r="E37" i="12" s="1"/>
  <c r="F37" i="12" s="1"/>
  <c r="C36" i="12"/>
  <c r="D36" i="12" s="1"/>
  <c r="E36" i="12" s="1"/>
  <c r="F36" i="12" s="1"/>
  <c r="C35" i="12"/>
  <c r="D35" i="12" s="1"/>
  <c r="E35" i="12" s="1"/>
  <c r="F35" i="12" s="1"/>
  <c r="C34" i="12"/>
  <c r="D34" i="12" s="1"/>
  <c r="E34" i="12" s="1"/>
  <c r="F34" i="12" s="1"/>
  <c r="C33" i="12"/>
  <c r="D33" i="12" s="1"/>
  <c r="E33" i="12" s="1"/>
  <c r="F33" i="12" s="1"/>
  <c r="C32" i="12"/>
  <c r="D32" i="12" s="1"/>
  <c r="E32" i="12" s="1"/>
  <c r="F32" i="12" s="1"/>
  <c r="C31" i="12"/>
  <c r="D31" i="12" s="1"/>
  <c r="E31" i="12" s="1"/>
  <c r="F31" i="12" s="1"/>
  <c r="C30" i="12"/>
  <c r="D30" i="12" s="1"/>
  <c r="E30" i="12" s="1"/>
  <c r="F30" i="12" s="1"/>
  <c r="C29" i="12"/>
  <c r="D29" i="12" s="1"/>
  <c r="E29" i="12" s="1"/>
  <c r="F29" i="12" s="1"/>
  <c r="C28" i="12"/>
  <c r="D28" i="12" s="1"/>
  <c r="E28" i="12" s="1"/>
  <c r="F28" i="12" s="1"/>
  <c r="C27" i="12"/>
  <c r="D27" i="12" s="1"/>
  <c r="E27" i="12" s="1"/>
  <c r="F27" i="12" s="1"/>
  <c r="C26" i="12"/>
  <c r="D26" i="12" s="1"/>
  <c r="E26" i="12" s="1"/>
  <c r="F26" i="12" s="1"/>
  <c r="C25" i="12"/>
  <c r="D25" i="12" s="1"/>
  <c r="E25" i="12" s="1"/>
  <c r="F25" i="12" s="1"/>
  <c r="C24" i="12"/>
  <c r="D24" i="12" s="1"/>
  <c r="E24" i="12" s="1"/>
  <c r="F24" i="12" s="1"/>
  <c r="C23" i="12"/>
  <c r="D23" i="12" s="1"/>
  <c r="E23" i="12" s="1"/>
  <c r="F23" i="12" s="1"/>
  <c r="C22" i="12"/>
  <c r="D22" i="12" s="1"/>
  <c r="E22" i="12" s="1"/>
  <c r="F22" i="12" s="1"/>
  <c r="C21" i="12"/>
  <c r="D21" i="12" s="1"/>
  <c r="E21" i="12" s="1"/>
  <c r="F21" i="12" s="1"/>
  <c r="C20" i="12"/>
  <c r="D20" i="12" s="1"/>
  <c r="E20" i="12" s="1"/>
  <c r="F20" i="12" s="1"/>
  <c r="C19" i="12"/>
  <c r="D19" i="12" s="1"/>
  <c r="E19" i="12" s="1"/>
  <c r="F19" i="12" s="1"/>
  <c r="C18" i="12"/>
  <c r="D18" i="12" s="1"/>
  <c r="E18" i="12" s="1"/>
  <c r="F18" i="12" s="1"/>
  <c r="C17" i="12"/>
  <c r="D17" i="12" s="1"/>
  <c r="E17" i="12" s="1"/>
  <c r="F17" i="12" s="1"/>
  <c r="C16" i="12"/>
  <c r="D16" i="12" s="1"/>
  <c r="E16" i="12" s="1"/>
  <c r="F16" i="12" s="1"/>
  <c r="C15" i="12"/>
  <c r="D15" i="12" s="1"/>
  <c r="E15" i="12" s="1"/>
  <c r="F15" i="12" s="1"/>
  <c r="C14" i="12"/>
  <c r="D14" i="12" s="1"/>
  <c r="E14" i="12" s="1"/>
  <c r="F14" i="12" s="1"/>
  <c r="C13" i="12"/>
  <c r="D13" i="12" s="1"/>
  <c r="E13" i="12" s="1"/>
  <c r="F13" i="12" s="1"/>
  <c r="C12" i="12"/>
  <c r="D12" i="12" s="1"/>
  <c r="E12" i="12" s="1"/>
  <c r="F12" i="12" s="1"/>
  <c r="C11" i="12"/>
  <c r="D11" i="12" s="1"/>
  <c r="E11" i="12" s="1"/>
  <c r="F11" i="12" s="1"/>
  <c r="C10" i="12"/>
  <c r="D10" i="12" s="1"/>
  <c r="E10" i="12" s="1"/>
  <c r="F10" i="12" s="1"/>
  <c r="C9" i="12"/>
  <c r="D9" i="12" s="1"/>
  <c r="E9" i="12" s="1"/>
  <c r="F9" i="12" s="1"/>
  <c r="C8" i="12"/>
  <c r="D8" i="12" s="1"/>
  <c r="E8" i="12" s="1"/>
  <c r="F8" i="12" s="1"/>
  <c r="C7" i="12"/>
  <c r="D7" i="12" s="1"/>
  <c r="E7" i="12" s="1"/>
  <c r="F7" i="12" s="1"/>
  <c r="C6" i="12"/>
  <c r="D6" i="12" s="1"/>
  <c r="E6" i="12" s="1"/>
  <c r="F6" i="12" s="1"/>
  <c r="C5" i="12"/>
  <c r="D5" i="12" s="1"/>
  <c r="E5" i="12" s="1"/>
  <c r="F5" i="12" s="1"/>
  <c r="C4" i="12"/>
  <c r="D4" i="12" s="1"/>
  <c r="E4" i="12" s="1"/>
  <c r="F4" i="12" s="1"/>
  <c r="C3" i="12"/>
  <c r="D3" i="12" s="1"/>
  <c r="E3" i="12" s="1"/>
  <c r="F3" i="12" s="1"/>
  <c r="C2" i="12"/>
  <c r="D2" i="12" s="1"/>
  <c r="E2" i="12" s="1"/>
  <c r="N21" i="14"/>
  <c r="N20" i="14"/>
  <c r="D2" i="14"/>
  <c r="E2" i="14" s="1"/>
  <c r="F2" i="14" s="1"/>
  <c r="G2" i="14" s="1"/>
  <c r="I819" i="15" l="1"/>
  <c r="J819" i="15" s="1"/>
  <c r="I982" i="15"/>
  <c r="J982" i="15" s="1"/>
  <c r="I343" i="15"/>
  <c r="J343" i="15" s="1"/>
  <c r="J732" i="15"/>
  <c r="I804" i="15"/>
  <c r="J804" i="15" s="1"/>
  <c r="I851" i="15"/>
  <c r="J851" i="15" s="1"/>
  <c r="J145" i="15"/>
  <c r="I145" i="15"/>
  <c r="I193" i="15"/>
  <c r="J193" i="15" s="1"/>
  <c r="I225" i="15"/>
  <c r="J225" i="15" s="1"/>
  <c r="I241" i="15"/>
  <c r="J241" i="15" s="1"/>
  <c r="I273" i="15"/>
  <c r="J273" i="15" s="1"/>
  <c r="I321" i="15"/>
  <c r="J321" i="15" s="1"/>
  <c r="I369" i="15"/>
  <c r="J369" i="15" s="1"/>
  <c r="I440" i="15"/>
  <c r="J440" i="15" s="1"/>
  <c r="I456" i="15"/>
  <c r="J456" i="15" s="1"/>
  <c r="I631" i="15"/>
  <c r="J631" i="15" s="1"/>
  <c r="I663" i="15"/>
  <c r="J663" i="15" s="1"/>
  <c r="I74" i="15"/>
  <c r="J74" i="15" s="1"/>
  <c r="I536" i="15"/>
  <c r="J536" i="15" s="1"/>
  <c r="I732" i="15"/>
  <c r="I19" i="15"/>
  <c r="J19" i="15" s="1"/>
  <c r="J98" i="15"/>
  <c r="I154" i="15"/>
  <c r="J154" i="15" s="1"/>
  <c r="I170" i="15"/>
  <c r="J170" i="15" s="1"/>
  <c r="J186" i="15"/>
  <c r="I186" i="15"/>
  <c r="J242" i="15"/>
  <c r="J274" i="15"/>
  <c r="J322" i="15"/>
  <c r="I330" i="15"/>
  <c r="J330" i="15" s="1"/>
  <c r="J354" i="15"/>
  <c r="J425" i="15"/>
  <c r="J441" i="15"/>
  <c r="I568" i="15"/>
  <c r="J568" i="15" s="1"/>
  <c r="I194" i="15"/>
  <c r="J194" i="15" s="1"/>
  <c r="I67" i="15"/>
  <c r="J67" i="15" s="1"/>
  <c r="I410" i="15"/>
  <c r="J410" i="15" s="1"/>
  <c r="I481" i="15"/>
  <c r="J481" i="15" s="1"/>
  <c r="J553" i="15"/>
  <c r="I471" i="15"/>
  <c r="J471" i="15" s="1"/>
  <c r="J820" i="15"/>
  <c r="I820" i="15"/>
  <c r="I195" i="15"/>
  <c r="J195" i="15" s="1"/>
  <c r="I546" i="15"/>
  <c r="J546" i="15" s="1"/>
  <c r="J124" i="15"/>
  <c r="J140" i="15"/>
  <c r="I292" i="15"/>
  <c r="J292" i="15" s="1"/>
  <c r="I737" i="15"/>
  <c r="J737" i="15" s="1"/>
  <c r="I887" i="15"/>
  <c r="J887" i="15" s="1"/>
  <c r="I903" i="15"/>
  <c r="J903" i="15" s="1"/>
  <c r="I919" i="15"/>
  <c r="J919" i="15" s="1"/>
  <c r="I817" i="15"/>
  <c r="J817" i="15" s="1"/>
  <c r="I834" i="15"/>
  <c r="J834" i="15" s="1"/>
  <c r="I188" i="15"/>
  <c r="J188" i="15" s="1"/>
  <c r="J702" i="15"/>
  <c r="J503" i="15"/>
  <c r="I503" i="15"/>
  <c r="I131" i="15"/>
  <c r="J131" i="15" s="1"/>
  <c r="I163" i="15"/>
  <c r="J163" i="15" s="1"/>
  <c r="J283" i="15"/>
  <c r="I627" i="15"/>
  <c r="J627" i="15" s="1"/>
  <c r="I746" i="15"/>
  <c r="J746" i="15" s="1"/>
  <c r="I888" i="15"/>
  <c r="J888" i="15" s="1"/>
  <c r="I951" i="15"/>
  <c r="J951" i="15" s="1"/>
  <c r="I967" i="15"/>
  <c r="J967" i="15" s="1"/>
  <c r="J361" i="15"/>
  <c r="J28" i="15"/>
  <c r="I235" i="15"/>
  <c r="J235" i="15" s="1"/>
  <c r="I490" i="15"/>
  <c r="J490" i="15" s="1"/>
  <c r="I778" i="15"/>
  <c r="J778" i="15" s="1"/>
  <c r="I810" i="15"/>
  <c r="J810" i="15" s="1"/>
  <c r="J818" i="15"/>
  <c r="J841" i="15"/>
  <c r="I717" i="15"/>
  <c r="J717" i="15" s="1"/>
  <c r="I455" i="15"/>
  <c r="J455" i="15" s="1"/>
  <c r="J638" i="15"/>
  <c r="J345" i="15"/>
  <c r="I275" i="15"/>
  <c r="J275" i="15" s="1"/>
  <c r="I361" i="15"/>
  <c r="J873" i="15"/>
  <c r="J921" i="15"/>
  <c r="J692" i="15"/>
  <c r="J92" i="15"/>
  <c r="J403" i="15"/>
  <c r="J442" i="15"/>
  <c r="J458" i="15"/>
  <c r="J569" i="15"/>
  <c r="J898" i="15"/>
  <c r="J914" i="15"/>
  <c r="I458" i="15"/>
  <c r="I442" i="15"/>
  <c r="J475" i="15"/>
  <c r="J507" i="15"/>
  <c r="J531" i="15"/>
  <c r="I871" i="15"/>
  <c r="J871" i="15" s="1"/>
  <c r="I839" i="15"/>
  <c r="J839" i="15" s="1"/>
  <c r="J308" i="15"/>
  <c r="J595" i="15"/>
  <c r="J666" i="15"/>
  <c r="J340" i="15"/>
  <c r="J262" i="15"/>
  <c r="J278" i="15"/>
  <c r="J682" i="15"/>
  <c r="J706" i="15"/>
  <c r="J775" i="15"/>
  <c r="J869" i="15"/>
  <c r="I869" i="15"/>
  <c r="I165" i="15"/>
  <c r="J165" i="15" s="1"/>
  <c r="I149" i="15"/>
  <c r="J149" i="15" s="1"/>
  <c r="I133" i="15"/>
  <c r="J133" i="15" s="1"/>
  <c r="I117" i="15"/>
  <c r="J117" i="15" s="1"/>
  <c r="J453" i="15"/>
  <c r="J596" i="15"/>
  <c r="J807" i="15"/>
  <c r="J885" i="15"/>
  <c r="J901" i="15"/>
  <c r="J917" i="15"/>
  <c r="I980" i="15"/>
  <c r="J980" i="15" s="1"/>
  <c r="I692" i="15"/>
  <c r="I596" i="15"/>
  <c r="I372" i="15"/>
  <c r="J372" i="15" s="1"/>
  <c r="I340" i="15"/>
  <c r="I308" i="15"/>
  <c r="J404" i="15"/>
  <c r="J451" i="15"/>
  <c r="J923" i="15"/>
  <c r="J56" i="15"/>
  <c r="J183" i="15"/>
  <c r="J199" i="15"/>
  <c r="J215" i="15"/>
  <c r="J279" i="15"/>
  <c r="I659" i="15"/>
  <c r="J659" i="15" s="1"/>
  <c r="I643" i="15"/>
  <c r="J643" i="15" s="1"/>
  <c r="I595" i="15"/>
  <c r="I531" i="15"/>
  <c r="I451" i="15"/>
  <c r="I403" i="15"/>
  <c r="J556" i="15"/>
  <c r="J799" i="15"/>
  <c r="J185" i="15"/>
  <c r="J201" i="15"/>
  <c r="J249" i="15"/>
  <c r="J344" i="15"/>
  <c r="J352" i="15"/>
  <c r="J368" i="15"/>
  <c r="J582" i="15"/>
  <c r="J629" i="15"/>
  <c r="J997" i="15"/>
  <c r="J159" i="15"/>
  <c r="J824" i="15"/>
  <c r="J958" i="15"/>
  <c r="J974" i="15"/>
  <c r="J601" i="15"/>
  <c r="J617" i="15"/>
  <c r="J672" i="15"/>
  <c r="J750" i="15"/>
  <c r="J812" i="15"/>
  <c r="J953" i="15"/>
  <c r="J141" i="15"/>
  <c r="J316" i="15"/>
  <c r="J364" i="15"/>
  <c r="J427" i="15"/>
  <c r="J578" i="15"/>
  <c r="J688" i="15"/>
  <c r="J720" i="15"/>
  <c r="J773" i="15"/>
  <c r="J789" i="15"/>
  <c r="J805" i="15"/>
  <c r="J528" i="15"/>
  <c r="J639" i="15"/>
  <c r="J655" i="15"/>
  <c r="J365" i="15"/>
  <c r="J412" i="15"/>
  <c r="J681" i="15"/>
  <c r="J782" i="15"/>
  <c r="J844" i="15"/>
  <c r="J40" i="15"/>
  <c r="J95" i="15"/>
  <c r="J476" i="15"/>
  <c r="J508" i="15"/>
  <c r="J540" i="15"/>
  <c r="J674" i="15"/>
  <c r="J814" i="15"/>
  <c r="J876" i="15"/>
  <c r="J892" i="15"/>
  <c r="J924" i="15"/>
  <c r="J971" i="15"/>
  <c r="J880" i="15"/>
  <c r="J912" i="15"/>
  <c r="J592" i="15"/>
  <c r="J992" i="15"/>
  <c r="J143" i="15"/>
  <c r="J398" i="15"/>
  <c r="J588" i="15"/>
  <c r="J940" i="15"/>
  <c r="J987" i="15"/>
  <c r="J41" i="15"/>
  <c r="J88" i="15"/>
  <c r="J541" i="15"/>
  <c r="J745" i="15"/>
  <c r="J830" i="15"/>
  <c r="J956" i="15"/>
  <c r="J972" i="15"/>
  <c r="J576" i="15"/>
  <c r="J624" i="15"/>
  <c r="J944" i="15"/>
  <c r="J656" i="15"/>
  <c r="J766" i="15"/>
  <c r="J271" i="15"/>
  <c r="J572" i="15"/>
  <c r="J73" i="15"/>
  <c r="J136" i="15"/>
  <c r="J224" i="15"/>
  <c r="J280" i="15"/>
  <c r="J303" i="15"/>
  <c r="J319" i="15"/>
  <c r="J565" i="15"/>
  <c r="J573" i="15"/>
  <c r="J652" i="15"/>
  <c r="J699" i="15"/>
  <c r="J715" i="15"/>
  <c r="J776" i="15"/>
  <c r="J800" i="15"/>
  <c r="J854" i="15"/>
  <c r="J862" i="15"/>
  <c r="J933" i="15"/>
  <c r="J496" i="15"/>
  <c r="J47" i="15"/>
  <c r="J285" i="15"/>
  <c r="J175" i="15"/>
  <c r="J382" i="15"/>
  <c r="J635" i="15"/>
  <c r="J288" i="15"/>
  <c r="J510" i="15"/>
  <c r="J605" i="15"/>
  <c r="J613" i="15"/>
  <c r="J761" i="15"/>
  <c r="J878" i="15"/>
  <c r="J918" i="15"/>
  <c r="J926" i="15"/>
  <c r="J949" i="15"/>
  <c r="J76" i="15"/>
  <c r="J83" i="15"/>
  <c r="J191" i="15"/>
  <c r="J384" i="15"/>
  <c r="J54" i="15"/>
  <c r="J172" i="15"/>
  <c r="J452" i="15"/>
  <c r="J126" i="15"/>
  <c r="J296" i="15"/>
  <c r="J686" i="15"/>
  <c r="J414" i="15"/>
  <c r="J446" i="15"/>
  <c r="J401" i="15"/>
  <c r="J930" i="15"/>
  <c r="J214" i="15"/>
  <c r="J298" i="15"/>
  <c r="J547" i="15"/>
  <c r="J108" i="15"/>
  <c r="J395" i="15"/>
  <c r="J598" i="15"/>
  <c r="J793" i="15"/>
  <c r="J236" i="15"/>
  <c r="J529" i="15"/>
  <c r="J566" i="15"/>
  <c r="J38" i="15"/>
  <c r="J587" i="15"/>
  <c r="J463" i="15"/>
  <c r="J324" i="15"/>
  <c r="J487" i="15"/>
  <c r="J734" i="15"/>
  <c r="J169" i="15"/>
  <c r="J676" i="15"/>
  <c r="J231" i="15"/>
  <c r="J250" i="15"/>
  <c r="J294" i="15"/>
  <c r="J342" i="15"/>
  <c r="J356" i="15"/>
  <c r="J391" i="15"/>
  <c r="J504" i="15"/>
  <c r="J626" i="15"/>
  <c r="J690" i="15"/>
  <c r="J102" i="15"/>
  <c r="J156" i="15"/>
  <c r="J244" i="15"/>
  <c r="J423" i="15"/>
  <c r="J611" i="15"/>
  <c r="J205" i="15"/>
  <c r="J473" i="15"/>
  <c r="J484" i="15"/>
  <c r="J35" i="15"/>
  <c r="J147" i="15"/>
  <c r="J158" i="15"/>
  <c r="J179" i="15"/>
  <c r="J211" i="15"/>
  <c r="J248" i="15"/>
  <c r="J400" i="15"/>
  <c r="J405" i="15"/>
  <c r="J478" i="15"/>
  <c r="J590" i="15"/>
  <c r="J668" i="15"/>
  <c r="J689" i="15"/>
  <c r="J744" i="15"/>
  <c r="J846" i="15"/>
  <c r="J575" i="15"/>
  <c r="J166" i="15"/>
  <c r="J290" i="15"/>
  <c r="J464" i="15"/>
  <c r="J722" i="15"/>
  <c r="J747" i="15"/>
  <c r="J788" i="15"/>
  <c r="J825" i="15"/>
  <c r="J260" i="15"/>
  <c r="J311" i="15"/>
  <c r="J866" i="15"/>
  <c r="J658" i="15"/>
  <c r="J728" i="15"/>
  <c r="J946" i="15"/>
  <c r="J197" i="15"/>
  <c r="J301" i="15"/>
  <c r="J603" i="15"/>
  <c r="J91" i="15"/>
  <c r="J134" i="15"/>
  <c r="J619" i="15"/>
  <c r="J850" i="15"/>
  <c r="J886" i="15"/>
  <c r="J798" i="15"/>
  <c r="J255" i="15"/>
  <c r="J586" i="15"/>
  <c r="J27" i="15"/>
  <c r="J318" i="15"/>
  <c r="J161" i="15"/>
  <c r="J182" i="15"/>
  <c r="J246" i="15"/>
  <c r="J337" i="15"/>
  <c r="J397" i="15"/>
  <c r="J430" i="15"/>
  <c r="J748" i="15"/>
  <c r="J976" i="15"/>
  <c r="J968" i="15"/>
  <c r="J614" i="15"/>
  <c r="J994" i="15"/>
  <c r="J738" i="15"/>
  <c r="J110" i="15"/>
  <c r="J376" i="15"/>
  <c r="J708" i="15"/>
  <c r="J181" i="15"/>
  <c r="J816" i="15"/>
  <c r="J551" i="15"/>
  <c r="J594" i="15"/>
  <c r="J700" i="15"/>
  <c r="J731" i="15"/>
  <c r="J755" i="15"/>
  <c r="J845" i="15"/>
  <c r="J334" i="15"/>
  <c r="J462" i="15"/>
  <c r="J512" i="15"/>
  <c r="J703" i="15"/>
  <c r="J492" i="15"/>
  <c r="J548" i="15"/>
  <c r="J237" i="15"/>
  <c r="J494" i="15"/>
  <c r="J661" i="15"/>
  <c r="J82" i="15"/>
  <c r="J114" i="15"/>
  <c r="J315" i="15"/>
  <c r="J419" i="15"/>
  <c r="J517" i="15"/>
  <c r="J523" i="15"/>
  <c r="J864" i="15"/>
  <c r="J538" i="15"/>
  <c r="J559" i="15"/>
  <c r="J585" i="15"/>
  <c r="J848" i="15"/>
  <c r="J526" i="15"/>
  <c r="J62" i="15"/>
  <c r="J314" i="15"/>
  <c r="J424" i="15"/>
  <c r="J287" i="15"/>
  <c r="J326" i="15"/>
  <c r="J399" i="15"/>
  <c r="J713" i="15"/>
  <c r="J718" i="15"/>
  <c r="J981" i="15"/>
  <c r="J803" i="15"/>
  <c r="J736" i="15"/>
  <c r="J900" i="15"/>
  <c r="J581" i="15"/>
  <c r="J683" i="15"/>
  <c r="J725" i="15"/>
  <c r="J853" i="15"/>
  <c r="J648" i="15"/>
  <c r="J757" i="15"/>
  <c r="J198" i="15"/>
  <c r="J207" i="15"/>
  <c r="J223" i="15"/>
  <c r="J267" i="15"/>
  <c r="J393" i="15"/>
  <c r="J449" i="15"/>
  <c r="J459" i="15"/>
  <c r="J501" i="15"/>
  <c r="J514" i="15"/>
  <c r="J535" i="15"/>
  <c r="J549" i="15"/>
  <c r="J558" i="15"/>
  <c r="J827" i="15"/>
  <c r="J959" i="15"/>
  <c r="J109" i="15"/>
  <c r="J784" i="15"/>
  <c r="J859" i="15"/>
  <c r="J889" i="15"/>
  <c r="J896" i="15"/>
  <c r="J965" i="15"/>
  <c r="J678" i="15"/>
  <c r="J189" i="15"/>
  <c r="J256" i="15"/>
  <c r="J333" i="15"/>
  <c r="J402" i="15"/>
  <c r="J480" i="15"/>
  <c r="J564" i="15"/>
  <c r="J693" i="15"/>
  <c r="J907" i="15"/>
  <c r="J928" i="15"/>
  <c r="J61" i="15"/>
  <c r="J101" i="15"/>
  <c r="J184" i="15"/>
  <c r="J753" i="15"/>
  <c r="J758" i="15"/>
  <c r="J809" i="15"/>
  <c r="J960" i="15"/>
  <c r="J709" i="15"/>
  <c r="J253" i="15"/>
  <c r="J362" i="15"/>
  <c r="J349" i="15"/>
  <c r="J11" i="15"/>
  <c r="J39" i="15"/>
  <c r="J71" i="15"/>
  <c r="J104" i="15"/>
  <c r="J417" i="15"/>
  <c r="J454" i="15"/>
  <c r="J5" i="15"/>
  <c r="J17" i="15"/>
  <c r="J81" i="15"/>
  <c r="J113" i="15"/>
  <c r="J127" i="15"/>
  <c r="J137" i="15"/>
  <c r="J763" i="15"/>
  <c r="J12" i="15"/>
  <c r="J18" i="15"/>
  <c r="J31" i="15"/>
  <c r="J105" i="15"/>
  <c r="J226" i="15"/>
  <c r="J259" i="15"/>
  <c r="J336" i="15"/>
  <c r="J6" i="15"/>
  <c r="J128" i="15"/>
  <c r="J162" i="15"/>
  <c r="J187" i="15"/>
  <c r="J216" i="15"/>
  <c r="J55" i="15"/>
  <c r="J119" i="15"/>
  <c r="J148" i="15"/>
  <c r="J222" i="15"/>
  <c r="J240" i="15"/>
  <c r="J284" i="15"/>
  <c r="J332" i="15"/>
  <c r="J351" i="15"/>
  <c r="J849" i="15"/>
  <c r="J23" i="15"/>
  <c r="J129" i="15"/>
  <c r="J139" i="15"/>
  <c r="J144" i="15"/>
  <c r="J196" i="15"/>
  <c r="J217" i="15"/>
  <c r="J7" i="15"/>
  <c r="J96" i="15"/>
  <c r="J167" i="15"/>
  <c r="J371" i="15"/>
  <c r="J22" i="15"/>
  <c r="J87" i="15"/>
  <c r="J20" i="15"/>
  <c r="J218" i="15"/>
  <c r="J245" i="15"/>
  <c r="J3" i="15"/>
  <c r="J9" i="15"/>
  <c r="J377" i="15"/>
  <c r="J72" i="15"/>
  <c r="J14" i="15"/>
  <c r="J266" i="15"/>
  <c r="J505" i="15"/>
  <c r="J8" i="15"/>
  <c r="J415" i="15"/>
  <c r="J111" i="15"/>
  <c r="J176" i="15"/>
  <c r="J443" i="15"/>
  <c r="M9" i="15"/>
  <c r="J16" i="15"/>
  <c r="J63" i="15"/>
  <c r="J89" i="15"/>
  <c r="J103" i="15"/>
  <c r="J146" i="15"/>
  <c r="J177" i="15"/>
  <c r="J325" i="15"/>
  <c r="J493" i="15"/>
  <c r="J346" i="15"/>
  <c r="M2" i="15"/>
  <c r="J482" i="15"/>
  <c r="J135" i="15"/>
  <c r="J155" i="15"/>
  <c r="J277" i="15"/>
  <c r="J10" i="15"/>
  <c r="J21" i="15"/>
  <c r="J112" i="15"/>
  <c r="J268" i="15"/>
  <c r="J295" i="15"/>
  <c r="J24" i="15"/>
  <c r="J432" i="15"/>
  <c r="J25" i="15"/>
  <c r="J429" i="15"/>
  <c r="J320" i="15"/>
  <c r="J64" i="15"/>
  <c r="J151" i="15"/>
  <c r="J234" i="15"/>
  <c r="J359" i="15"/>
  <c r="J957" i="15"/>
  <c r="J33" i="15"/>
  <c r="J49" i="15"/>
  <c r="J142" i="15"/>
  <c r="J200" i="15"/>
  <c r="J251" i="15"/>
  <c r="J276" i="15"/>
  <c r="J413" i="15"/>
  <c r="J434" i="15"/>
  <c r="J583" i="15"/>
  <c r="J855" i="15"/>
  <c r="J36" i="15"/>
  <c r="J52" i="15"/>
  <c r="J57" i="15"/>
  <c r="J60" i="15"/>
  <c r="J106" i="15"/>
  <c r="J153" i="15"/>
  <c r="J178" i="15"/>
  <c r="J203" i="15"/>
  <c r="J269" i="15"/>
  <c r="J335" i="15"/>
  <c r="J379" i="15"/>
  <c r="J387" i="15"/>
  <c r="J448" i="15"/>
  <c r="J460" i="15"/>
  <c r="J560" i="15"/>
  <c r="J579" i="15"/>
  <c r="J350" i="15"/>
  <c r="J69" i="15"/>
  <c r="J435" i="15"/>
  <c r="J34" i="15"/>
  <c r="J80" i="15"/>
  <c r="J85" i="15"/>
  <c r="J90" i="15"/>
  <c r="J209" i="15"/>
  <c r="J221" i="15"/>
  <c r="J305" i="15"/>
  <c r="J511" i="15"/>
  <c r="J519" i="15"/>
  <c r="J542" i="15"/>
  <c r="J561" i="15"/>
  <c r="J628" i="15"/>
  <c r="J670" i="15"/>
  <c r="J759" i="15"/>
  <c r="J927" i="15"/>
  <c r="J998" i="15"/>
  <c r="J50" i="15"/>
  <c r="J107" i="15"/>
  <c r="J115" i="15"/>
  <c r="J173" i="15"/>
  <c r="J270" i="15"/>
  <c r="J421" i="15"/>
  <c r="J497" i="15"/>
  <c r="J539" i="15"/>
  <c r="J607" i="15"/>
  <c r="J625" i="15"/>
  <c r="J632" i="15"/>
  <c r="J922" i="15"/>
  <c r="J950" i="15"/>
  <c r="J75" i="15"/>
  <c r="J78" i="15"/>
  <c r="J132" i="15"/>
  <c r="J204" i="15"/>
  <c r="J312" i="15"/>
  <c r="J329" i="15"/>
  <c r="J469" i="15"/>
  <c r="J515" i="15"/>
  <c r="J554" i="15"/>
  <c r="J667" i="15"/>
  <c r="J29" i="15"/>
  <c r="J37" i="15"/>
  <c r="J53" i="15"/>
  <c r="J121" i="15"/>
  <c r="J157" i="15"/>
  <c r="J263" i="15"/>
  <c r="J281" i="15"/>
  <c r="J309" i="15"/>
  <c r="J323" i="15"/>
  <c r="J373" i="15"/>
  <c r="J389" i="15"/>
  <c r="J407" i="15"/>
  <c r="J457" i="15"/>
  <c r="J465" i="15"/>
  <c r="J520" i="15"/>
  <c r="J577" i="15"/>
  <c r="J600" i="15"/>
  <c r="J915" i="15"/>
  <c r="J77" i="15"/>
  <c r="J164" i="15"/>
  <c r="J26" i="15"/>
  <c r="J66" i="15"/>
  <c r="J212" i="15"/>
  <c r="J227" i="15"/>
  <c r="J355" i="15"/>
  <c r="J472" i="15"/>
  <c r="J726" i="15"/>
  <c r="J58" i="15"/>
  <c r="J99" i="15"/>
  <c r="J646" i="15"/>
  <c r="J868" i="15"/>
  <c r="J995" i="15"/>
  <c r="J13" i="15"/>
  <c r="J168" i="15"/>
  <c r="J616" i="15"/>
  <c r="J779" i="15"/>
  <c r="J882" i="15"/>
  <c r="J42" i="15"/>
  <c r="J94" i="15"/>
  <c r="J174" i="15"/>
  <c r="J232" i="15"/>
  <c r="J313" i="15"/>
  <c r="J59" i="15"/>
  <c r="J100" i="15"/>
  <c r="J138" i="15"/>
  <c r="J152" i="15"/>
  <c r="J202" i="15"/>
  <c r="J219" i="15"/>
  <c r="J293" i="15"/>
  <c r="J307" i="15"/>
  <c r="J310" i="15"/>
  <c r="J353" i="15"/>
  <c r="J360" i="15"/>
  <c r="J499" i="15"/>
  <c r="J642" i="15"/>
  <c r="J723" i="15"/>
  <c r="J291" i="15"/>
  <c r="J328" i="15"/>
  <c r="J44" i="15"/>
  <c r="J206" i="15"/>
  <c r="J580" i="15"/>
  <c r="J591" i="15"/>
  <c r="J347" i="15"/>
  <c r="M4" i="15"/>
  <c r="J32" i="15"/>
  <c r="J48" i="15"/>
  <c r="J130" i="15"/>
  <c r="J418" i="15"/>
  <c r="J679" i="15"/>
  <c r="J860" i="15"/>
  <c r="J171" i="15"/>
  <c r="J422" i="15"/>
  <c r="J286" i="15"/>
  <c r="J341" i="15"/>
  <c r="J521" i="15"/>
  <c r="J533" i="15"/>
  <c r="J97" i="15"/>
  <c r="J122" i="15"/>
  <c r="J180" i="15"/>
  <c r="J229" i="15"/>
  <c r="J331" i="15"/>
  <c r="J375" i="15"/>
  <c r="J495" i="15"/>
  <c r="J537" i="15"/>
  <c r="J567" i="15"/>
  <c r="J571" i="15"/>
  <c r="J192" i="15"/>
  <c r="J420" i="15"/>
  <c r="J606" i="15"/>
  <c r="J120" i="15"/>
  <c r="J299" i="15"/>
  <c r="J612" i="15"/>
  <c r="J877" i="15"/>
  <c r="J973" i="15"/>
  <c r="J210" i="15"/>
  <c r="J411" i="15"/>
  <c r="J498" i="15"/>
  <c r="J213" i="15"/>
  <c r="J367" i="15"/>
  <c r="J675" i="15"/>
  <c r="J264" i="15"/>
  <c r="J282" i="15"/>
  <c r="J426" i="15"/>
  <c r="J491" i="15"/>
  <c r="J780" i="15"/>
  <c r="J30" i="15"/>
  <c r="J43" i="15"/>
  <c r="J46" i="15"/>
  <c r="J79" i="15"/>
  <c r="J150" i="15"/>
  <c r="J208" i="15"/>
  <c r="J239" i="15"/>
  <c r="J257" i="15"/>
  <c r="J261" i="15"/>
  <c r="J265" i="15"/>
  <c r="J272" i="15"/>
  <c r="J297" i="15"/>
  <c r="J317" i="15"/>
  <c r="J327" i="15"/>
  <c r="J338" i="15"/>
  <c r="J357" i="15"/>
  <c r="J386" i="15"/>
  <c r="J552" i="15"/>
  <c r="J634" i="15"/>
  <c r="J811" i="15"/>
  <c r="J230" i="15"/>
  <c r="J677" i="15"/>
  <c r="J15" i="15"/>
  <c r="J380" i="15"/>
  <c r="J428" i="15"/>
  <c r="J385" i="15"/>
  <c r="J502" i="15"/>
  <c r="J852" i="15"/>
  <c r="J947" i="15"/>
  <c r="J160" i="15"/>
  <c r="J289" i="15"/>
  <c r="J394" i="15"/>
  <c r="J543" i="15"/>
  <c r="J574" i="15"/>
  <c r="J802" i="15"/>
  <c r="J961" i="15"/>
  <c r="J969" i="15"/>
  <c r="J978" i="15"/>
  <c r="J70" i="15"/>
  <c r="J363" i="15"/>
  <c r="J474" i="15"/>
  <c r="J771" i="15"/>
  <c r="J65" i="15"/>
  <c r="J68" i="15"/>
  <c r="J220" i="15"/>
  <c r="J304" i="15"/>
  <c r="J416" i="15"/>
  <c r="J447" i="15"/>
  <c r="J488" i="15"/>
  <c r="J500" i="15"/>
  <c r="J622" i="15"/>
  <c r="J685" i="15"/>
  <c r="J697" i="15"/>
  <c r="J774" i="15"/>
  <c r="J563" i="15"/>
  <c r="J618" i="15"/>
  <c r="J701" i="15"/>
  <c r="J843" i="15"/>
  <c r="J847" i="15"/>
  <c r="J243" i="15"/>
  <c r="J366" i="15"/>
  <c r="J370" i="15"/>
  <c r="J383" i="15"/>
  <c r="J408" i="15"/>
  <c r="J518" i="15"/>
  <c r="J593" i="15"/>
  <c r="J651" i="15"/>
  <c r="J707" i="15"/>
  <c r="J712" i="15"/>
  <c r="J762" i="15"/>
  <c r="J872" i="15"/>
  <c r="J238" i="15"/>
  <c r="J392" i="15"/>
  <c r="J530" i="15"/>
  <c r="J621" i="15"/>
  <c r="J727" i="15"/>
  <c r="J751" i="15"/>
  <c r="J86" i="15"/>
  <c r="J118" i="15"/>
  <c r="J125" i="15"/>
  <c r="J306" i="15"/>
  <c r="J348" i="15"/>
  <c r="J653" i="15"/>
  <c r="J705" i="15"/>
  <c r="J842" i="15"/>
  <c r="J920" i="15"/>
  <c r="J84" i="15"/>
  <c r="J116" i="15"/>
  <c r="J233" i="15"/>
  <c r="J252" i="15"/>
  <c r="J258" i="15"/>
  <c r="J300" i="15"/>
  <c r="J358" i="15"/>
  <c r="J406" i="15"/>
  <c r="J433" i="15"/>
  <c r="J444" i="15"/>
  <c r="J466" i="15"/>
  <c r="J470" i="15"/>
  <c r="J477" i="15"/>
  <c r="J506" i="15"/>
  <c r="J534" i="15"/>
  <c r="J645" i="15"/>
  <c r="J756" i="15"/>
  <c r="J857" i="15"/>
  <c r="J879" i="15"/>
  <c r="J893" i="15"/>
  <c r="J45" i="15"/>
  <c r="J93" i="15"/>
  <c r="J123" i="15"/>
  <c r="J190" i="15"/>
  <c r="J228" i="15"/>
  <c r="J247" i="15"/>
  <c r="J339" i="15"/>
  <c r="J545" i="15"/>
  <c r="J680" i="15"/>
  <c r="J714" i="15"/>
  <c r="J770" i="15"/>
  <c r="J821" i="15"/>
  <c r="J637" i="15"/>
  <c r="J673" i="15"/>
  <c r="J695" i="15"/>
  <c r="J749" i="15"/>
  <c r="J786" i="15"/>
  <c r="J791" i="15"/>
  <c r="J532" i="15"/>
  <c r="J544" i="15"/>
  <c r="J589" i="15"/>
  <c r="J599" i="15"/>
  <c r="J602" i="15"/>
  <c r="J630" i="15"/>
  <c r="J644" i="15"/>
  <c r="J691" i="15"/>
  <c r="J730" i="15"/>
  <c r="J796" i="15"/>
  <c r="J867" i="15"/>
  <c r="J881" i="15"/>
  <c r="J890" i="15"/>
  <c r="J254" i="15"/>
  <c r="J431" i="15"/>
  <c r="J509" i="15"/>
  <c r="J524" i="15"/>
  <c r="J557" i="15"/>
  <c r="J597" i="15"/>
  <c r="J711" i="15"/>
  <c r="J445" i="15"/>
  <c r="J479" i="15"/>
  <c r="J615" i="15"/>
  <c r="J636" i="15"/>
  <c r="J647" i="15"/>
  <c r="J381" i="15"/>
  <c r="J390" i="15"/>
  <c r="J461" i="15"/>
  <c r="J516" i="15"/>
  <c r="J609" i="15"/>
  <c r="J669" i="15"/>
  <c r="J716" i="15"/>
  <c r="J724" i="15"/>
  <c r="J790" i="15"/>
  <c r="J378" i="15"/>
  <c r="J436" i="15"/>
  <c r="J439" i="15"/>
  <c r="J467" i="15"/>
  <c r="J513" i="15"/>
  <c r="J562" i="15"/>
  <c r="J623" i="15"/>
  <c r="J633" i="15"/>
  <c r="J704" i="15"/>
  <c r="J740" i="15"/>
  <c r="J777" i="15"/>
  <c r="J831" i="15"/>
  <c r="J899" i="15"/>
  <c r="J934" i="15"/>
  <c r="J785" i="15"/>
  <c r="J813" i="15"/>
  <c r="J916" i="15"/>
  <c r="J954" i="15"/>
  <c r="J721" i="15"/>
  <c r="J894" i="15"/>
  <c r="J485" i="15"/>
  <c r="J640" i="15"/>
  <c r="J792" i="15"/>
  <c r="J856" i="15"/>
  <c r="J437" i="15"/>
  <c r="J610" i="15"/>
  <c r="J671" i="15"/>
  <c r="J684" i="15"/>
  <c r="J742" i="15"/>
  <c r="J388" i="15"/>
  <c r="J396" i="15"/>
  <c r="J483" i="15"/>
  <c r="J486" i="15"/>
  <c r="J527" i="15"/>
  <c r="J664" i="15"/>
  <c r="J760" i="15"/>
  <c r="J768" i="15"/>
  <c r="J781" i="15"/>
  <c r="J962" i="15"/>
  <c r="J966" i="15"/>
  <c r="J468" i="15"/>
  <c r="J522" i="15"/>
  <c r="J604" i="15"/>
  <c r="J698" i="15"/>
  <c r="J797" i="15"/>
  <c r="J302" i="15"/>
  <c r="J374" i="15"/>
  <c r="J409" i="15"/>
  <c r="J450" i="15"/>
  <c r="J489" i="15"/>
  <c r="J525" i="15"/>
  <c r="J550" i="15"/>
  <c r="J555" i="15"/>
  <c r="J584" i="15"/>
  <c r="J620" i="15"/>
  <c r="J729" i="15"/>
  <c r="J743" i="15"/>
  <c r="J754" i="15"/>
  <c r="J836" i="15"/>
  <c r="J840" i="15"/>
  <c r="J875" i="15"/>
  <c r="J752" i="15"/>
  <c r="J660" i="15"/>
  <c r="J696" i="15"/>
  <c r="J739" i="15"/>
  <c r="J808" i="15"/>
  <c r="J939" i="15"/>
  <c r="J984" i="15"/>
  <c r="J999" i="15"/>
  <c r="J710" i="15"/>
  <c r="J772" i="15"/>
  <c r="J826" i="15"/>
  <c r="J870" i="15"/>
  <c r="J908" i="15"/>
  <c r="J996" i="15"/>
  <c r="J641" i="15"/>
  <c r="J649" i="15"/>
  <c r="J654" i="15"/>
  <c r="J662" i="15"/>
  <c r="J765" i="15"/>
  <c r="J787" i="15"/>
  <c r="J794" i="15"/>
  <c r="J823" i="15"/>
  <c r="J925" i="15"/>
  <c r="J608" i="15"/>
  <c r="J657" i="15"/>
  <c r="J687" i="15"/>
  <c r="J719" i="15"/>
  <c r="J735" i="15"/>
  <c r="J801" i="15"/>
  <c r="J833" i="15"/>
  <c r="J863" i="15"/>
  <c r="J874" i="15"/>
  <c r="J883" i="15"/>
  <c r="J909" i="15"/>
  <c r="J438" i="15"/>
  <c r="J570" i="15"/>
  <c r="J769" i="15"/>
  <c r="J837" i="15"/>
  <c r="J904" i="15"/>
  <c r="J938" i="15"/>
  <c r="J989" i="15"/>
  <c r="J993" i="15"/>
  <c r="J822" i="15"/>
  <c r="J902" i="15"/>
  <c r="J906" i="15"/>
  <c r="J911" i="15"/>
  <c r="J767" i="15"/>
  <c r="J835" i="15"/>
  <c r="J865" i="15"/>
  <c r="J913" i="15"/>
  <c r="J931" i="15"/>
  <c r="J963" i="15"/>
  <c r="J741" i="15"/>
  <c r="J783" i="15"/>
  <c r="J815" i="15"/>
  <c r="J891" i="15"/>
  <c r="J895" i="15"/>
  <c r="J905" i="15"/>
  <c r="J650" i="15"/>
  <c r="J665" i="15"/>
  <c r="J694" i="15"/>
  <c r="J733" i="15"/>
  <c r="J941" i="15"/>
  <c r="J948" i="15"/>
  <c r="J955" i="15"/>
  <c r="J806" i="15"/>
  <c r="J828" i="15"/>
  <c r="J858" i="15"/>
  <c r="J884" i="15"/>
  <c r="J910" i="15"/>
  <c r="J932" i="15"/>
  <c r="J975" i="15"/>
  <c r="J990" i="15"/>
  <c r="J764" i="15"/>
  <c r="J795" i="15"/>
  <c r="J945" i="15"/>
  <c r="J964" i="15"/>
  <c r="J936" i="15"/>
  <c r="J983" i="15"/>
  <c r="J942" i="15"/>
  <c r="J952" i="15"/>
  <c r="J986" i="15"/>
  <c r="J935" i="15"/>
  <c r="J1000" i="15"/>
  <c r="J829" i="15"/>
  <c r="J838" i="15"/>
  <c r="J861" i="15"/>
  <c r="J897" i="15"/>
  <c r="J929" i="15"/>
  <c r="J970" i="15"/>
  <c r="J943" i="15"/>
  <c r="J991" i="15"/>
  <c r="J988" i="15"/>
  <c r="J979" i="15"/>
  <c r="J937" i="15"/>
  <c r="J985" i="15"/>
  <c r="J977" i="15"/>
  <c r="F2" i="12"/>
  <c r="J16" i="12"/>
  <c r="I12" i="12"/>
  <c r="K12" i="12" s="1"/>
  <c r="I14" i="12"/>
  <c r="K14" i="12" s="1"/>
  <c r="J11" i="12"/>
  <c r="J17" i="12"/>
  <c r="I10" i="12"/>
  <c r="K10" i="12" s="1"/>
  <c r="I16" i="12"/>
  <c r="K16" i="12" s="1"/>
  <c r="J7" i="12"/>
  <c r="J9" i="12"/>
  <c r="I15" i="12"/>
  <c r="K15" i="12" s="1"/>
  <c r="I17" i="12"/>
  <c r="K17" i="12" s="1"/>
  <c r="I7" i="12"/>
  <c r="K7" i="12" s="1"/>
  <c r="I9" i="12"/>
  <c r="K9" i="12" s="1"/>
  <c r="I13" i="12"/>
  <c r="K13" i="12" s="1"/>
  <c r="J10" i="12"/>
  <c r="J12" i="12"/>
  <c r="I8" i="12"/>
  <c r="K8" i="12" s="1"/>
  <c r="J13" i="12"/>
  <c r="J14" i="12"/>
  <c r="J15" i="12"/>
  <c r="I11" i="12"/>
  <c r="K11" i="12" s="1"/>
  <c r="J8" i="12"/>
  <c r="I4" i="12"/>
  <c r="O15" i="14"/>
  <c r="Q15" i="14" s="1"/>
  <c r="J4" i="15" l="1"/>
  <c r="J2" i="15"/>
  <c r="V7" i="15" s="1"/>
  <c r="P4" i="15"/>
  <c r="N18" i="14"/>
  <c r="P18" i="14" s="1"/>
  <c r="O17" i="14"/>
  <c r="Q17" i="14" s="1"/>
  <c r="O10" i="14"/>
  <c r="Q10" i="14" s="1"/>
  <c r="N11" i="14"/>
  <c r="P11" i="14" s="1"/>
  <c r="O8" i="14"/>
  <c r="Q8" i="14" s="1"/>
  <c r="O11" i="14"/>
  <c r="Q11" i="14" s="1"/>
  <c r="N15" i="14"/>
  <c r="P15" i="14" s="1"/>
  <c r="O14" i="14"/>
  <c r="Q14" i="14" s="1"/>
  <c r="N14" i="14"/>
  <c r="P14" i="14" s="1"/>
  <c r="O9" i="14"/>
  <c r="Q9" i="14" s="1"/>
  <c r="N9" i="14"/>
  <c r="P9" i="14" s="1"/>
  <c r="N10" i="14"/>
  <c r="P10" i="14" s="1"/>
  <c r="O12" i="14"/>
  <c r="Q12" i="14" s="1"/>
  <c r="N17" i="14"/>
  <c r="P17" i="14" s="1"/>
  <c r="N16" i="14"/>
  <c r="P16" i="14" s="1"/>
  <c r="O18" i="14"/>
  <c r="Q18" i="14" s="1"/>
  <c r="N4" i="14"/>
  <c r="N8" i="14"/>
  <c r="P8" i="14" s="1"/>
  <c r="N13" i="14"/>
  <c r="P13" i="14" s="1"/>
  <c r="O13" i="14"/>
  <c r="Q13" i="14" s="1"/>
  <c r="O16" i="14"/>
  <c r="Q16" i="14" s="1"/>
  <c r="N12" i="14"/>
  <c r="P12" i="14" s="1"/>
  <c r="E1000" i="13" l="1"/>
  <c r="F1000" i="13" s="1"/>
  <c r="G1000" i="13" s="1"/>
  <c r="D1000" i="13"/>
  <c r="D999" i="13"/>
  <c r="E999" i="13" s="1"/>
  <c r="F999" i="13" s="1"/>
  <c r="G999" i="13" s="1"/>
  <c r="D998" i="13"/>
  <c r="E998" i="13" s="1"/>
  <c r="F998" i="13" s="1"/>
  <c r="G998" i="13" s="1"/>
  <c r="D997" i="13"/>
  <c r="E997" i="13" s="1"/>
  <c r="F997" i="13" s="1"/>
  <c r="G997" i="13" s="1"/>
  <c r="E996" i="13"/>
  <c r="F996" i="13" s="1"/>
  <c r="G996" i="13" s="1"/>
  <c r="D996" i="13"/>
  <c r="D995" i="13"/>
  <c r="E995" i="13" s="1"/>
  <c r="F995" i="13" s="1"/>
  <c r="G995" i="13" s="1"/>
  <c r="D994" i="13"/>
  <c r="E994" i="13" s="1"/>
  <c r="F994" i="13" s="1"/>
  <c r="G994" i="13" s="1"/>
  <c r="D993" i="13"/>
  <c r="E993" i="13" s="1"/>
  <c r="F993" i="13" s="1"/>
  <c r="G993" i="13" s="1"/>
  <c r="D992" i="13"/>
  <c r="E992" i="13" s="1"/>
  <c r="F992" i="13" s="1"/>
  <c r="G992" i="13" s="1"/>
  <c r="D991" i="13"/>
  <c r="E991" i="13" s="1"/>
  <c r="F991" i="13" s="1"/>
  <c r="G991" i="13" s="1"/>
  <c r="E990" i="13"/>
  <c r="F990" i="13" s="1"/>
  <c r="G990" i="13" s="1"/>
  <c r="D990" i="13"/>
  <c r="D989" i="13"/>
  <c r="E989" i="13" s="1"/>
  <c r="F989" i="13" s="1"/>
  <c r="G989" i="13" s="1"/>
  <c r="E988" i="13"/>
  <c r="F988" i="13" s="1"/>
  <c r="G988" i="13" s="1"/>
  <c r="D988" i="13"/>
  <c r="E987" i="13"/>
  <c r="F987" i="13" s="1"/>
  <c r="G987" i="13" s="1"/>
  <c r="D987" i="13"/>
  <c r="D986" i="13"/>
  <c r="E986" i="13" s="1"/>
  <c r="F986" i="13" s="1"/>
  <c r="G986" i="13" s="1"/>
  <c r="D985" i="13"/>
  <c r="E985" i="13" s="1"/>
  <c r="F985" i="13" s="1"/>
  <c r="G985" i="13" s="1"/>
  <c r="D984" i="13"/>
  <c r="E984" i="13" s="1"/>
  <c r="F984" i="13" s="1"/>
  <c r="G984" i="13" s="1"/>
  <c r="D983" i="13"/>
  <c r="E983" i="13" s="1"/>
  <c r="F983" i="13" s="1"/>
  <c r="G983" i="13" s="1"/>
  <c r="D982" i="13"/>
  <c r="E982" i="13" s="1"/>
  <c r="F982" i="13" s="1"/>
  <c r="G982" i="13" s="1"/>
  <c r="D981" i="13"/>
  <c r="E981" i="13" s="1"/>
  <c r="F981" i="13" s="1"/>
  <c r="G981" i="13" s="1"/>
  <c r="D980" i="13"/>
  <c r="E980" i="13" s="1"/>
  <c r="F980" i="13" s="1"/>
  <c r="G980" i="13" s="1"/>
  <c r="D979" i="13"/>
  <c r="E979" i="13" s="1"/>
  <c r="F979" i="13" s="1"/>
  <c r="G979" i="13" s="1"/>
  <c r="E978" i="13"/>
  <c r="F978" i="13" s="1"/>
  <c r="G978" i="13" s="1"/>
  <c r="D978" i="13"/>
  <c r="D977" i="13"/>
  <c r="E977" i="13" s="1"/>
  <c r="F977" i="13" s="1"/>
  <c r="G977" i="13" s="1"/>
  <c r="E976" i="13"/>
  <c r="F976" i="13" s="1"/>
  <c r="G976" i="13" s="1"/>
  <c r="D976" i="13"/>
  <c r="D975" i="13"/>
  <c r="E975" i="13" s="1"/>
  <c r="F975" i="13" s="1"/>
  <c r="G975" i="13" s="1"/>
  <c r="D974" i="13"/>
  <c r="E974" i="13" s="1"/>
  <c r="F974" i="13" s="1"/>
  <c r="G974" i="13" s="1"/>
  <c r="D973" i="13"/>
  <c r="E973" i="13" s="1"/>
  <c r="F973" i="13" s="1"/>
  <c r="G973" i="13" s="1"/>
  <c r="F972" i="13"/>
  <c r="G972" i="13" s="1"/>
  <c r="D972" i="13"/>
  <c r="E972" i="13" s="1"/>
  <c r="D971" i="13"/>
  <c r="E971" i="13" s="1"/>
  <c r="F971" i="13" s="1"/>
  <c r="G971" i="13" s="1"/>
  <c r="D970" i="13"/>
  <c r="E970" i="13" s="1"/>
  <c r="F970" i="13" s="1"/>
  <c r="G970" i="13" s="1"/>
  <c r="D969" i="13"/>
  <c r="E969" i="13" s="1"/>
  <c r="F969" i="13" s="1"/>
  <c r="G969" i="13" s="1"/>
  <c r="D968" i="13"/>
  <c r="E968" i="13" s="1"/>
  <c r="F968" i="13" s="1"/>
  <c r="G968" i="13" s="1"/>
  <c r="D967" i="13"/>
  <c r="E967" i="13" s="1"/>
  <c r="F967" i="13" s="1"/>
  <c r="G967" i="13" s="1"/>
  <c r="D966" i="13"/>
  <c r="E966" i="13" s="1"/>
  <c r="F966" i="13" s="1"/>
  <c r="G966" i="13" s="1"/>
  <c r="D965" i="13"/>
  <c r="E965" i="13" s="1"/>
  <c r="F965" i="13" s="1"/>
  <c r="G965" i="13" s="1"/>
  <c r="D964" i="13"/>
  <c r="E964" i="13" s="1"/>
  <c r="F964" i="13" s="1"/>
  <c r="G964" i="13" s="1"/>
  <c r="D963" i="13"/>
  <c r="E963" i="13" s="1"/>
  <c r="F963" i="13" s="1"/>
  <c r="G963" i="13" s="1"/>
  <c r="D962" i="13"/>
  <c r="E962" i="13" s="1"/>
  <c r="F962" i="13" s="1"/>
  <c r="G962" i="13" s="1"/>
  <c r="E961" i="13"/>
  <c r="F961" i="13" s="1"/>
  <c r="G961" i="13" s="1"/>
  <c r="D961" i="13"/>
  <c r="E960" i="13"/>
  <c r="F960" i="13" s="1"/>
  <c r="G960" i="13" s="1"/>
  <c r="D960" i="13"/>
  <c r="D959" i="13"/>
  <c r="E959" i="13" s="1"/>
  <c r="F959" i="13" s="1"/>
  <c r="G959" i="13" s="1"/>
  <c r="D958" i="13"/>
  <c r="E958" i="13" s="1"/>
  <c r="F958" i="13" s="1"/>
  <c r="G958" i="13" s="1"/>
  <c r="D957" i="13"/>
  <c r="E957" i="13" s="1"/>
  <c r="F957" i="13" s="1"/>
  <c r="G957" i="13" s="1"/>
  <c r="D956" i="13"/>
  <c r="E956" i="13" s="1"/>
  <c r="F956" i="13" s="1"/>
  <c r="G956" i="13" s="1"/>
  <c r="D955" i="13"/>
  <c r="E955" i="13" s="1"/>
  <c r="F955" i="13" s="1"/>
  <c r="G955" i="13" s="1"/>
  <c r="D954" i="13"/>
  <c r="E954" i="13" s="1"/>
  <c r="F954" i="13" s="1"/>
  <c r="G954" i="13" s="1"/>
  <c r="D953" i="13"/>
  <c r="E953" i="13" s="1"/>
  <c r="F953" i="13" s="1"/>
  <c r="G953" i="13" s="1"/>
  <c r="D952" i="13"/>
  <c r="E952" i="13" s="1"/>
  <c r="F952" i="13" s="1"/>
  <c r="G952" i="13" s="1"/>
  <c r="D951" i="13"/>
  <c r="E951" i="13" s="1"/>
  <c r="F951" i="13" s="1"/>
  <c r="G951" i="13" s="1"/>
  <c r="D950" i="13"/>
  <c r="E950" i="13" s="1"/>
  <c r="F950" i="13" s="1"/>
  <c r="G950" i="13" s="1"/>
  <c r="F949" i="13"/>
  <c r="G949" i="13" s="1"/>
  <c r="D949" i="13"/>
  <c r="E949" i="13" s="1"/>
  <c r="D948" i="13"/>
  <c r="E948" i="13" s="1"/>
  <c r="F948" i="13" s="1"/>
  <c r="G948" i="13" s="1"/>
  <c r="D947" i="13"/>
  <c r="E947" i="13" s="1"/>
  <c r="F947" i="13" s="1"/>
  <c r="G947" i="13" s="1"/>
  <c r="D946" i="13"/>
  <c r="E946" i="13" s="1"/>
  <c r="F946" i="13" s="1"/>
  <c r="G946" i="13" s="1"/>
  <c r="D945" i="13"/>
  <c r="E945" i="13" s="1"/>
  <c r="F945" i="13" s="1"/>
  <c r="G945" i="13" s="1"/>
  <c r="D944" i="13"/>
  <c r="E944" i="13" s="1"/>
  <c r="F944" i="13" s="1"/>
  <c r="G944" i="13" s="1"/>
  <c r="D943" i="13"/>
  <c r="E943" i="13" s="1"/>
  <c r="F943" i="13" s="1"/>
  <c r="G943" i="13" s="1"/>
  <c r="D942" i="13"/>
  <c r="E942" i="13" s="1"/>
  <c r="F942" i="13" s="1"/>
  <c r="G942" i="13" s="1"/>
  <c r="D941" i="13"/>
  <c r="E941" i="13" s="1"/>
  <c r="F941" i="13" s="1"/>
  <c r="G941" i="13" s="1"/>
  <c r="E940" i="13"/>
  <c r="F940" i="13" s="1"/>
  <c r="G940" i="13" s="1"/>
  <c r="D940" i="13"/>
  <c r="D939" i="13"/>
  <c r="E939" i="13" s="1"/>
  <c r="F939" i="13" s="1"/>
  <c r="G939" i="13" s="1"/>
  <c r="D938" i="13"/>
  <c r="E938" i="13" s="1"/>
  <c r="F938" i="13" s="1"/>
  <c r="G938" i="13" s="1"/>
  <c r="D937" i="13"/>
  <c r="E937" i="13" s="1"/>
  <c r="F937" i="13" s="1"/>
  <c r="G937" i="13" s="1"/>
  <c r="F936" i="13"/>
  <c r="G936" i="13" s="1"/>
  <c r="D936" i="13"/>
  <c r="E936" i="13" s="1"/>
  <c r="D935" i="13"/>
  <c r="E935" i="13" s="1"/>
  <c r="F935" i="13" s="1"/>
  <c r="G935" i="13" s="1"/>
  <c r="E934" i="13"/>
  <c r="F934" i="13" s="1"/>
  <c r="G934" i="13" s="1"/>
  <c r="D934" i="13"/>
  <c r="D933" i="13"/>
  <c r="E933" i="13" s="1"/>
  <c r="F933" i="13" s="1"/>
  <c r="G933" i="13" s="1"/>
  <c r="D932" i="13"/>
  <c r="E932" i="13" s="1"/>
  <c r="F932" i="13" s="1"/>
  <c r="G932" i="13" s="1"/>
  <c r="D931" i="13"/>
  <c r="E931" i="13" s="1"/>
  <c r="F931" i="13" s="1"/>
  <c r="G931" i="13" s="1"/>
  <c r="D930" i="13"/>
  <c r="E930" i="13" s="1"/>
  <c r="F930" i="13" s="1"/>
  <c r="G930" i="13" s="1"/>
  <c r="E929" i="13"/>
  <c r="F929" i="13" s="1"/>
  <c r="G929" i="13" s="1"/>
  <c r="D929" i="13"/>
  <c r="F928" i="13"/>
  <c r="G928" i="13" s="1"/>
  <c r="D928" i="13"/>
  <c r="E928" i="13" s="1"/>
  <c r="D927" i="13"/>
  <c r="E927" i="13" s="1"/>
  <c r="F927" i="13" s="1"/>
  <c r="G927" i="13" s="1"/>
  <c r="D926" i="13"/>
  <c r="E926" i="13" s="1"/>
  <c r="F926" i="13" s="1"/>
  <c r="G926" i="13" s="1"/>
  <c r="D925" i="13"/>
  <c r="E925" i="13" s="1"/>
  <c r="F925" i="13" s="1"/>
  <c r="G925" i="13" s="1"/>
  <c r="D924" i="13"/>
  <c r="E924" i="13" s="1"/>
  <c r="F924" i="13" s="1"/>
  <c r="G924" i="13" s="1"/>
  <c r="E923" i="13"/>
  <c r="F923" i="13" s="1"/>
  <c r="G923" i="13" s="1"/>
  <c r="D923" i="13"/>
  <c r="D922" i="13"/>
  <c r="E922" i="13" s="1"/>
  <c r="F922" i="13" s="1"/>
  <c r="G922" i="13" s="1"/>
  <c r="D921" i="13"/>
  <c r="E921" i="13" s="1"/>
  <c r="F921" i="13" s="1"/>
  <c r="G921" i="13" s="1"/>
  <c r="D920" i="13"/>
  <c r="E920" i="13" s="1"/>
  <c r="F920" i="13" s="1"/>
  <c r="G920" i="13" s="1"/>
  <c r="D919" i="13"/>
  <c r="E919" i="13" s="1"/>
  <c r="F919" i="13" s="1"/>
  <c r="G919" i="13" s="1"/>
  <c r="D918" i="13"/>
  <c r="E918" i="13" s="1"/>
  <c r="F918" i="13" s="1"/>
  <c r="G918" i="13" s="1"/>
  <c r="D917" i="13"/>
  <c r="E917" i="13" s="1"/>
  <c r="F917" i="13" s="1"/>
  <c r="G917" i="13" s="1"/>
  <c r="D916" i="13"/>
  <c r="E916" i="13" s="1"/>
  <c r="F916" i="13" s="1"/>
  <c r="G916" i="13" s="1"/>
  <c r="D915" i="13"/>
  <c r="E915" i="13" s="1"/>
  <c r="F915" i="13" s="1"/>
  <c r="G915" i="13" s="1"/>
  <c r="D914" i="13"/>
  <c r="E914" i="13" s="1"/>
  <c r="F914" i="13" s="1"/>
  <c r="G914" i="13" s="1"/>
  <c r="D913" i="13"/>
  <c r="E913" i="13" s="1"/>
  <c r="F913" i="13" s="1"/>
  <c r="G913" i="13" s="1"/>
  <c r="D912" i="13"/>
  <c r="E912" i="13" s="1"/>
  <c r="F912" i="13" s="1"/>
  <c r="G912" i="13" s="1"/>
  <c r="E911" i="13"/>
  <c r="F911" i="13" s="1"/>
  <c r="G911" i="13" s="1"/>
  <c r="D911" i="13"/>
  <c r="D910" i="13"/>
  <c r="E910" i="13" s="1"/>
  <c r="F910" i="13" s="1"/>
  <c r="G910" i="13" s="1"/>
  <c r="D909" i="13"/>
  <c r="E909" i="13" s="1"/>
  <c r="F909" i="13" s="1"/>
  <c r="G909" i="13" s="1"/>
  <c r="E908" i="13"/>
  <c r="F908" i="13" s="1"/>
  <c r="G908" i="13" s="1"/>
  <c r="D908" i="13"/>
  <c r="D907" i="13"/>
  <c r="E907" i="13" s="1"/>
  <c r="F907" i="13" s="1"/>
  <c r="G907" i="13" s="1"/>
  <c r="D906" i="13"/>
  <c r="E906" i="13" s="1"/>
  <c r="F906" i="13" s="1"/>
  <c r="G906" i="13" s="1"/>
  <c r="D905" i="13"/>
  <c r="E905" i="13" s="1"/>
  <c r="F905" i="13" s="1"/>
  <c r="G905" i="13" s="1"/>
  <c r="D904" i="13"/>
  <c r="E904" i="13" s="1"/>
  <c r="F904" i="13" s="1"/>
  <c r="G904" i="13" s="1"/>
  <c r="D903" i="13"/>
  <c r="E903" i="13" s="1"/>
  <c r="F903" i="13" s="1"/>
  <c r="G903" i="13" s="1"/>
  <c r="D902" i="13"/>
  <c r="E902" i="13" s="1"/>
  <c r="F902" i="13" s="1"/>
  <c r="G902" i="13" s="1"/>
  <c r="D901" i="13"/>
  <c r="E901" i="13" s="1"/>
  <c r="F901" i="13" s="1"/>
  <c r="G901" i="13" s="1"/>
  <c r="D900" i="13"/>
  <c r="E900" i="13" s="1"/>
  <c r="F900" i="13" s="1"/>
  <c r="G900" i="13" s="1"/>
  <c r="D899" i="13"/>
  <c r="E899" i="13" s="1"/>
  <c r="F899" i="13" s="1"/>
  <c r="G899" i="13" s="1"/>
  <c r="D898" i="13"/>
  <c r="E898" i="13" s="1"/>
  <c r="F898" i="13" s="1"/>
  <c r="G898" i="13" s="1"/>
  <c r="D897" i="13"/>
  <c r="E897" i="13" s="1"/>
  <c r="F897" i="13" s="1"/>
  <c r="G897" i="13" s="1"/>
  <c r="D896" i="13"/>
  <c r="E896" i="13" s="1"/>
  <c r="F896" i="13" s="1"/>
  <c r="G896" i="13" s="1"/>
  <c r="D895" i="13"/>
  <c r="E895" i="13" s="1"/>
  <c r="F895" i="13" s="1"/>
  <c r="G895" i="13" s="1"/>
  <c r="D894" i="13"/>
  <c r="E894" i="13" s="1"/>
  <c r="F894" i="13" s="1"/>
  <c r="G894" i="13" s="1"/>
  <c r="D893" i="13"/>
  <c r="E893" i="13" s="1"/>
  <c r="F893" i="13" s="1"/>
  <c r="G893" i="13" s="1"/>
  <c r="D892" i="13"/>
  <c r="E892" i="13" s="1"/>
  <c r="F892" i="13" s="1"/>
  <c r="G892" i="13" s="1"/>
  <c r="D891" i="13"/>
  <c r="E891" i="13" s="1"/>
  <c r="F891" i="13" s="1"/>
  <c r="G891" i="13" s="1"/>
  <c r="F890" i="13"/>
  <c r="G890" i="13" s="1"/>
  <c r="E890" i="13"/>
  <c r="D890" i="13"/>
  <c r="D889" i="13"/>
  <c r="E889" i="13" s="1"/>
  <c r="F889" i="13" s="1"/>
  <c r="G889" i="13" s="1"/>
  <c r="D888" i="13"/>
  <c r="E888" i="13" s="1"/>
  <c r="F888" i="13" s="1"/>
  <c r="G888" i="13" s="1"/>
  <c r="D887" i="13"/>
  <c r="E887" i="13" s="1"/>
  <c r="F887" i="13" s="1"/>
  <c r="G887" i="13" s="1"/>
  <c r="E886" i="13"/>
  <c r="F886" i="13" s="1"/>
  <c r="G886" i="13" s="1"/>
  <c r="D886" i="13"/>
  <c r="F885" i="13"/>
  <c r="G885" i="13" s="1"/>
  <c r="D885" i="13"/>
  <c r="E885" i="13" s="1"/>
  <c r="D884" i="13"/>
  <c r="E884" i="13" s="1"/>
  <c r="F884" i="13" s="1"/>
  <c r="G884" i="13" s="1"/>
  <c r="D883" i="13"/>
  <c r="E883" i="13" s="1"/>
  <c r="F883" i="13" s="1"/>
  <c r="G883" i="13" s="1"/>
  <c r="D882" i="13"/>
  <c r="E882" i="13" s="1"/>
  <c r="F882" i="13" s="1"/>
  <c r="G882" i="13" s="1"/>
  <c r="F881" i="13"/>
  <c r="G881" i="13" s="1"/>
  <c r="E881" i="13"/>
  <c r="D881" i="13"/>
  <c r="D880" i="13"/>
  <c r="E880" i="13" s="1"/>
  <c r="F880" i="13" s="1"/>
  <c r="G880" i="13" s="1"/>
  <c r="D879" i="13"/>
  <c r="E879" i="13" s="1"/>
  <c r="F879" i="13" s="1"/>
  <c r="G879" i="13" s="1"/>
  <c r="G878" i="13"/>
  <c r="E878" i="13"/>
  <c r="F878" i="13" s="1"/>
  <c r="D878" i="13"/>
  <c r="D877" i="13"/>
  <c r="E877" i="13" s="1"/>
  <c r="F877" i="13" s="1"/>
  <c r="G877" i="13" s="1"/>
  <c r="D876" i="13"/>
  <c r="E876" i="13" s="1"/>
  <c r="F876" i="13" s="1"/>
  <c r="G876" i="13" s="1"/>
  <c r="D875" i="13"/>
  <c r="E875" i="13" s="1"/>
  <c r="F875" i="13" s="1"/>
  <c r="G875" i="13" s="1"/>
  <c r="D874" i="13"/>
  <c r="E874" i="13" s="1"/>
  <c r="F874" i="13" s="1"/>
  <c r="G874" i="13" s="1"/>
  <c r="D873" i="13"/>
  <c r="E873" i="13" s="1"/>
  <c r="F873" i="13" s="1"/>
  <c r="G873" i="13" s="1"/>
  <c r="D872" i="13"/>
  <c r="E872" i="13" s="1"/>
  <c r="F872" i="13" s="1"/>
  <c r="G872" i="13" s="1"/>
  <c r="D871" i="13"/>
  <c r="E871" i="13" s="1"/>
  <c r="F871" i="13" s="1"/>
  <c r="G871" i="13" s="1"/>
  <c r="D870" i="13"/>
  <c r="E870" i="13" s="1"/>
  <c r="F870" i="13" s="1"/>
  <c r="G870" i="13" s="1"/>
  <c r="D869" i="13"/>
  <c r="E869" i="13" s="1"/>
  <c r="F869" i="13" s="1"/>
  <c r="G869" i="13" s="1"/>
  <c r="D868" i="13"/>
  <c r="E868" i="13" s="1"/>
  <c r="F868" i="13" s="1"/>
  <c r="G868" i="13" s="1"/>
  <c r="D867" i="13"/>
  <c r="E867" i="13" s="1"/>
  <c r="F867" i="13" s="1"/>
  <c r="G867" i="13" s="1"/>
  <c r="D866" i="13"/>
  <c r="E866" i="13" s="1"/>
  <c r="F866" i="13" s="1"/>
  <c r="G866" i="13" s="1"/>
  <c r="E865" i="13"/>
  <c r="F865" i="13" s="1"/>
  <c r="G865" i="13" s="1"/>
  <c r="D865" i="13"/>
  <c r="D864" i="13"/>
  <c r="E864" i="13" s="1"/>
  <c r="F864" i="13" s="1"/>
  <c r="G864" i="13" s="1"/>
  <c r="D863" i="13"/>
  <c r="E863" i="13" s="1"/>
  <c r="F863" i="13" s="1"/>
  <c r="G863" i="13" s="1"/>
  <c r="D862" i="13"/>
  <c r="E862" i="13" s="1"/>
  <c r="F862" i="13" s="1"/>
  <c r="G862" i="13" s="1"/>
  <c r="E861" i="13"/>
  <c r="F861" i="13" s="1"/>
  <c r="G861" i="13" s="1"/>
  <c r="D861" i="13"/>
  <c r="D860" i="13"/>
  <c r="E860" i="13" s="1"/>
  <c r="F860" i="13" s="1"/>
  <c r="G860" i="13" s="1"/>
  <c r="D859" i="13"/>
  <c r="E859" i="13" s="1"/>
  <c r="F859" i="13" s="1"/>
  <c r="G859" i="13" s="1"/>
  <c r="D858" i="13"/>
  <c r="E858" i="13" s="1"/>
  <c r="F858" i="13" s="1"/>
  <c r="G858" i="13" s="1"/>
  <c r="D857" i="13"/>
  <c r="E857" i="13" s="1"/>
  <c r="F857" i="13" s="1"/>
  <c r="G857" i="13" s="1"/>
  <c r="D856" i="13"/>
  <c r="E856" i="13" s="1"/>
  <c r="F856" i="13" s="1"/>
  <c r="G856" i="13" s="1"/>
  <c r="D855" i="13"/>
  <c r="E855" i="13" s="1"/>
  <c r="F855" i="13" s="1"/>
  <c r="G855" i="13" s="1"/>
  <c r="D854" i="13"/>
  <c r="E854" i="13" s="1"/>
  <c r="F854" i="13" s="1"/>
  <c r="G854" i="13" s="1"/>
  <c r="D853" i="13"/>
  <c r="E853" i="13" s="1"/>
  <c r="F853" i="13" s="1"/>
  <c r="G853" i="13" s="1"/>
  <c r="D852" i="13"/>
  <c r="E852" i="13" s="1"/>
  <c r="F852" i="13" s="1"/>
  <c r="G852" i="13" s="1"/>
  <c r="D851" i="13"/>
  <c r="E851" i="13" s="1"/>
  <c r="F851" i="13" s="1"/>
  <c r="G851" i="13" s="1"/>
  <c r="D850" i="13"/>
  <c r="E850" i="13" s="1"/>
  <c r="F850" i="13" s="1"/>
  <c r="G850" i="13" s="1"/>
  <c r="F849" i="13"/>
  <c r="G849" i="13" s="1"/>
  <c r="D849" i="13"/>
  <c r="E849" i="13" s="1"/>
  <c r="D848" i="13"/>
  <c r="E848" i="13" s="1"/>
  <c r="F848" i="13" s="1"/>
  <c r="G848" i="13" s="1"/>
  <c r="D847" i="13"/>
  <c r="E847" i="13" s="1"/>
  <c r="F847" i="13" s="1"/>
  <c r="G847" i="13" s="1"/>
  <c r="D846" i="13"/>
  <c r="E846" i="13" s="1"/>
  <c r="F846" i="13" s="1"/>
  <c r="G846" i="13" s="1"/>
  <c r="D845" i="13"/>
  <c r="E845" i="13" s="1"/>
  <c r="F845" i="13" s="1"/>
  <c r="G845" i="13" s="1"/>
  <c r="D844" i="13"/>
  <c r="E844" i="13" s="1"/>
  <c r="F844" i="13" s="1"/>
  <c r="G844" i="13" s="1"/>
  <c r="D843" i="13"/>
  <c r="E843" i="13" s="1"/>
  <c r="F843" i="13" s="1"/>
  <c r="G843" i="13" s="1"/>
  <c r="D842" i="13"/>
  <c r="E842" i="13" s="1"/>
  <c r="F842" i="13" s="1"/>
  <c r="G842" i="13" s="1"/>
  <c r="D841" i="13"/>
  <c r="E841" i="13" s="1"/>
  <c r="F841" i="13" s="1"/>
  <c r="G841" i="13" s="1"/>
  <c r="D840" i="13"/>
  <c r="E840" i="13" s="1"/>
  <c r="F840" i="13" s="1"/>
  <c r="G840" i="13" s="1"/>
  <c r="D839" i="13"/>
  <c r="E839" i="13" s="1"/>
  <c r="F839" i="13" s="1"/>
  <c r="G839" i="13" s="1"/>
  <c r="D838" i="13"/>
  <c r="E838" i="13" s="1"/>
  <c r="F838" i="13" s="1"/>
  <c r="G838" i="13" s="1"/>
  <c r="D837" i="13"/>
  <c r="E837" i="13" s="1"/>
  <c r="F837" i="13" s="1"/>
  <c r="G837" i="13" s="1"/>
  <c r="D836" i="13"/>
  <c r="E836" i="13" s="1"/>
  <c r="F836" i="13" s="1"/>
  <c r="G836" i="13" s="1"/>
  <c r="D835" i="13"/>
  <c r="E835" i="13" s="1"/>
  <c r="F835" i="13" s="1"/>
  <c r="G835" i="13" s="1"/>
  <c r="D834" i="13"/>
  <c r="E834" i="13" s="1"/>
  <c r="F834" i="13" s="1"/>
  <c r="G834" i="13" s="1"/>
  <c r="D833" i="13"/>
  <c r="E833" i="13" s="1"/>
  <c r="F833" i="13" s="1"/>
  <c r="G833" i="13" s="1"/>
  <c r="D832" i="13"/>
  <c r="E832" i="13" s="1"/>
  <c r="F832" i="13" s="1"/>
  <c r="G832" i="13" s="1"/>
  <c r="E831" i="13"/>
  <c r="F831" i="13" s="1"/>
  <c r="G831" i="13" s="1"/>
  <c r="D831" i="13"/>
  <c r="D830" i="13"/>
  <c r="E830" i="13" s="1"/>
  <c r="F830" i="13" s="1"/>
  <c r="G830" i="13" s="1"/>
  <c r="D829" i="13"/>
  <c r="E829" i="13" s="1"/>
  <c r="F829" i="13" s="1"/>
  <c r="G829" i="13" s="1"/>
  <c r="D828" i="13"/>
  <c r="E828" i="13" s="1"/>
  <c r="F828" i="13" s="1"/>
  <c r="G828" i="13" s="1"/>
  <c r="D827" i="13"/>
  <c r="E827" i="13" s="1"/>
  <c r="F827" i="13" s="1"/>
  <c r="G827" i="13" s="1"/>
  <c r="D826" i="13"/>
  <c r="E826" i="13" s="1"/>
  <c r="F826" i="13" s="1"/>
  <c r="G826" i="13" s="1"/>
  <c r="D825" i="13"/>
  <c r="E825" i="13" s="1"/>
  <c r="F825" i="13" s="1"/>
  <c r="G825" i="13" s="1"/>
  <c r="D824" i="13"/>
  <c r="E824" i="13" s="1"/>
  <c r="F824" i="13" s="1"/>
  <c r="G824" i="13" s="1"/>
  <c r="D823" i="13"/>
  <c r="E823" i="13" s="1"/>
  <c r="F823" i="13" s="1"/>
  <c r="G823" i="13" s="1"/>
  <c r="D822" i="13"/>
  <c r="E822" i="13" s="1"/>
  <c r="F822" i="13" s="1"/>
  <c r="G822" i="13" s="1"/>
  <c r="D821" i="13"/>
  <c r="E821" i="13" s="1"/>
  <c r="F821" i="13" s="1"/>
  <c r="G821" i="13" s="1"/>
  <c r="D820" i="13"/>
  <c r="E820" i="13" s="1"/>
  <c r="F820" i="13" s="1"/>
  <c r="G820" i="13" s="1"/>
  <c r="D819" i="13"/>
  <c r="E819" i="13" s="1"/>
  <c r="F819" i="13" s="1"/>
  <c r="G819" i="13" s="1"/>
  <c r="D818" i="13"/>
  <c r="E818" i="13" s="1"/>
  <c r="F818" i="13" s="1"/>
  <c r="G818" i="13" s="1"/>
  <c r="D817" i="13"/>
  <c r="E817" i="13" s="1"/>
  <c r="F817" i="13" s="1"/>
  <c r="G817" i="13" s="1"/>
  <c r="D816" i="13"/>
  <c r="E816" i="13" s="1"/>
  <c r="F816" i="13" s="1"/>
  <c r="G816" i="13" s="1"/>
  <c r="D815" i="13"/>
  <c r="E815" i="13" s="1"/>
  <c r="F815" i="13" s="1"/>
  <c r="G815" i="13" s="1"/>
  <c r="D814" i="13"/>
  <c r="E814" i="13" s="1"/>
  <c r="F814" i="13" s="1"/>
  <c r="G814" i="13" s="1"/>
  <c r="D813" i="13"/>
  <c r="E813" i="13" s="1"/>
  <c r="F813" i="13" s="1"/>
  <c r="G813" i="13" s="1"/>
  <c r="D812" i="13"/>
  <c r="E812" i="13" s="1"/>
  <c r="F812" i="13" s="1"/>
  <c r="G812" i="13" s="1"/>
  <c r="D811" i="13"/>
  <c r="E811" i="13" s="1"/>
  <c r="F811" i="13" s="1"/>
  <c r="G811" i="13" s="1"/>
  <c r="E810" i="13"/>
  <c r="F810" i="13" s="1"/>
  <c r="G810" i="13" s="1"/>
  <c r="D810" i="13"/>
  <c r="D809" i="13"/>
  <c r="E809" i="13" s="1"/>
  <c r="F809" i="13" s="1"/>
  <c r="G809" i="13" s="1"/>
  <c r="E808" i="13"/>
  <c r="F808" i="13" s="1"/>
  <c r="G808" i="13" s="1"/>
  <c r="D808" i="13"/>
  <c r="D807" i="13"/>
  <c r="E807" i="13" s="1"/>
  <c r="F807" i="13" s="1"/>
  <c r="G807" i="13" s="1"/>
  <c r="D806" i="13"/>
  <c r="E806" i="13" s="1"/>
  <c r="F806" i="13" s="1"/>
  <c r="G806" i="13" s="1"/>
  <c r="D805" i="13"/>
  <c r="E805" i="13" s="1"/>
  <c r="F805" i="13" s="1"/>
  <c r="G805" i="13" s="1"/>
  <c r="D804" i="13"/>
  <c r="E804" i="13" s="1"/>
  <c r="F804" i="13" s="1"/>
  <c r="G804" i="13" s="1"/>
  <c r="D803" i="13"/>
  <c r="E803" i="13" s="1"/>
  <c r="F803" i="13" s="1"/>
  <c r="G803" i="13" s="1"/>
  <c r="D802" i="13"/>
  <c r="E802" i="13" s="1"/>
  <c r="F802" i="13" s="1"/>
  <c r="G802" i="13" s="1"/>
  <c r="D801" i="13"/>
  <c r="E801" i="13" s="1"/>
  <c r="F801" i="13" s="1"/>
  <c r="G801" i="13" s="1"/>
  <c r="D800" i="13"/>
  <c r="E800" i="13" s="1"/>
  <c r="F800" i="13" s="1"/>
  <c r="G800" i="13" s="1"/>
  <c r="D799" i="13"/>
  <c r="E799" i="13" s="1"/>
  <c r="F799" i="13" s="1"/>
  <c r="G799" i="13" s="1"/>
  <c r="D798" i="13"/>
  <c r="E798" i="13" s="1"/>
  <c r="F798" i="13" s="1"/>
  <c r="G798" i="13" s="1"/>
  <c r="F797" i="13"/>
  <c r="G797" i="13" s="1"/>
  <c r="E797" i="13"/>
  <c r="D797" i="13"/>
  <c r="D796" i="13"/>
  <c r="E796" i="13" s="1"/>
  <c r="F796" i="13" s="1"/>
  <c r="G796" i="13" s="1"/>
  <c r="D795" i="13"/>
  <c r="E795" i="13" s="1"/>
  <c r="F795" i="13" s="1"/>
  <c r="G795" i="13" s="1"/>
  <c r="D794" i="13"/>
  <c r="E794" i="13" s="1"/>
  <c r="F794" i="13" s="1"/>
  <c r="G794" i="13" s="1"/>
  <c r="D793" i="13"/>
  <c r="E793" i="13" s="1"/>
  <c r="F793" i="13" s="1"/>
  <c r="G793" i="13" s="1"/>
  <c r="D792" i="13"/>
  <c r="E792" i="13" s="1"/>
  <c r="F792" i="13" s="1"/>
  <c r="G792" i="13" s="1"/>
  <c r="D791" i="13"/>
  <c r="E791" i="13" s="1"/>
  <c r="F791" i="13" s="1"/>
  <c r="G791" i="13" s="1"/>
  <c r="E790" i="13"/>
  <c r="F790" i="13" s="1"/>
  <c r="G790" i="13" s="1"/>
  <c r="D790" i="13"/>
  <c r="E789" i="13"/>
  <c r="F789" i="13" s="1"/>
  <c r="G789" i="13" s="1"/>
  <c r="D789" i="13"/>
  <c r="D788" i="13"/>
  <c r="E788" i="13" s="1"/>
  <c r="F788" i="13" s="1"/>
  <c r="G788" i="13" s="1"/>
  <c r="D787" i="13"/>
  <c r="E787" i="13" s="1"/>
  <c r="F787" i="13" s="1"/>
  <c r="G787" i="13" s="1"/>
  <c r="D786" i="13"/>
  <c r="E786" i="13" s="1"/>
  <c r="F786" i="13" s="1"/>
  <c r="G786" i="13" s="1"/>
  <c r="D785" i="13"/>
  <c r="E785" i="13" s="1"/>
  <c r="F785" i="13" s="1"/>
  <c r="G785" i="13" s="1"/>
  <c r="D784" i="13"/>
  <c r="E784" i="13" s="1"/>
  <c r="F784" i="13" s="1"/>
  <c r="G784" i="13" s="1"/>
  <c r="D783" i="13"/>
  <c r="E783" i="13" s="1"/>
  <c r="F783" i="13" s="1"/>
  <c r="G783" i="13" s="1"/>
  <c r="D782" i="13"/>
  <c r="E782" i="13" s="1"/>
  <c r="F782" i="13" s="1"/>
  <c r="G782" i="13" s="1"/>
  <c r="D781" i="13"/>
  <c r="E781" i="13" s="1"/>
  <c r="F781" i="13" s="1"/>
  <c r="G781" i="13" s="1"/>
  <c r="D780" i="13"/>
  <c r="E780" i="13" s="1"/>
  <c r="F780" i="13" s="1"/>
  <c r="G780" i="13" s="1"/>
  <c r="D779" i="13"/>
  <c r="E779" i="13" s="1"/>
  <c r="F779" i="13" s="1"/>
  <c r="G779" i="13" s="1"/>
  <c r="D778" i="13"/>
  <c r="E778" i="13" s="1"/>
  <c r="F778" i="13" s="1"/>
  <c r="G778" i="13" s="1"/>
  <c r="D777" i="13"/>
  <c r="E777" i="13" s="1"/>
  <c r="F777" i="13" s="1"/>
  <c r="G777" i="13" s="1"/>
  <c r="D776" i="13"/>
  <c r="E776" i="13" s="1"/>
  <c r="F776" i="13" s="1"/>
  <c r="G776" i="13" s="1"/>
  <c r="D775" i="13"/>
  <c r="E775" i="13" s="1"/>
  <c r="F775" i="13" s="1"/>
  <c r="G775" i="13" s="1"/>
  <c r="D774" i="13"/>
  <c r="E774" i="13" s="1"/>
  <c r="F774" i="13" s="1"/>
  <c r="G774" i="13" s="1"/>
  <c r="D773" i="13"/>
  <c r="E773" i="13" s="1"/>
  <c r="F773" i="13" s="1"/>
  <c r="G773" i="13" s="1"/>
  <c r="D772" i="13"/>
  <c r="E772" i="13" s="1"/>
  <c r="F772" i="13" s="1"/>
  <c r="G772" i="13" s="1"/>
  <c r="D771" i="13"/>
  <c r="E771" i="13" s="1"/>
  <c r="F771" i="13" s="1"/>
  <c r="G771" i="13" s="1"/>
  <c r="D770" i="13"/>
  <c r="E770" i="13" s="1"/>
  <c r="F770" i="13" s="1"/>
  <c r="G770" i="13" s="1"/>
  <c r="D769" i="13"/>
  <c r="E769" i="13" s="1"/>
  <c r="F769" i="13" s="1"/>
  <c r="G769" i="13" s="1"/>
  <c r="D768" i="13"/>
  <c r="E768" i="13" s="1"/>
  <c r="F768" i="13" s="1"/>
  <c r="G768" i="13" s="1"/>
  <c r="D767" i="13"/>
  <c r="E767" i="13" s="1"/>
  <c r="F767" i="13" s="1"/>
  <c r="G767" i="13" s="1"/>
  <c r="F766" i="13"/>
  <c r="G766" i="13" s="1"/>
  <c r="D766" i="13"/>
  <c r="E766" i="13" s="1"/>
  <c r="D765" i="13"/>
  <c r="E765" i="13" s="1"/>
  <c r="F765" i="13" s="1"/>
  <c r="G765" i="13" s="1"/>
  <c r="D764" i="13"/>
  <c r="E764" i="13" s="1"/>
  <c r="F764" i="13" s="1"/>
  <c r="G764" i="13" s="1"/>
  <c r="D763" i="13"/>
  <c r="E763" i="13" s="1"/>
  <c r="F763" i="13" s="1"/>
  <c r="G763" i="13" s="1"/>
  <c r="D762" i="13"/>
  <c r="E762" i="13" s="1"/>
  <c r="F762" i="13" s="1"/>
  <c r="G762" i="13" s="1"/>
  <c r="D761" i="13"/>
  <c r="E761" i="13" s="1"/>
  <c r="F761" i="13" s="1"/>
  <c r="G761" i="13" s="1"/>
  <c r="E760" i="13"/>
  <c r="F760" i="13" s="1"/>
  <c r="G760" i="13" s="1"/>
  <c r="D760" i="13"/>
  <c r="D759" i="13"/>
  <c r="E759" i="13" s="1"/>
  <c r="F759" i="13" s="1"/>
  <c r="G759" i="13" s="1"/>
  <c r="D758" i="13"/>
  <c r="E758" i="13" s="1"/>
  <c r="F758" i="13" s="1"/>
  <c r="G758" i="13" s="1"/>
  <c r="E757" i="13"/>
  <c r="F757" i="13" s="1"/>
  <c r="G757" i="13" s="1"/>
  <c r="D757" i="13"/>
  <c r="D756" i="13"/>
  <c r="E756" i="13" s="1"/>
  <c r="F756" i="13" s="1"/>
  <c r="G756" i="13" s="1"/>
  <c r="D755" i="13"/>
  <c r="E755" i="13" s="1"/>
  <c r="F755" i="13" s="1"/>
  <c r="G755" i="13" s="1"/>
  <c r="D754" i="13"/>
  <c r="E754" i="13" s="1"/>
  <c r="F754" i="13" s="1"/>
  <c r="G754" i="13" s="1"/>
  <c r="E753" i="13"/>
  <c r="F753" i="13" s="1"/>
  <c r="G753" i="13" s="1"/>
  <c r="D753" i="13"/>
  <c r="D752" i="13"/>
  <c r="E752" i="13" s="1"/>
  <c r="F752" i="13" s="1"/>
  <c r="G752" i="13" s="1"/>
  <c r="D751" i="13"/>
  <c r="E751" i="13" s="1"/>
  <c r="F751" i="13" s="1"/>
  <c r="G751" i="13" s="1"/>
  <c r="E750" i="13"/>
  <c r="F750" i="13" s="1"/>
  <c r="G750" i="13" s="1"/>
  <c r="D750" i="13"/>
  <c r="G749" i="13"/>
  <c r="D749" i="13"/>
  <c r="E749" i="13" s="1"/>
  <c r="F749" i="13" s="1"/>
  <c r="D748" i="13"/>
  <c r="E748" i="13" s="1"/>
  <c r="F748" i="13" s="1"/>
  <c r="G748" i="13" s="1"/>
  <c r="D747" i="13"/>
  <c r="E747" i="13" s="1"/>
  <c r="F747" i="13" s="1"/>
  <c r="G747" i="13" s="1"/>
  <c r="F746" i="13"/>
  <c r="G746" i="13" s="1"/>
  <c r="E746" i="13"/>
  <c r="D746" i="13"/>
  <c r="D745" i="13"/>
  <c r="E745" i="13" s="1"/>
  <c r="F745" i="13" s="1"/>
  <c r="G745" i="13" s="1"/>
  <c r="D744" i="13"/>
  <c r="E744" i="13" s="1"/>
  <c r="F744" i="13" s="1"/>
  <c r="G744" i="13" s="1"/>
  <c r="E743" i="13"/>
  <c r="F743" i="13" s="1"/>
  <c r="G743" i="13" s="1"/>
  <c r="D743" i="13"/>
  <c r="D742" i="13"/>
  <c r="E742" i="13" s="1"/>
  <c r="F742" i="13" s="1"/>
  <c r="G742" i="13" s="1"/>
  <c r="D741" i="13"/>
  <c r="E741" i="13" s="1"/>
  <c r="F741" i="13" s="1"/>
  <c r="G741" i="13" s="1"/>
  <c r="D740" i="13"/>
  <c r="E740" i="13" s="1"/>
  <c r="F740" i="13" s="1"/>
  <c r="G740" i="13" s="1"/>
  <c r="D739" i="13"/>
  <c r="E739" i="13" s="1"/>
  <c r="F739" i="13" s="1"/>
  <c r="G739" i="13" s="1"/>
  <c r="D738" i="13"/>
  <c r="E738" i="13" s="1"/>
  <c r="F738" i="13" s="1"/>
  <c r="G738" i="13" s="1"/>
  <c r="D737" i="13"/>
  <c r="E737" i="13" s="1"/>
  <c r="F737" i="13" s="1"/>
  <c r="G737" i="13" s="1"/>
  <c r="D736" i="13"/>
  <c r="E736" i="13" s="1"/>
  <c r="F736" i="13" s="1"/>
  <c r="G736" i="13" s="1"/>
  <c r="D735" i="13"/>
  <c r="E735" i="13" s="1"/>
  <c r="F735" i="13" s="1"/>
  <c r="G735" i="13" s="1"/>
  <c r="D734" i="13"/>
  <c r="E734" i="13" s="1"/>
  <c r="F734" i="13" s="1"/>
  <c r="G734" i="13" s="1"/>
  <c r="E733" i="13"/>
  <c r="F733" i="13" s="1"/>
  <c r="G733" i="13" s="1"/>
  <c r="D733" i="13"/>
  <c r="D732" i="13"/>
  <c r="E732" i="13" s="1"/>
  <c r="F732" i="13" s="1"/>
  <c r="G732" i="13" s="1"/>
  <c r="D731" i="13"/>
  <c r="E731" i="13" s="1"/>
  <c r="F731" i="13" s="1"/>
  <c r="G731" i="13" s="1"/>
  <c r="D730" i="13"/>
  <c r="E730" i="13" s="1"/>
  <c r="F730" i="13" s="1"/>
  <c r="G730" i="13" s="1"/>
  <c r="D729" i="13"/>
  <c r="E729" i="13" s="1"/>
  <c r="F729" i="13" s="1"/>
  <c r="G729" i="13" s="1"/>
  <c r="E728" i="13"/>
  <c r="F728" i="13" s="1"/>
  <c r="G728" i="13" s="1"/>
  <c r="D728" i="13"/>
  <c r="D727" i="13"/>
  <c r="E727" i="13" s="1"/>
  <c r="F727" i="13" s="1"/>
  <c r="G727" i="13" s="1"/>
  <c r="D726" i="13"/>
  <c r="E726" i="13" s="1"/>
  <c r="F726" i="13" s="1"/>
  <c r="G726" i="13" s="1"/>
  <c r="D725" i="13"/>
  <c r="E725" i="13" s="1"/>
  <c r="F725" i="13" s="1"/>
  <c r="G725" i="13" s="1"/>
  <c r="E724" i="13"/>
  <c r="F724" i="13" s="1"/>
  <c r="G724" i="13" s="1"/>
  <c r="D724" i="13"/>
  <c r="E723" i="13"/>
  <c r="F723" i="13" s="1"/>
  <c r="G723" i="13" s="1"/>
  <c r="D723" i="13"/>
  <c r="D722" i="13"/>
  <c r="E722" i="13" s="1"/>
  <c r="F722" i="13" s="1"/>
  <c r="G722" i="13" s="1"/>
  <c r="D721" i="13"/>
  <c r="E721" i="13" s="1"/>
  <c r="F721" i="13" s="1"/>
  <c r="G721" i="13" s="1"/>
  <c r="D720" i="13"/>
  <c r="E720" i="13" s="1"/>
  <c r="F720" i="13" s="1"/>
  <c r="G720" i="13" s="1"/>
  <c r="D719" i="13"/>
  <c r="E719" i="13" s="1"/>
  <c r="F719" i="13" s="1"/>
  <c r="G719" i="13" s="1"/>
  <c r="D718" i="13"/>
  <c r="E718" i="13" s="1"/>
  <c r="F718" i="13" s="1"/>
  <c r="G718" i="13" s="1"/>
  <c r="D717" i="13"/>
  <c r="E717" i="13" s="1"/>
  <c r="F717" i="13" s="1"/>
  <c r="G717" i="13" s="1"/>
  <c r="D716" i="13"/>
  <c r="E716" i="13" s="1"/>
  <c r="F716" i="13" s="1"/>
  <c r="G716" i="13" s="1"/>
  <c r="E715" i="13"/>
  <c r="F715" i="13" s="1"/>
  <c r="G715" i="13" s="1"/>
  <c r="D715" i="13"/>
  <c r="D714" i="13"/>
  <c r="E714" i="13" s="1"/>
  <c r="F714" i="13" s="1"/>
  <c r="G714" i="13" s="1"/>
  <c r="D713" i="13"/>
  <c r="E713" i="13" s="1"/>
  <c r="F713" i="13" s="1"/>
  <c r="G713" i="13" s="1"/>
  <c r="D712" i="13"/>
  <c r="E712" i="13" s="1"/>
  <c r="F712" i="13" s="1"/>
  <c r="G712" i="13" s="1"/>
  <c r="D711" i="13"/>
  <c r="E711" i="13" s="1"/>
  <c r="F711" i="13" s="1"/>
  <c r="G711" i="13" s="1"/>
  <c r="F710" i="13"/>
  <c r="G710" i="13" s="1"/>
  <c r="E710" i="13"/>
  <c r="D710" i="13"/>
  <c r="D709" i="13"/>
  <c r="E709" i="13" s="1"/>
  <c r="F709" i="13" s="1"/>
  <c r="G709" i="13" s="1"/>
  <c r="D708" i="13"/>
  <c r="E708" i="13" s="1"/>
  <c r="F708" i="13" s="1"/>
  <c r="G708" i="13" s="1"/>
  <c r="D707" i="13"/>
  <c r="E707" i="13" s="1"/>
  <c r="F707" i="13" s="1"/>
  <c r="G707" i="13" s="1"/>
  <c r="D706" i="13"/>
  <c r="E706" i="13" s="1"/>
  <c r="F706" i="13" s="1"/>
  <c r="G706" i="13" s="1"/>
  <c r="D705" i="13"/>
  <c r="E705" i="13" s="1"/>
  <c r="F705" i="13" s="1"/>
  <c r="G705" i="13" s="1"/>
  <c r="E704" i="13"/>
  <c r="F704" i="13" s="1"/>
  <c r="G704" i="13" s="1"/>
  <c r="D704" i="13"/>
  <c r="D703" i="13"/>
  <c r="E703" i="13" s="1"/>
  <c r="F703" i="13" s="1"/>
  <c r="G703" i="13" s="1"/>
  <c r="D702" i="13"/>
  <c r="E702" i="13" s="1"/>
  <c r="F702" i="13" s="1"/>
  <c r="G702" i="13" s="1"/>
  <c r="D701" i="13"/>
  <c r="E701" i="13" s="1"/>
  <c r="F701" i="13" s="1"/>
  <c r="G701" i="13" s="1"/>
  <c r="D700" i="13"/>
  <c r="E700" i="13" s="1"/>
  <c r="F700" i="13" s="1"/>
  <c r="G700" i="13" s="1"/>
  <c r="D699" i="13"/>
  <c r="E699" i="13" s="1"/>
  <c r="F699" i="13" s="1"/>
  <c r="G699" i="13" s="1"/>
  <c r="D698" i="13"/>
  <c r="E698" i="13" s="1"/>
  <c r="F698" i="13" s="1"/>
  <c r="G698" i="13" s="1"/>
  <c r="D697" i="13"/>
  <c r="E697" i="13" s="1"/>
  <c r="F697" i="13" s="1"/>
  <c r="G697" i="13" s="1"/>
  <c r="D696" i="13"/>
  <c r="E696" i="13" s="1"/>
  <c r="F696" i="13" s="1"/>
  <c r="G696" i="13" s="1"/>
  <c r="E695" i="13"/>
  <c r="F695" i="13" s="1"/>
  <c r="G695" i="13" s="1"/>
  <c r="D695" i="13"/>
  <c r="D694" i="13"/>
  <c r="E694" i="13" s="1"/>
  <c r="F694" i="13" s="1"/>
  <c r="G694" i="13" s="1"/>
  <c r="E693" i="13"/>
  <c r="F693" i="13" s="1"/>
  <c r="G693" i="13" s="1"/>
  <c r="D693" i="13"/>
  <c r="D692" i="13"/>
  <c r="E692" i="13" s="1"/>
  <c r="F692" i="13" s="1"/>
  <c r="G692" i="13" s="1"/>
  <c r="D691" i="13"/>
  <c r="E691" i="13" s="1"/>
  <c r="F691" i="13" s="1"/>
  <c r="G691" i="13" s="1"/>
  <c r="F690" i="13"/>
  <c r="G690" i="13" s="1"/>
  <c r="E690" i="13"/>
  <c r="D690" i="13"/>
  <c r="E689" i="13"/>
  <c r="F689" i="13" s="1"/>
  <c r="G689" i="13" s="1"/>
  <c r="D689" i="13"/>
  <c r="E688" i="13"/>
  <c r="F688" i="13" s="1"/>
  <c r="G688" i="13" s="1"/>
  <c r="D688" i="13"/>
  <c r="D687" i="13"/>
  <c r="E687" i="13" s="1"/>
  <c r="F687" i="13" s="1"/>
  <c r="G687" i="13" s="1"/>
  <c r="D686" i="13"/>
  <c r="E686" i="13" s="1"/>
  <c r="F686" i="13" s="1"/>
  <c r="G686" i="13" s="1"/>
  <c r="E685" i="13"/>
  <c r="F685" i="13" s="1"/>
  <c r="G685" i="13" s="1"/>
  <c r="D685" i="13"/>
  <c r="D684" i="13"/>
  <c r="E684" i="13" s="1"/>
  <c r="F684" i="13" s="1"/>
  <c r="G684" i="13" s="1"/>
  <c r="D683" i="13"/>
  <c r="E683" i="13" s="1"/>
  <c r="F683" i="13" s="1"/>
  <c r="G683" i="13" s="1"/>
  <c r="D682" i="13"/>
  <c r="E682" i="13" s="1"/>
  <c r="F682" i="13" s="1"/>
  <c r="G682" i="13" s="1"/>
  <c r="E681" i="13"/>
  <c r="F681" i="13" s="1"/>
  <c r="G681" i="13" s="1"/>
  <c r="D681" i="13"/>
  <c r="D680" i="13"/>
  <c r="E680" i="13" s="1"/>
  <c r="F680" i="13" s="1"/>
  <c r="G680" i="13" s="1"/>
  <c r="D679" i="13"/>
  <c r="E679" i="13" s="1"/>
  <c r="F679" i="13" s="1"/>
  <c r="G679" i="13" s="1"/>
  <c r="D678" i="13"/>
  <c r="E678" i="13" s="1"/>
  <c r="F678" i="13" s="1"/>
  <c r="G678" i="13" s="1"/>
  <c r="E677" i="13"/>
  <c r="F677" i="13" s="1"/>
  <c r="G677" i="13" s="1"/>
  <c r="D677" i="13"/>
  <c r="D676" i="13"/>
  <c r="E676" i="13" s="1"/>
  <c r="F676" i="13" s="1"/>
  <c r="G676" i="13" s="1"/>
  <c r="D675" i="13"/>
  <c r="E675" i="13" s="1"/>
  <c r="F675" i="13" s="1"/>
  <c r="G675" i="13" s="1"/>
  <c r="D674" i="13"/>
  <c r="E674" i="13" s="1"/>
  <c r="F674" i="13" s="1"/>
  <c r="G674" i="13" s="1"/>
  <c r="D673" i="13"/>
  <c r="E673" i="13" s="1"/>
  <c r="F673" i="13" s="1"/>
  <c r="G673" i="13" s="1"/>
  <c r="D672" i="13"/>
  <c r="E672" i="13" s="1"/>
  <c r="F672" i="13" s="1"/>
  <c r="G672" i="13" s="1"/>
  <c r="D671" i="13"/>
  <c r="E671" i="13" s="1"/>
  <c r="F671" i="13" s="1"/>
  <c r="G671" i="13" s="1"/>
  <c r="D670" i="13"/>
  <c r="E670" i="13" s="1"/>
  <c r="F670" i="13" s="1"/>
  <c r="G670" i="13" s="1"/>
  <c r="D669" i="13"/>
  <c r="E669" i="13" s="1"/>
  <c r="F669" i="13" s="1"/>
  <c r="G669" i="13" s="1"/>
  <c r="D668" i="13"/>
  <c r="E668" i="13" s="1"/>
  <c r="F668" i="13" s="1"/>
  <c r="G668" i="13" s="1"/>
  <c r="D667" i="13"/>
  <c r="E667" i="13" s="1"/>
  <c r="F667" i="13" s="1"/>
  <c r="G667" i="13" s="1"/>
  <c r="D666" i="13"/>
  <c r="E666" i="13" s="1"/>
  <c r="F666" i="13" s="1"/>
  <c r="G666" i="13" s="1"/>
  <c r="D665" i="13"/>
  <c r="E665" i="13" s="1"/>
  <c r="F665" i="13" s="1"/>
  <c r="G665" i="13" s="1"/>
  <c r="D664" i="13"/>
  <c r="E664" i="13" s="1"/>
  <c r="F664" i="13" s="1"/>
  <c r="G664" i="13" s="1"/>
  <c r="E663" i="13"/>
  <c r="F663" i="13" s="1"/>
  <c r="G663" i="13" s="1"/>
  <c r="D663" i="13"/>
  <c r="E662" i="13"/>
  <c r="F662" i="13" s="1"/>
  <c r="G662" i="13" s="1"/>
  <c r="D662" i="13"/>
  <c r="D661" i="13"/>
  <c r="E661" i="13" s="1"/>
  <c r="F661" i="13" s="1"/>
  <c r="G661" i="13" s="1"/>
  <c r="D660" i="13"/>
  <c r="E660" i="13" s="1"/>
  <c r="F660" i="13" s="1"/>
  <c r="G660" i="13" s="1"/>
  <c r="D659" i="13"/>
  <c r="E659" i="13" s="1"/>
  <c r="F659" i="13" s="1"/>
  <c r="G659" i="13" s="1"/>
  <c r="E658" i="13"/>
  <c r="F658" i="13" s="1"/>
  <c r="G658" i="13" s="1"/>
  <c r="D658" i="13"/>
  <c r="D657" i="13"/>
  <c r="E657" i="13" s="1"/>
  <c r="F657" i="13" s="1"/>
  <c r="G657" i="13" s="1"/>
  <c r="D656" i="13"/>
  <c r="E656" i="13" s="1"/>
  <c r="F656" i="13" s="1"/>
  <c r="G656" i="13" s="1"/>
  <c r="D655" i="13"/>
  <c r="E655" i="13" s="1"/>
  <c r="F655" i="13" s="1"/>
  <c r="G655" i="13" s="1"/>
  <c r="E654" i="13"/>
  <c r="F654" i="13" s="1"/>
  <c r="G654" i="13" s="1"/>
  <c r="D654" i="13"/>
  <c r="E653" i="13"/>
  <c r="F653" i="13" s="1"/>
  <c r="G653" i="13" s="1"/>
  <c r="D653" i="13"/>
  <c r="D652" i="13"/>
  <c r="E652" i="13" s="1"/>
  <c r="F652" i="13" s="1"/>
  <c r="G652" i="13" s="1"/>
  <c r="D651" i="13"/>
  <c r="E651" i="13" s="1"/>
  <c r="F651" i="13" s="1"/>
  <c r="G651" i="13" s="1"/>
  <c r="D650" i="13"/>
  <c r="E650" i="13" s="1"/>
  <c r="F650" i="13" s="1"/>
  <c r="G650" i="13" s="1"/>
  <c r="D649" i="13"/>
  <c r="E649" i="13" s="1"/>
  <c r="F649" i="13" s="1"/>
  <c r="G649" i="13" s="1"/>
  <c r="D648" i="13"/>
  <c r="E648" i="13" s="1"/>
  <c r="F648" i="13" s="1"/>
  <c r="G648" i="13" s="1"/>
  <c r="E647" i="13"/>
  <c r="F647" i="13" s="1"/>
  <c r="G647" i="13" s="1"/>
  <c r="D647" i="13"/>
  <c r="E646" i="13"/>
  <c r="F646" i="13" s="1"/>
  <c r="G646" i="13" s="1"/>
  <c r="D646" i="13"/>
  <c r="D645" i="13"/>
  <c r="E645" i="13" s="1"/>
  <c r="F645" i="13" s="1"/>
  <c r="G645" i="13" s="1"/>
  <c r="E644" i="13"/>
  <c r="F644" i="13" s="1"/>
  <c r="G644" i="13" s="1"/>
  <c r="D644" i="13"/>
  <c r="D643" i="13"/>
  <c r="E643" i="13" s="1"/>
  <c r="F643" i="13" s="1"/>
  <c r="G643" i="13" s="1"/>
  <c r="D642" i="13"/>
  <c r="E642" i="13" s="1"/>
  <c r="F642" i="13" s="1"/>
  <c r="G642" i="13" s="1"/>
  <c r="F641" i="13"/>
  <c r="G641" i="13" s="1"/>
  <c r="E641" i="13"/>
  <c r="D641" i="13"/>
  <c r="D640" i="13"/>
  <c r="E640" i="13" s="1"/>
  <c r="F640" i="13" s="1"/>
  <c r="G640" i="13" s="1"/>
  <c r="D639" i="13"/>
  <c r="E639" i="13" s="1"/>
  <c r="F639" i="13" s="1"/>
  <c r="G639" i="13" s="1"/>
  <c r="E638" i="13"/>
  <c r="F638" i="13" s="1"/>
  <c r="G638" i="13" s="1"/>
  <c r="D638" i="13"/>
  <c r="D637" i="13"/>
  <c r="E637" i="13" s="1"/>
  <c r="F637" i="13" s="1"/>
  <c r="G637" i="13" s="1"/>
  <c r="D636" i="13"/>
  <c r="E636" i="13" s="1"/>
  <c r="F636" i="13" s="1"/>
  <c r="G636" i="13" s="1"/>
  <c r="D635" i="13"/>
  <c r="E635" i="13" s="1"/>
  <c r="F635" i="13" s="1"/>
  <c r="G635" i="13" s="1"/>
  <c r="E634" i="13"/>
  <c r="F634" i="13" s="1"/>
  <c r="G634" i="13" s="1"/>
  <c r="D634" i="13"/>
  <c r="D633" i="13"/>
  <c r="E633" i="13" s="1"/>
  <c r="F633" i="13" s="1"/>
  <c r="G633" i="13" s="1"/>
  <c r="E632" i="13"/>
  <c r="F632" i="13" s="1"/>
  <c r="G632" i="13" s="1"/>
  <c r="D632" i="13"/>
  <c r="E631" i="13"/>
  <c r="F631" i="13" s="1"/>
  <c r="G631" i="13" s="1"/>
  <c r="D631" i="13"/>
  <c r="E630" i="13"/>
  <c r="F630" i="13" s="1"/>
  <c r="G630" i="13" s="1"/>
  <c r="D630" i="13"/>
  <c r="D629" i="13"/>
  <c r="E629" i="13" s="1"/>
  <c r="F629" i="13" s="1"/>
  <c r="G629" i="13" s="1"/>
  <c r="E628" i="13"/>
  <c r="F628" i="13" s="1"/>
  <c r="G628" i="13" s="1"/>
  <c r="D628" i="13"/>
  <c r="E627" i="13"/>
  <c r="F627" i="13" s="1"/>
  <c r="G627" i="13" s="1"/>
  <c r="D627" i="13"/>
  <c r="D626" i="13"/>
  <c r="E626" i="13" s="1"/>
  <c r="F626" i="13" s="1"/>
  <c r="G626" i="13" s="1"/>
  <c r="D625" i="13"/>
  <c r="E625" i="13" s="1"/>
  <c r="F625" i="13" s="1"/>
  <c r="G625" i="13" s="1"/>
  <c r="E624" i="13"/>
  <c r="F624" i="13" s="1"/>
  <c r="G624" i="13" s="1"/>
  <c r="D624" i="13"/>
  <c r="D623" i="13"/>
  <c r="E623" i="13" s="1"/>
  <c r="F623" i="13" s="1"/>
  <c r="G623" i="13" s="1"/>
  <c r="D622" i="13"/>
  <c r="E622" i="13" s="1"/>
  <c r="F622" i="13" s="1"/>
  <c r="G622" i="13" s="1"/>
  <c r="D621" i="13"/>
  <c r="E621" i="13" s="1"/>
  <c r="F621" i="13" s="1"/>
  <c r="G621" i="13" s="1"/>
  <c r="D620" i="13"/>
  <c r="E620" i="13" s="1"/>
  <c r="F620" i="13" s="1"/>
  <c r="G620" i="13" s="1"/>
  <c r="D619" i="13"/>
  <c r="E619" i="13" s="1"/>
  <c r="F619" i="13" s="1"/>
  <c r="G619" i="13" s="1"/>
  <c r="D618" i="13"/>
  <c r="E618" i="13" s="1"/>
  <c r="F618" i="13" s="1"/>
  <c r="G618" i="13" s="1"/>
  <c r="D617" i="13"/>
  <c r="E617" i="13" s="1"/>
  <c r="F617" i="13" s="1"/>
  <c r="G617" i="13" s="1"/>
  <c r="D616" i="13"/>
  <c r="E616" i="13" s="1"/>
  <c r="F616" i="13" s="1"/>
  <c r="G616" i="13" s="1"/>
  <c r="D615" i="13"/>
  <c r="E615" i="13" s="1"/>
  <c r="F615" i="13" s="1"/>
  <c r="G615" i="13" s="1"/>
  <c r="D614" i="13"/>
  <c r="E614" i="13" s="1"/>
  <c r="F614" i="13" s="1"/>
  <c r="G614" i="13" s="1"/>
  <c r="D613" i="13"/>
  <c r="E613" i="13" s="1"/>
  <c r="F613" i="13" s="1"/>
  <c r="G613" i="13" s="1"/>
  <c r="D612" i="13"/>
  <c r="E612" i="13" s="1"/>
  <c r="F612" i="13" s="1"/>
  <c r="G612" i="13" s="1"/>
  <c r="D611" i="13"/>
  <c r="E611" i="13" s="1"/>
  <c r="F611" i="13" s="1"/>
  <c r="G611" i="13" s="1"/>
  <c r="D610" i="13"/>
  <c r="E610" i="13" s="1"/>
  <c r="F610" i="13" s="1"/>
  <c r="G610" i="13" s="1"/>
  <c r="F609" i="13"/>
  <c r="G609" i="13" s="1"/>
  <c r="E609" i="13"/>
  <c r="D609" i="13"/>
  <c r="D608" i="13"/>
  <c r="E608" i="13" s="1"/>
  <c r="F608" i="13" s="1"/>
  <c r="G608" i="13" s="1"/>
  <c r="D607" i="13"/>
  <c r="E607" i="13" s="1"/>
  <c r="F607" i="13" s="1"/>
  <c r="G607" i="13" s="1"/>
  <c r="D606" i="13"/>
  <c r="E606" i="13" s="1"/>
  <c r="F606" i="13" s="1"/>
  <c r="G606" i="13" s="1"/>
  <c r="F605" i="13"/>
  <c r="G605" i="13" s="1"/>
  <c r="E605" i="13"/>
  <c r="D605" i="13"/>
  <c r="D604" i="13"/>
  <c r="E604" i="13" s="1"/>
  <c r="F604" i="13" s="1"/>
  <c r="G604" i="13" s="1"/>
  <c r="D603" i="13"/>
  <c r="E603" i="13" s="1"/>
  <c r="F603" i="13" s="1"/>
  <c r="G603" i="13" s="1"/>
  <c r="D602" i="13"/>
  <c r="E602" i="13" s="1"/>
  <c r="F602" i="13" s="1"/>
  <c r="G602" i="13" s="1"/>
  <c r="D601" i="13"/>
  <c r="E601" i="13" s="1"/>
  <c r="F601" i="13" s="1"/>
  <c r="G601" i="13" s="1"/>
  <c r="D600" i="13"/>
  <c r="E600" i="13" s="1"/>
  <c r="F600" i="13" s="1"/>
  <c r="G600" i="13" s="1"/>
  <c r="D599" i="13"/>
  <c r="E599" i="13" s="1"/>
  <c r="F599" i="13" s="1"/>
  <c r="G599" i="13" s="1"/>
  <c r="D598" i="13"/>
  <c r="E598" i="13" s="1"/>
  <c r="F598" i="13" s="1"/>
  <c r="G598" i="13" s="1"/>
  <c r="D597" i="13"/>
  <c r="E597" i="13" s="1"/>
  <c r="F597" i="13" s="1"/>
  <c r="G597" i="13" s="1"/>
  <c r="D596" i="13"/>
  <c r="E596" i="13" s="1"/>
  <c r="F596" i="13" s="1"/>
  <c r="G596" i="13" s="1"/>
  <c r="F595" i="13"/>
  <c r="G595" i="13" s="1"/>
  <c r="D595" i="13"/>
  <c r="E595" i="13" s="1"/>
  <c r="D594" i="13"/>
  <c r="E594" i="13" s="1"/>
  <c r="F594" i="13" s="1"/>
  <c r="G594" i="13" s="1"/>
  <c r="D593" i="13"/>
  <c r="E593" i="13" s="1"/>
  <c r="F593" i="13" s="1"/>
  <c r="G593" i="13" s="1"/>
  <c r="G592" i="13"/>
  <c r="D592" i="13"/>
  <c r="E592" i="13" s="1"/>
  <c r="F592" i="13" s="1"/>
  <c r="D591" i="13"/>
  <c r="E591" i="13" s="1"/>
  <c r="F591" i="13" s="1"/>
  <c r="G591" i="13" s="1"/>
  <c r="D590" i="13"/>
  <c r="E590" i="13" s="1"/>
  <c r="F590" i="13" s="1"/>
  <c r="G590" i="13" s="1"/>
  <c r="D589" i="13"/>
  <c r="E589" i="13" s="1"/>
  <c r="F589" i="13" s="1"/>
  <c r="G589" i="13" s="1"/>
  <c r="D588" i="13"/>
  <c r="E588" i="13" s="1"/>
  <c r="F588" i="13" s="1"/>
  <c r="G588" i="13" s="1"/>
  <c r="D587" i="13"/>
  <c r="E587" i="13" s="1"/>
  <c r="F587" i="13" s="1"/>
  <c r="G587" i="13" s="1"/>
  <c r="D586" i="13"/>
  <c r="E586" i="13" s="1"/>
  <c r="F586" i="13" s="1"/>
  <c r="G586" i="13" s="1"/>
  <c r="D585" i="13"/>
  <c r="E585" i="13" s="1"/>
  <c r="F585" i="13" s="1"/>
  <c r="G585" i="13" s="1"/>
  <c r="D584" i="13"/>
  <c r="E584" i="13" s="1"/>
  <c r="F584" i="13" s="1"/>
  <c r="G584" i="13" s="1"/>
  <c r="D583" i="13"/>
  <c r="E583" i="13" s="1"/>
  <c r="F583" i="13" s="1"/>
  <c r="G583" i="13" s="1"/>
  <c r="D582" i="13"/>
  <c r="E582" i="13" s="1"/>
  <c r="F582" i="13" s="1"/>
  <c r="G582" i="13" s="1"/>
  <c r="D581" i="13"/>
  <c r="E581" i="13" s="1"/>
  <c r="F581" i="13" s="1"/>
  <c r="G581" i="13" s="1"/>
  <c r="F580" i="13"/>
  <c r="G580" i="13" s="1"/>
  <c r="D580" i="13"/>
  <c r="E580" i="13" s="1"/>
  <c r="D579" i="13"/>
  <c r="E579" i="13" s="1"/>
  <c r="F579" i="13" s="1"/>
  <c r="G579" i="13" s="1"/>
  <c r="D578" i="13"/>
  <c r="E578" i="13" s="1"/>
  <c r="F578" i="13" s="1"/>
  <c r="G578" i="13" s="1"/>
  <c r="G577" i="13"/>
  <c r="D577" i="13"/>
  <c r="E577" i="13" s="1"/>
  <c r="F577" i="13" s="1"/>
  <c r="D576" i="13"/>
  <c r="E576" i="13" s="1"/>
  <c r="F576" i="13" s="1"/>
  <c r="G576" i="13" s="1"/>
  <c r="D575" i="13"/>
  <c r="E575" i="13" s="1"/>
  <c r="F575" i="13" s="1"/>
  <c r="G575" i="13" s="1"/>
  <c r="D574" i="13"/>
  <c r="E574" i="13" s="1"/>
  <c r="F574" i="13" s="1"/>
  <c r="G574" i="13" s="1"/>
  <c r="D573" i="13"/>
  <c r="E573" i="13" s="1"/>
  <c r="F573" i="13" s="1"/>
  <c r="G573" i="13" s="1"/>
  <c r="E572" i="13"/>
  <c r="F572" i="13" s="1"/>
  <c r="G572" i="13" s="1"/>
  <c r="D572" i="13"/>
  <c r="D571" i="13"/>
  <c r="E571" i="13" s="1"/>
  <c r="F571" i="13" s="1"/>
  <c r="G571" i="13" s="1"/>
  <c r="E570" i="13"/>
  <c r="F570" i="13" s="1"/>
  <c r="G570" i="13" s="1"/>
  <c r="D570" i="13"/>
  <c r="D569" i="13"/>
  <c r="E569" i="13" s="1"/>
  <c r="F569" i="13" s="1"/>
  <c r="G569" i="13" s="1"/>
  <c r="D568" i="13"/>
  <c r="E568" i="13" s="1"/>
  <c r="F568" i="13" s="1"/>
  <c r="G568" i="13" s="1"/>
  <c r="F567" i="13"/>
  <c r="G567" i="13" s="1"/>
  <c r="E567" i="13"/>
  <c r="D567" i="13"/>
  <c r="D566" i="13"/>
  <c r="E566" i="13" s="1"/>
  <c r="F566" i="13" s="1"/>
  <c r="G566" i="13" s="1"/>
  <c r="D565" i="13"/>
  <c r="E565" i="13" s="1"/>
  <c r="F565" i="13" s="1"/>
  <c r="G565" i="13" s="1"/>
  <c r="D564" i="13"/>
  <c r="E564" i="13" s="1"/>
  <c r="F564" i="13" s="1"/>
  <c r="G564" i="13" s="1"/>
  <c r="D563" i="13"/>
  <c r="E563" i="13" s="1"/>
  <c r="F563" i="13" s="1"/>
  <c r="G563" i="13" s="1"/>
  <c r="E562" i="13"/>
  <c r="F562" i="13" s="1"/>
  <c r="G562" i="13" s="1"/>
  <c r="D562" i="13"/>
  <c r="D561" i="13"/>
  <c r="E561" i="13" s="1"/>
  <c r="F561" i="13" s="1"/>
  <c r="G561" i="13" s="1"/>
  <c r="D560" i="13"/>
  <c r="E560" i="13" s="1"/>
  <c r="F560" i="13" s="1"/>
  <c r="G560" i="13" s="1"/>
  <c r="D559" i="13"/>
  <c r="E559" i="13" s="1"/>
  <c r="F559" i="13" s="1"/>
  <c r="G559" i="13" s="1"/>
  <c r="D558" i="13"/>
  <c r="E558" i="13" s="1"/>
  <c r="F558" i="13" s="1"/>
  <c r="G558" i="13" s="1"/>
  <c r="E557" i="13"/>
  <c r="F557" i="13" s="1"/>
  <c r="G557" i="13" s="1"/>
  <c r="D557" i="13"/>
  <c r="D556" i="13"/>
  <c r="E556" i="13" s="1"/>
  <c r="F556" i="13" s="1"/>
  <c r="G556" i="13" s="1"/>
  <c r="D555" i="13"/>
  <c r="E555" i="13" s="1"/>
  <c r="F555" i="13" s="1"/>
  <c r="G555" i="13" s="1"/>
  <c r="D554" i="13"/>
  <c r="E554" i="13" s="1"/>
  <c r="F554" i="13" s="1"/>
  <c r="G554" i="13" s="1"/>
  <c r="F553" i="13"/>
  <c r="G553" i="13" s="1"/>
  <c r="E553" i="13"/>
  <c r="D553" i="13"/>
  <c r="D552" i="13"/>
  <c r="E552" i="13" s="1"/>
  <c r="F552" i="13" s="1"/>
  <c r="G552" i="13" s="1"/>
  <c r="D551" i="13"/>
  <c r="E551" i="13" s="1"/>
  <c r="F551" i="13" s="1"/>
  <c r="G551" i="13" s="1"/>
  <c r="D550" i="13"/>
  <c r="E550" i="13" s="1"/>
  <c r="F550" i="13" s="1"/>
  <c r="G550" i="13" s="1"/>
  <c r="D549" i="13"/>
  <c r="E549" i="13" s="1"/>
  <c r="F549" i="13" s="1"/>
  <c r="G549" i="13" s="1"/>
  <c r="D548" i="13"/>
  <c r="E548" i="13" s="1"/>
  <c r="F548" i="13" s="1"/>
  <c r="G548" i="13" s="1"/>
  <c r="D547" i="13"/>
  <c r="E547" i="13" s="1"/>
  <c r="F547" i="13" s="1"/>
  <c r="G547" i="13" s="1"/>
  <c r="D546" i="13"/>
  <c r="E546" i="13" s="1"/>
  <c r="F546" i="13" s="1"/>
  <c r="G546" i="13" s="1"/>
  <c r="D545" i="13"/>
  <c r="E545" i="13" s="1"/>
  <c r="F545" i="13" s="1"/>
  <c r="G545" i="13" s="1"/>
  <c r="F544" i="13"/>
  <c r="G544" i="13" s="1"/>
  <c r="E544" i="13"/>
  <c r="D544" i="13"/>
  <c r="E543" i="13"/>
  <c r="F543" i="13" s="1"/>
  <c r="G543" i="13" s="1"/>
  <c r="D543" i="13"/>
  <c r="D542" i="13"/>
  <c r="E542" i="13" s="1"/>
  <c r="F542" i="13" s="1"/>
  <c r="G542" i="13" s="1"/>
  <c r="D541" i="13"/>
  <c r="E541" i="13" s="1"/>
  <c r="F541" i="13" s="1"/>
  <c r="G541" i="13" s="1"/>
  <c r="D540" i="13"/>
  <c r="E540" i="13" s="1"/>
  <c r="F540" i="13" s="1"/>
  <c r="G540" i="13" s="1"/>
  <c r="D539" i="13"/>
  <c r="E539" i="13" s="1"/>
  <c r="F539" i="13" s="1"/>
  <c r="G539" i="13" s="1"/>
  <c r="D538" i="13"/>
  <c r="E538" i="13" s="1"/>
  <c r="F538" i="13" s="1"/>
  <c r="G538" i="13" s="1"/>
  <c r="D537" i="13"/>
  <c r="E537" i="13" s="1"/>
  <c r="F537" i="13" s="1"/>
  <c r="G537" i="13" s="1"/>
  <c r="D536" i="13"/>
  <c r="E536" i="13" s="1"/>
  <c r="F536" i="13" s="1"/>
  <c r="G536" i="13" s="1"/>
  <c r="D535" i="13"/>
  <c r="E535" i="13" s="1"/>
  <c r="F535" i="13" s="1"/>
  <c r="G535" i="13" s="1"/>
  <c r="D534" i="13"/>
  <c r="E534" i="13" s="1"/>
  <c r="F534" i="13" s="1"/>
  <c r="G534" i="13" s="1"/>
  <c r="D533" i="13"/>
  <c r="E533" i="13" s="1"/>
  <c r="F533" i="13" s="1"/>
  <c r="G533" i="13" s="1"/>
  <c r="E532" i="13"/>
  <c r="F532" i="13" s="1"/>
  <c r="G532" i="13" s="1"/>
  <c r="D532" i="13"/>
  <c r="D531" i="13"/>
  <c r="E531" i="13" s="1"/>
  <c r="F531" i="13" s="1"/>
  <c r="G531" i="13" s="1"/>
  <c r="D530" i="13"/>
  <c r="E530" i="13" s="1"/>
  <c r="F530" i="13" s="1"/>
  <c r="G530" i="13" s="1"/>
  <c r="D529" i="13"/>
  <c r="E529" i="13" s="1"/>
  <c r="F529" i="13" s="1"/>
  <c r="G529" i="13" s="1"/>
  <c r="D528" i="13"/>
  <c r="E528" i="13" s="1"/>
  <c r="F528" i="13" s="1"/>
  <c r="G528" i="13" s="1"/>
  <c r="D527" i="13"/>
  <c r="E527" i="13" s="1"/>
  <c r="F527" i="13" s="1"/>
  <c r="G527" i="13" s="1"/>
  <c r="D526" i="13"/>
  <c r="E526" i="13" s="1"/>
  <c r="F526" i="13" s="1"/>
  <c r="G526" i="13" s="1"/>
  <c r="D525" i="13"/>
  <c r="E525" i="13" s="1"/>
  <c r="F525" i="13" s="1"/>
  <c r="G525" i="13" s="1"/>
  <c r="D524" i="13"/>
  <c r="E524" i="13" s="1"/>
  <c r="F524" i="13" s="1"/>
  <c r="G524" i="13" s="1"/>
  <c r="D523" i="13"/>
  <c r="E523" i="13" s="1"/>
  <c r="F523" i="13" s="1"/>
  <c r="G523" i="13" s="1"/>
  <c r="D522" i="13"/>
  <c r="E522" i="13" s="1"/>
  <c r="F522" i="13" s="1"/>
  <c r="G522" i="13" s="1"/>
  <c r="D521" i="13"/>
  <c r="E521" i="13" s="1"/>
  <c r="F521" i="13" s="1"/>
  <c r="G521" i="13" s="1"/>
  <c r="D520" i="13"/>
  <c r="E520" i="13" s="1"/>
  <c r="F520" i="13" s="1"/>
  <c r="G520" i="13" s="1"/>
  <c r="D519" i="13"/>
  <c r="E519" i="13" s="1"/>
  <c r="F519" i="13" s="1"/>
  <c r="G519" i="13" s="1"/>
  <c r="D518" i="13"/>
  <c r="E518" i="13" s="1"/>
  <c r="F518" i="13" s="1"/>
  <c r="G518" i="13" s="1"/>
  <c r="D517" i="13"/>
  <c r="E517" i="13" s="1"/>
  <c r="F517" i="13" s="1"/>
  <c r="G517" i="13" s="1"/>
  <c r="D516" i="13"/>
  <c r="E516" i="13" s="1"/>
  <c r="F516" i="13" s="1"/>
  <c r="G516" i="13" s="1"/>
  <c r="D515" i="13"/>
  <c r="E515" i="13" s="1"/>
  <c r="F515" i="13" s="1"/>
  <c r="G515" i="13" s="1"/>
  <c r="D514" i="13"/>
  <c r="E514" i="13" s="1"/>
  <c r="F514" i="13" s="1"/>
  <c r="G514" i="13" s="1"/>
  <c r="E513" i="13"/>
  <c r="F513" i="13" s="1"/>
  <c r="G513" i="13" s="1"/>
  <c r="D513" i="13"/>
  <c r="D512" i="13"/>
  <c r="E512" i="13" s="1"/>
  <c r="F512" i="13" s="1"/>
  <c r="G512" i="13" s="1"/>
  <c r="D511" i="13"/>
  <c r="E511" i="13" s="1"/>
  <c r="F511" i="13" s="1"/>
  <c r="G511" i="13" s="1"/>
  <c r="D510" i="13"/>
  <c r="E510" i="13" s="1"/>
  <c r="F510" i="13" s="1"/>
  <c r="G510" i="13" s="1"/>
  <c r="D509" i="13"/>
  <c r="E509" i="13" s="1"/>
  <c r="F509" i="13" s="1"/>
  <c r="G509" i="13" s="1"/>
  <c r="D508" i="13"/>
  <c r="E508" i="13" s="1"/>
  <c r="F508" i="13" s="1"/>
  <c r="G508" i="13" s="1"/>
  <c r="D507" i="13"/>
  <c r="E507" i="13" s="1"/>
  <c r="F507" i="13" s="1"/>
  <c r="G507" i="13" s="1"/>
  <c r="D506" i="13"/>
  <c r="E506" i="13" s="1"/>
  <c r="F506" i="13" s="1"/>
  <c r="G506" i="13" s="1"/>
  <c r="D505" i="13"/>
  <c r="E505" i="13" s="1"/>
  <c r="F505" i="13" s="1"/>
  <c r="G505" i="13" s="1"/>
  <c r="D504" i="13"/>
  <c r="E504" i="13" s="1"/>
  <c r="F504" i="13" s="1"/>
  <c r="G504" i="13" s="1"/>
  <c r="F503" i="13"/>
  <c r="G503" i="13" s="1"/>
  <c r="E503" i="13"/>
  <c r="D503" i="13"/>
  <c r="D502" i="13"/>
  <c r="E502" i="13" s="1"/>
  <c r="F502" i="13" s="1"/>
  <c r="G502" i="13" s="1"/>
  <c r="D501" i="13"/>
  <c r="E501" i="13" s="1"/>
  <c r="F501" i="13" s="1"/>
  <c r="G501" i="13" s="1"/>
  <c r="D500" i="13"/>
  <c r="E500" i="13" s="1"/>
  <c r="F500" i="13" s="1"/>
  <c r="G500" i="13" s="1"/>
  <c r="D499" i="13"/>
  <c r="E499" i="13" s="1"/>
  <c r="F499" i="13" s="1"/>
  <c r="G499" i="13" s="1"/>
  <c r="D498" i="13"/>
  <c r="E498" i="13" s="1"/>
  <c r="F498" i="13" s="1"/>
  <c r="G498" i="13" s="1"/>
  <c r="D497" i="13"/>
  <c r="E497" i="13" s="1"/>
  <c r="F497" i="13" s="1"/>
  <c r="G497" i="13" s="1"/>
  <c r="D496" i="13"/>
  <c r="E496" i="13" s="1"/>
  <c r="F496" i="13" s="1"/>
  <c r="G496" i="13" s="1"/>
  <c r="D495" i="13"/>
  <c r="E495" i="13" s="1"/>
  <c r="F495" i="13" s="1"/>
  <c r="G495" i="13" s="1"/>
  <c r="D494" i="13"/>
  <c r="E494" i="13" s="1"/>
  <c r="F494" i="13" s="1"/>
  <c r="G494" i="13" s="1"/>
  <c r="D493" i="13"/>
  <c r="E493" i="13" s="1"/>
  <c r="F493" i="13" s="1"/>
  <c r="G493" i="13" s="1"/>
  <c r="D492" i="13"/>
  <c r="E492" i="13" s="1"/>
  <c r="F492" i="13" s="1"/>
  <c r="G492" i="13" s="1"/>
  <c r="D491" i="13"/>
  <c r="E491" i="13" s="1"/>
  <c r="F491" i="13" s="1"/>
  <c r="G491" i="13" s="1"/>
  <c r="D490" i="13"/>
  <c r="E490" i="13" s="1"/>
  <c r="F490" i="13" s="1"/>
  <c r="G490" i="13" s="1"/>
  <c r="D489" i="13"/>
  <c r="E489" i="13" s="1"/>
  <c r="F489" i="13" s="1"/>
  <c r="G489" i="13" s="1"/>
  <c r="F488" i="13"/>
  <c r="G488" i="13" s="1"/>
  <c r="E488" i="13"/>
  <c r="D488" i="13"/>
  <c r="D487" i="13"/>
  <c r="E487" i="13" s="1"/>
  <c r="F487" i="13" s="1"/>
  <c r="G487" i="13" s="1"/>
  <c r="D486" i="13"/>
  <c r="E486" i="13" s="1"/>
  <c r="F486" i="13" s="1"/>
  <c r="G486" i="13" s="1"/>
  <c r="E485" i="13"/>
  <c r="F485" i="13" s="1"/>
  <c r="G485" i="13" s="1"/>
  <c r="D485" i="13"/>
  <c r="D484" i="13"/>
  <c r="E484" i="13" s="1"/>
  <c r="F484" i="13" s="1"/>
  <c r="G484" i="13" s="1"/>
  <c r="D483" i="13"/>
  <c r="E483" i="13" s="1"/>
  <c r="F483" i="13" s="1"/>
  <c r="G483" i="13" s="1"/>
  <c r="D482" i="13"/>
  <c r="E482" i="13" s="1"/>
  <c r="F482" i="13" s="1"/>
  <c r="G482" i="13" s="1"/>
  <c r="F481" i="13"/>
  <c r="G481" i="13" s="1"/>
  <c r="E481" i="13"/>
  <c r="D481" i="13"/>
  <c r="E480" i="13"/>
  <c r="F480" i="13" s="1"/>
  <c r="G480" i="13" s="1"/>
  <c r="D480" i="13"/>
  <c r="D479" i="13"/>
  <c r="E479" i="13" s="1"/>
  <c r="F479" i="13" s="1"/>
  <c r="G479" i="13" s="1"/>
  <c r="D478" i="13"/>
  <c r="E478" i="13" s="1"/>
  <c r="F478" i="13" s="1"/>
  <c r="G478" i="13" s="1"/>
  <c r="F477" i="13"/>
  <c r="G477" i="13" s="1"/>
  <c r="D477" i="13"/>
  <c r="E477" i="13" s="1"/>
  <c r="E476" i="13"/>
  <c r="F476" i="13" s="1"/>
  <c r="G476" i="13" s="1"/>
  <c r="D476" i="13"/>
  <c r="D475" i="13"/>
  <c r="E475" i="13" s="1"/>
  <c r="F475" i="13" s="1"/>
  <c r="G475" i="13" s="1"/>
  <c r="D474" i="13"/>
  <c r="E474" i="13" s="1"/>
  <c r="F474" i="13" s="1"/>
  <c r="G474" i="13" s="1"/>
  <c r="D473" i="13"/>
  <c r="E473" i="13" s="1"/>
  <c r="F473" i="13" s="1"/>
  <c r="G473" i="13" s="1"/>
  <c r="D472" i="13"/>
  <c r="E472" i="13" s="1"/>
  <c r="F472" i="13" s="1"/>
  <c r="G472" i="13" s="1"/>
  <c r="D471" i="13"/>
  <c r="E471" i="13" s="1"/>
  <c r="F471" i="13" s="1"/>
  <c r="G471" i="13" s="1"/>
  <c r="D470" i="13"/>
  <c r="E470" i="13" s="1"/>
  <c r="F470" i="13" s="1"/>
  <c r="G470" i="13" s="1"/>
  <c r="F469" i="13"/>
  <c r="G469" i="13" s="1"/>
  <c r="E469" i="13"/>
  <c r="D469" i="13"/>
  <c r="D468" i="13"/>
  <c r="E468" i="13" s="1"/>
  <c r="F468" i="13" s="1"/>
  <c r="G468" i="13" s="1"/>
  <c r="D467" i="13"/>
  <c r="E467" i="13" s="1"/>
  <c r="F467" i="13" s="1"/>
  <c r="G467" i="13" s="1"/>
  <c r="D466" i="13"/>
  <c r="E466" i="13" s="1"/>
  <c r="F466" i="13" s="1"/>
  <c r="G466" i="13" s="1"/>
  <c r="D465" i="13"/>
  <c r="E465" i="13" s="1"/>
  <c r="F465" i="13" s="1"/>
  <c r="G465" i="13" s="1"/>
  <c r="D464" i="13"/>
  <c r="E464" i="13" s="1"/>
  <c r="F464" i="13" s="1"/>
  <c r="G464" i="13" s="1"/>
  <c r="D463" i="13"/>
  <c r="E463" i="13" s="1"/>
  <c r="F463" i="13" s="1"/>
  <c r="G463" i="13" s="1"/>
  <c r="D462" i="13"/>
  <c r="E462" i="13" s="1"/>
  <c r="F462" i="13" s="1"/>
  <c r="G462" i="13" s="1"/>
  <c r="D461" i="13"/>
  <c r="E461" i="13" s="1"/>
  <c r="F461" i="13" s="1"/>
  <c r="G461" i="13" s="1"/>
  <c r="D460" i="13"/>
  <c r="E460" i="13" s="1"/>
  <c r="F460" i="13" s="1"/>
  <c r="G460" i="13" s="1"/>
  <c r="E459" i="13"/>
  <c r="F459" i="13" s="1"/>
  <c r="G459" i="13" s="1"/>
  <c r="D459" i="13"/>
  <c r="D458" i="13"/>
  <c r="E458" i="13" s="1"/>
  <c r="F458" i="13" s="1"/>
  <c r="G458" i="13" s="1"/>
  <c r="D457" i="13"/>
  <c r="E457" i="13" s="1"/>
  <c r="F457" i="13" s="1"/>
  <c r="G457" i="13" s="1"/>
  <c r="D456" i="13"/>
  <c r="E456" i="13" s="1"/>
  <c r="F456" i="13" s="1"/>
  <c r="G456" i="13" s="1"/>
  <c r="E455" i="13"/>
  <c r="F455" i="13" s="1"/>
  <c r="G455" i="13" s="1"/>
  <c r="D455" i="13"/>
  <c r="D454" i="13"/>
  <c r="E454" i="13" s="1"/>
  <c r="F454" i="13" s="1"/>
  <c r="G454" i="13" s="1"/>
  <c r="D453" i="13"/>
  <c r="E453" i="13" s="1"/>
  <c r="F453" i="13" s="1"/>
  <c r="G453" i="13" s="1"/>
  <c r="D452" i="13"/>
  <c r="E452" i="13" s="1"/>
  <c r="F452" i="13" s="1"/>
  <c r="G452" i="13" s="1"/>
  <c r="D451" i="13"/>
  <c r="E451" i="13" s="1"/>
  <c r="F451" i="13" s="1"/>
  <c r="G451" i="13" s="1"/>
  <c r="D450" i="13"/>
  <c r="E450" i="13" s="1"/>
  <c r="F450" i="13" s="1"/>
  <c r="G450" i="13" s="1"/>
  <c r="E449" i="13"/>
  <c r="F449" i="13" s="1"/>
  <c r="G449" i="13" s="1"/>
  <c r="D449" i="13"/>
  <c r="D448" i="13"/>
  <c r="E448" i="13" s="1"/>
  <c r="F448" i="13" s="1"/>
  <c r="G448" i="13" s="1"/>
  <c r="D447" i="13"/>
  <c r="E447" i="13" s="1"/>
  <c r="F447" i="13" s="1"/>
  <c r="G447" i="13" s="1"/>
  <c r="D446" i="13"/>
  <c r="E446" i="13" s="1"/>
  <c r="F446" i="13" s="1"/>
  <c r="G446" i="13" s="1"/>
  <c r="D445" i="13"/>
  <c r="E445" i="13" s="1"/>
  <c r="F445" i="13" s="1"/>
  <c r="G445" i="13" s="1"/>
  <c r="D444" i="13"/>
  <c r="E444" i="13" s="1"/>
  <c r="F444" i="13" s="1"/>
  <c r="G444" i="13" s="1"/>
  <c r="D443" i="13"/>
  <c r="E443" i="13" s="1"/>
  <c r="F443" i="13" s="1"/>
  <c r="G443" i="13" s="1"/>
  <c r="D442" i="13"/>
  <c r="E442" i="13" s="1"/>
  <c r="F442" i="13" s="1"/>
  <c r="G442" i="13" s="1"/>
  <c r="D441" i="13"/>
  <c r="E441" i="13" s="1"/>
  <c r="F441" i="13" s="1"/>
  <c r="G441" i="13" s="1"/>
  <c r="D440" i="13"/>
  <c r="E440" i="13" s="1"/>
  <c r="F440" i="13" s="1"/>
  <c r="G440" i="13" s="1"/>
  <c r="D439" i="13"/>
  <c r="E439" i="13" s="1"/>
  <c r="F439" i="13" s="1"/>
  <c r="G439" i="13" s="1"/>
  <c r="D438" i="13"/>
  <c r="E438" i="13" s="1"/>
  <c r="F438" i="13" s="1"/>
  <c r="G438" i="13" s="1"/>
  <c r="D437" i="13"/>
  <c r="E437" i="13" s="1"/>
  <c r="F437" i="13" s="1"/>
  <c r="G437" i="13" s="1"/>
  <c r="D436" i="13"/>
  <c r="E436" i="13" s="1"/>
  <c r="F436" i="13" s="1"/>
  <c r="G436" i="13" s="1"/>
  <c r="D435" i="13"/>
  <c r="E435" i="13" s="1"/>
  <c r="F435" i="13" s="1"/>
  <c r="G435" i="13" s="1"/>
  <c r="D434" i="13"/>
  <c r="E434" i="13" s="1"/>
  <c r="F434" i="13" s="1"/>
  <c r="G434" i="13" s="1"/>
  <c r="D433" i="13"/>
  <c r="E433" i="13" s="1"/>
  <c r="F433" i="13" s="1"/>
  <c r="G433" i="13" s="1"/>
  <c r="D432" i="13"/>
  <c r="E432" i="13" s="1"/>
  <c r="F432" i="13" s="1"/>
  <c r="G432" i="13" s="1"/>
  <c r="F431" i="13"/>
  <c r="G431" i="13" s="1"/>
  <c r="D431" i="13"/>
  <c r="E431" i="13" s="1"/>
  <c r="D430" i="13"/>
  <c r="E430" i="13" s="1"/>
  <c r="F430" i="13" s="1"/>
  <c r="G430" i="13" s="1"/>
  <c r="D429" i="13"/>
  <c r="E429" i="13" s="1"/>
  <c r="F429" i="13" s="1"/>
  <c r="G429" i="13" s="1"/>
  <c r="D428" i="13"/>
  <c r="E428" i="13" s="1"/>
  <c r="F428" i="13" s="1"/>
  <c r="G428" i="13" s="1"/>
  <c r="D427" i="13"/>
  <c r="E427" i="13" s="1"/>
  <c r="F427" i="13" s="1"/>
  <c r="G427" i="13" s="1"/>
  <c r="D426" i="13"/>
  <c r="E426" i="13" s="1"/>
  <c r="F426" i="13" s="1"/>
  <c r="G426" i="13" s="1"/>
  <c r="D425" i="13"/>
  <c r="E425" i="13" s="1"/>
  <c r="F425" i="13" s="1"/>
  <c r="G425" i="13" s="1"/>
  <c r="D424" i="13"/>
  <c r="E424" i="13" s="1"/>
  <c r="F424" i="13" s="1"/>
  <c r="G424" i="13" s="1"/>
  <c r="E423" i="13"/>
  <c r="F423" i="13" s="1"/>
  <c r="G423" i="13" s="1"/>
  <c r="D423" i="13"/>
  <c r="D422" i="13"/>
  <c r="E422" i="13" s="1"/>
  <c r="F422" i="13" s="1"/>
  <c r="G422" i="13" s="1"/>
  <c r="D421" i="13"/>
  <c r="E421" i="13" s="1"/>
  <c r="F421" i="13" s="1"/>
  <c r="G421" i="13" s="1"/>
  <c r="D420" i="13"/>
  <c r="E420" i="13" s="1"/>
  <c r="F420" i="13" s="1"/>
  <c r="G420" i="13" s="1"/>
  <c r="D419" i="13"/>
  <c r="E419" i="13" s="1"/>
  <c r="F419" i="13" s="1"/>
  <c r="G419" i="13" s="1"/>
  <c r="D418" i="13"/>
  <c r="E418" i="13" s="1"/>
  <c r="F418" i="13" s="1"/>
  <c r="G418" i="13" s="1"/>
  <c r="E417" i="13"/>
  <c r="F417" i="13" s="1"/>
  <c r="G417" i="13" s="1"/>
  <c r="D417" i="13"/>
  <c r="D416" i="13"/>
  <c r="E416" i="13" s="1"/>
  <c r="F416" i="13" s="1"/>
  <c r="G416" i="13" s="1"/>
  <c r="D415" i="13"/>
  <c r="E415" i="13" s="1"/>
  <c r="F415" i="13" s="1"/>
  <c r="G415" i="13" s="1"/>
  <c r="D414" i="13"/>
  <c r="E414" i="13" s="1"/>
  <c r="F414" i="13" s="1"/>
  <c r="G414" i="13" s="1"/>
  <c r="D413" i="13"/>
  <c r="E413" i="13" s="1"/>
  <c r="F413" i="13" s="1"/>
  <c r="G413" i="13" s="1"/>
  <c r="D412" i="13"/>
  <c r="E412" i="13" s="1"/>
  <c r="F412" i="13" s="1"/>
  <c r="G412" i="13" s="1"/>
  <c r="D411" i="13"/>
  <c r="E411" i="13" s="1"/>
  <c r="F411" i="13" s="1"/>
  <c r="G411" i="13" s="1"/>
  <c r="D410" i="13"/>
  <c r="E410" i="13" s="1"/>
  <c r="F410" i="13" s="1"/>
  <c r="G410" i="13" s="1"/>
  <c r="D409" i="13"/>
  <c r="E409" i="13" s="1"/>
  <c r="F409" i="13" s="1"/>
  <c r="G409" i="13" s="1"/>
  <c r="D408" i="13"/>
  <c r="E408" i="13" s="1"/>
  <c r="F408" i="13" s="1"/>
  <c r="G408" i="13" s="1"/>
  <c r="E407" i="13"/>
  <c r="F407" i="13" s="1"/>
  <c r="G407" i="13" s="1"/>
  <c r="D407" i="13"/>
  <c r="D406" i="13"/>
  <c r="E406" i="13" s="1"/>
  <c r="F406" i="13" s="1"/>
  <c r="G406" i="13" s="1"/>
  <c r="E405" i="13"/>
  <c r="F405" i="13" s="1"/>
  <c r="G405" i="13" s="1"/>
  <c r="D405" i="13"/>
  <c r="D404" i="13"/>
  <c r="E404" i="13" s="1"/>
  <c r="F404" i="13" s="1"/>
  <c r="G404" i="13" s="1"/>
  <c r="D403" i="13"/>
  <c r="E403" i="13" s="1"/>
  <c r="F403" i="13" s="1"/>
  <c r="G403" i="13" s="1"/>
  <c r="D402" i="13"/>
  <c r="E402" i="13" s="1"/>
  <c r="F402" i="13" s="1"/>
  <c r="G402" i="13" s="1"/>
  <c r="D401" i="13"/>
  <c r="E401" i="13" s="1"/>
  <c r="F401" i="13" s="1"/>
  <c r="G401" i="13" s="1"/>
  <c r="D400" i="13"/>
  <c r="E400" i="13" s="1"/>
  <c r="F400" i="13" s="1"/>
  <c r="G400" i="13" s="1"/>
  <c r="D399" i="13"/>
  <c r="E399" i="13" s="1"/>
  <c r="F399" i="13" s="1"/>
  <c r="G399" i="13" s="1"/>
  <c r="D398" i="13"/>
  <c r="E398" i="13" s="1"/>
  <c r="F398" i="13" s="1"/>
  <c r="G398" i="13" s="1"/>
  <c r="D397" i="13"/>
  <c r="E397" i="13" s="1"/>
  <c r="F397" i="13" s="1"/>
  <c r="G397" i="13" s="1"/>
  <c r="D396" i="13"/>
  <c r="E396" i="13" s="1"/>
  <c r="F396" i="13" s="1"/>
  <c r="G396" i="13" s="1"/>
  <c r="D395" i="13"/>
  <c r="E395" i="13" s="1"/>
  <c r="F395" i="13" s="1"/>
  <c r="G395" i="13" s="1"/>
  <c r="E394" i="13"/>
  <c r="F394" i="13" s="1"/>
  <c r="G394" i="13" s="1"/>
  <c r="D394" i="13"/>
  <c r="E393" i="13"/>
  <c r="F393" i="13" s="1"/>
  <c r="G393" i="13" s="1"/>
  <c r="D393" i="13"/>
  <c r="D392" i="13"/>
  <c r="E392" i="13" s="1"/>
  <c r="F392" i="13" s="1"/>
  <c r="G392" i="13" s="1"/>
  <c r="D391" i="13"/>
  <c r="E391" i="13" s="1"/>
  <c r="F391" i="13" s="1"/>
  <c r="G391" i="13" s="1"/>
  <c r="D390" i="13"/>
  <c r="E390" i="13" s="1"/>
  <c r="F390" i="13" s="1"/>
  <c r="G390" i="13" s="1"/>
  <c r="D389" i="13"/>
  <c r="E389" i="13" s="1"/>
  <c r="F389" i="13" s="1"/>
  <c r="G389" i="13" s="1"/>
  <c r="G388" i="13"/>
  <c r="D388" i="13"/>
  <c r="E388" i="13" s="1"/>
  <c r="F388" i="13" s="1"/>
  <c r="D387" i="13"/>
  <c r="E387" i="13" s="1"/>
  <c r="F387" i="13" s="1"/>
  <c r="G387" i="13" s="1"/>
  <c r="D386" i="13"/>
  <c r="E386" i="13" s="1"/>
  <c r="F386" i="13" s="1"/>
  <c r="G386" i="13" s="1"/>
  <c r="D385" i="13"/>
  <c r="E385" i="13" s="1"/>
  <c r="F385" i="13" s="1"/>
  <c r="G385" i="13" s="1"/>
  <c r="D384" i="13"/>
  <c r="E384" i="13" s="1"/>
  <c r="F384" i="13" s="1"/>
  <c r="G384" i="13" s="1"/>
  <c r="D383" i="13"/>
  <c r="E383" i="13" s="1"/>
  <c r="F383" i="13" s="1"/>
  <c r="G383" i="13" s="1"/>
  <c r="D382" i="13"/>
  <c r="E382" i="13" s="1"/>
  <c r="F382" i="13" s="1"/>
  <c r="G382" i="13" s="1"/>
  <c r="D381" i="13"/>
  <c r="E381" i="13" s="1"/>
  <c r="F381" i="13" s="1"/>
  <c r="G381" i="13" s="1"/>
  <c r="E380" i="13"/>
  <c r="F380" i="13" s="1"/>
  <c r="G380" i="13" s="1"/>
  <c r="D380" i="13"/>
  <c r="D379" i="13"/>
  <c r="E379" i="13" s="1"/>
  <c r="F379" i="13" s="1"/>
  <c r="G379" i="13" s="1"/>
  <c r="E378" i="13"/>
  <c r="F378" i="13" s="1"/>
  <c r="G378" i="13" s="1"/>
  <c r="D378" i="13"/>
  <c r="D377" i="13"/>
  <c r="E377" i="13" s="1"/>
  <c r="F377" i="13" s="1"/>
  <c r="G377" i="13" s="1"/>
  <c r="D376" i="13"/>
  <c r="E376" i="13" s="1"/>
  <c r="F376" i="13" s="1"/>
  <c r="G376" i="13" s="1"/>
  <c r="D375" i="13"/>
  <c r="E375" i="13" s="1"/>
  <c r="F375" i="13" s="1"/>
  <c r="G375" i="13" s="1"/>
  <c r="E374" i="13"/>
  <c r="F374" i="13" s="1"/>
  <c r="G374" i="13" s="1"/>
  <c r="D374" i="13"/>
  <c r="D373" i="13"/>
  <c r="E373" i="13" s="1"/>
  <c r="F373" i="13" s="1"/>
  <c r="G373" i="13" s="1"/>
  <c r="D372" i="13"/>
  <c r="E372" i="13" s="1"/>
  <c r="F372" i="13" s="1"/>
  <c r="G372" i="13" s="1"/>
  <c r="D371" i="13"/>
  <c r="E371" i="13" s="1"/>
  <c r="F371" i="13" s="1"/>
  <c r="G371" i="13" s="1"/>
  <c r="D370" i="13"/>
  <c r="E370" i="13" s="1"/>
  <c r="F370" i="13" s="1"/>
  <c r="G370" i="13" s="1"/>
  <c r="D369" i="13"/>
  <c r="E369" i="13" s="1"/>
  <c r="F369" i="13" s="1"/>
  <c r="G369" i="13" s="1"/>
  <c r="D368" i="13"/>
  <c r="E368" i="13" s="1"/>
  <c r="F368" i="13" s="1"/>
  <c r="G368" i="13" s="1"/>
  <c r="D367" i="13"/>
  <c r="E367" i="13" s="1"/>
  <c r="F367" i="13" s="1"/>
  <c r="G367" i="13" s="1"/>
  <c r="D366" i="13"/>
  <c r="E366" i="13" s="1"/>
  <c r="F366" i="13" s="1"/>
  <c r="G366" i="13" s="1"/>
  <c r="D365" i="13"/>
  <c r="E365" i="13" s="1"/>
  <c r="F365" i="13" s="1"/>
  <c r="G365" i="13" s="1"/>
  <c r="D364" i="13"/>
  <c r="E364" i="13" s="1"/>
  <c r="F364" i="13" s="1"/>
  <c r="G364" i="13" s="1"/>
  <c r="D363" i="13"/>
  <c r="E363" i="13" s="1"/>
  <c r="F363" i="13" s="1"/>
  <c r="G363" i="13" s="1"/>
  <c r="D362" i="13"/>
  <c r="E362" i="13" s="1"/>
  <c r="F362" i="13" s="1"/>
  <c r="G362" i="13" s="1"/>
  <c r="D361" i="13"/>
  <c r="E361" i="13" s="1"/>
  <c r="F361" i="13" s="1"/>
  <c r="G361" i="13" s="1"/>
  <c r="D360" i="13"/>
  <c r="E360" i="13" s="1"/>
  <c r="F360" i="13" s="1"/>
  <c r="G360" i="13" s="1"/>
  <c r="D359" i="13"/>
  <c r="E359" i="13" s="1"/>
  <c r="F359" i="13" s="1"/>
  <c r="G359" i="13" s="1"/>
  <c r="D358" i="13"/>
  <c r="E358" i="13" s="1"/>
  <c r="F358" i="13" s="1"/>
  <c r="G358" i="13" s="1"/>
  <c r="D357" i="13"/>
  <c r="E357" i="13" s="1"/>
  <c r="F357" i="13" s="1"/>
  <c r="G357" i="13" s="1"/>
  <c r="D356" i="13"/>
  <c r="E356" i="13" s="1"/>
  <c r="F356" i="13" s="1"/>
  <c r="G356" i="13" s="1"/>
  <c r="D355" i="13"/>
  <c r="E355" i="13" s="1"/>
  <c r="F355" i="13" s="1"/>
  <c r="G355" i="13" s="1"/>
  <c r="D354" i="13"/>
  <c r="E354" i="13" s="1"/>
  <c r="F354" i="13" s="1"/>
  <c r="G354" i="13" s="1"/>
  <c r="D353" i="13"/>
  <c r="E353" i="13" s="1"/>
  <c r="F353" i="13" s="1"/>
  <c r="G353" i="13" s="1"/>
  <c r="D352" i="13"/>
  <c r="E352" i="13" s="1"/>
  <c r="F352" i="13" s="1"/>
  <c r="G352" i="13" s="1"/>
  <c r="D351" i="13"/>
  <c r="E351" i="13" s="1"/>
  <c r="F351" i="13" s="1"/>
  <c r="G351" i="13" s="1"/>
  <c r="D350" i="13"/>
  <c r="E350" i="13" s="1"/>
  <c r="F350" i="13" s="1"/>
  <c r="G350" i="13" s="1"/>
  <c r="D349" i="13"/>
  <c r="E349" i="13" s="1"/>
  <c r="F349" i="13" s="1"/>
  <c r="G349" i="13" s="1"/>
  <c r="E348" i="13"/>
  <c r="F348" i="13" s="1"/>
  <c r="G348" i="13" s="1"/>
  <c r="D348" i="13"/>
  <c r="D347" i="13"/>
  <c r="E347" i="13" s="1"/>
  <c r="F347" i="13" s="1"/>
  <c r="G347" i="13" s="1"/>
  <c r="D346" i="13"/>
  <c r="E346" i="13" s="1"/>
  <c r="F346" i="13" s="1"/>
  <c r="G346" i="13" s="1"/>
  <c r="D345" i="13"/>
  <c r="E345" i="13" s="1"/>
  <c r="F345" i="13" s="1"/>
  <c r="G345" i="13" s="1"/>
  <c r="D344" i="13"/>
  <c r="E344" i="13" s="1"/>
  <c r="F344" i="13" s="1"/>
  <c r="G344" i="13" s="1"/>
  <c r="D343" i="13"/>
  <c r="E343" i="13" s="1"/>
  <c r="F343" i="13" s="1"/>
  <c r="G343" i="13" s="1"/>
  <c r="D342" i="13"/>
  <c r="E342" i="13" s="1"/>
  <c r="F342" i="13" s="1"/>
  <c r="G342" i="13" s="1"/>
  <c r="F341" i="13"/>
  <c r="G341" i="13" s="1"/>
  <c r="E341" i="13"/>
  <c r="D341" i="13"/>
  <c r="D340" i="13"/>
  <c r="E340" i="13" s="1"/>
  <c r="F340" i="13" s="1"/>
  <c r="G340" i="13" s="1"/>
  <c r="E339" i="13"/>
  <c r="F339" i="13" s="1"/>
  <c r="G339" i="13" s="1"/>
  <c r="D339" i="13"/>
  <c r="D338" i="13"/>
  <c r="E338" i="13" s="1"/>
  <c r="F338" i="13" s="1"/>
  <c r="G338" i="13" s="1"/>
  <c r="D337" i="13"/>
  <c r="E337" i="13" s="1"/>
  <c r="F337" i="13" s="1"/>
  <c r="G337" i="13" s="1"/>
  <c r="D336" i="13"/>
  <c r="E336" i="13" s="1"/>
  <c r="F336" i="13" s="1"/>
  <c r="G336" i="13" s="1"/>
  <c r="D335" i="13"/>
  <c r="E335" i="13" s="1"/>
  <c r="F335" i="13" s="1"/>
  <c r="G335" i="13" s="1"/>
  <c r="D334" i="13"/>
  <c r="E334" i="13" s="1"/>
  <c r="F334" i="13" s="1"/>
  <c r="G334" i="13" s="1"/>
  <c r="D333" i="13"/>
  <c r="E333" i="13" s="1"/>
  <c r="F333" i="13" s="1"/>
  <c r="G333" i="13" s="1"/>
  <c r="D332" i="13"/>
  <c r="E332" i="13" s="1"/>
  <c r="F332" i="13" s="1"/>
  <c r="G332" i="13" s="1"/>
  <c r="D331" i="13"/>
  <c r="E331" i="13" s="1"/>
  <c r="F331" i="13" s="1"/>
  <c r="G331" i="13" s="1"/>
  <c r="D330" i="13"/>
  <c r="E330" i="13" s="1"/>
  <c r="F330" i="13" s="1"/>
  <c r="G330" i="13" s="1"/>
  <c r="D329" i="13"/>
  <c r="E329" i="13" s="1"/>
  <c r="F329" i="13" s="1"/>
  <c r="G329" i="13" s="1"/>
  <c r="D328" i="13"/>
  <c r="E328" i="13" s="1"/>
  <c r="F328" i="13" s="1"/>
  <c r="G328" i="13" s="1"/>
  <c r="D327" i="13"/>
  <c r="E327" i="13" s="1"/>
  <c r="F327" i="13" s="1"/>
  <c r="G327" i="13" s="1"/>
  <c r="D326" i="13"/>
  <c r="E326" i="13" s="1"/>
  <c r="F326" i="13" s="1"/>
  <c r="G326" i="13" s="1"/>
  <c r="D325" i="13"/>
  <c r="E325" i="13" s="1"/>
  <c r="F325" i="13" s="1"/>
  <c r="G325" i="13" s="1"/>
  <c r="D324" i="13"/>
  <c r="E324" i="13" s="1"/>
  <c r="F324" i="13" s="1"/>
  <c r="G324" i="13" s="1"/>
  <c r="E323" i="13"/>
  <c r="F323" i="13" s="1"/>
  <c r="G323" i="13" s="1"/>
  <c r="D323" i="13"/>
  <c r="D322" i="13"/>
  <c r="E322" i="13" s="1"/>
  <c r="F322" i="13" s="1"/>
  <c r="G322" i="13" s="1"/>
  <c r="D321" i="13"/>
  <c r="E321" i="13" s="1"/>
  <c r="F321" i="13" s="1"/>
  <c r="G321" i="13" s="1"/>
  <c r="D320" i="13"/>
  <c r="E320" i="13" s="1"/>
  <c r="F320" i="13" s="1"/>
  <c r="G320" i="13" s="1"/>
  <c r="D319" i="13"/>
  <c r="E319" i="13" s="1"/>
  <c r="F319" i="13" s="1"/>
  <c r="G319" i="13" s="1"/>
  <c r="E318" i="13"/>
  <c r="F318" i="13" s="1"/>
  <c r="G318" i="13" s="1"/>
  <c r="D318" i="13"/>
  <c r="D317" i="13"/>
  <c r="E317" i="13" s="1"/>
  <c r="F317" i="13" s="1"/>
  <c r="G317" i="13" s="1"/>
  <c r="D316" i="13"/>
  <c r="E316" i="13" s="1"/>
  <c r="F316" i="13" s="1"/>
  <c r="G316" i="13" s="1"/>
  <c r="D315" i="13"/>
  <c r="E315" i="13" s="1"/>
  <c r="F315" i="13" s="1"/>
  <c r="G315" i="13" s="1"/>
  <c r="D314" i="13"/>
  <c r="E314" i="13" s="1"/>
  <c r="F314" i="13" s="1"/>
  <c r="G314" i="13" s="1"/>
  <c r="D313" i="13"/>
  <c r="E313" i="13" s="1"/>
  <c r="F313" i="13" s="1"/>
  <c r="G313" i="13" s="1"/>
  <c r="D312" i="13"/>
  <c r="E312" i="13" s="1"/>
  <c r="F312" i="13" s="1"/>
  <c r="G312" i="13" s="1"/>
  <c r="D311" i="13"/>
  <c r="E311" i="13" s="1"/>
  <c r="F311" i="13" s="1"/>
  <c r="G311" i="13" s="1"/>
  <c r="D310" i="13"/>
  <c r="E310" i="13" s="1"/>
  <c r="F310" i="13" s="1"/>
  <c r="G310" i="13" s="1"/>
  <c r="D309" i="13"/>
  <c r="E309" i="13" s="1"/>
  <c r="F309" i="13" s="1"/>
  <c r="G309" i="13" s="1"/>
  <c r="D308" i="13"/>
  <c r="E308" i="13" s="1"/>
  <c r="F308" i="13" s="1"/>
  <c r="G308" i="13" s="1"/>
  <c r="D307" i="13"/>
  <c r="E307" i="13" s="1"/>
  <c r="F307" i="13" s="1"/>
  <c r="G307" i="13" s="1"/>
  <c r="D306" i="13"/>
  <c r="E306" i="13" s="1"/>
  <c r="F306" i="13" s="1"/>
  <c r="G306" i="13" s="1"/>
  <c r="D305" i="13"/>
  <c r="E305" i="13" s="1"/>
  <c r="F305" i="13" s="1"/>
  <c r="G305" i="13" s="1"/>
  <c r="D304" i="13"/>
  <c r="E304" i="13" s="1"/>
  <c r="F304" i="13" s="1"/>
  <c r="G304" i="13" s="1"/>
  <c r="D303" i="13"/>
  <c r="E303" i="13" s="1"/>
  <c r="F303" i="13" s="1"/>
  <c r="G303" i="13" s="1"/>
  <c r="D302" i="13"/>
  <c r="E302" i="13" s="1"/>
  <c r="F302" i="13" s="1"/>
  <c r="G302" i="13" s="1"/>
  <c r="D301" i="13"/>
  <c r="E301" i="13" s="1"/>
  <c r="F301" i="13" s="1"/>
  <c r="G301" i="13" s="1"/>
  <c r="D300" i="13"/>
  <c r="E300" i="13" s="1"/>
  <c r="F300" i="13" s="1"/>
  <c r="G300" i="13" s="1"/>
  <c r="D299" i="13"/>
  <c r="E299" i="13" s="1"/>
  <c r="F299" i="13" s="1"/>
  <c r="G299" i="13" s="1"/>
  <c r="D298" i="13"/>
  <c r="E298" i="13" s="1"/>
  <c r="F298" i="13" s="1"/>
  <c r="G298" i="13" s="1"/>
  <c r="D297" i="13"/>
  <c r="E297" i="13" s="1"/>
  <c r="F297" i="13" s="1"/>
  <c r="G297" i="13" s="1"/>
  <c r="E296" i="13"/>
  <c r="F296" i="13" s="1"/>
  <c r="G296" i="13" s="1"/>
  <c r="D296" i="13"/>
  <c r="D295" i="13"/>
  <c r="E295" i="13" s="1"/>
  <c r="F295" i="13" s="1"/>
  <c r="G295" i="13" s="1"/>
  <c r="D294" i="13"/>
  <c r="E294" i="13" s="1"/>
  <c r="F294" i="13" s="1"/>
  <c r="G294" i="13" s="1"/>
  <c r="D293" i="13"/>
  <c r="E293" i="13" s="1"/>
  <c r="F293" i="13" s="1"/>
  <c r="G293" i="13" s="1"/>
  <c r="D292" i="13"/>
  <c r="E292" i="13" s="1"/>
  <c r="F292" i="13" s="1"/>
  <c r="G292" i="13" s="1"/>
  <c r="E291" i="13"/>
  <c r="F291" i="13" s="1"/>
  <c r="G291" i="13" s="1"/>
  <c r="D291" i="13"/>
  <c r="D290" i="13"/>
  <c r="E290" i="13" s="1"/>
  <c r="F290" i="13" s="1"/>
  <c r="G290" i="13" s="1"/>
  <c r="D289" i="13"/>
  <c r="E289" i="13" s="1"/>
  <c r="F289" i="13" s="1"/>
  <c r="G289" i="13" s="1"/>
  <c r="D288" i="13"/>
  <c r="E288" i="13" s="1"/>
  <c r="F288" i="13" s="1"/>
  <c r="G288" i="13" s="1"/>
  <c r="D287" i="13"/>
  <c r="E287" i="13" s="1"/>
  <c r="F287" i="13" s="1"/>
  <c r="G287" i="13" s="1"/>
  <c r="E286" i="13"/>
  <c r="F286" i="13" s="1"/>
  <c r="G286" i="13" s="1"/>
  <c r="D286" i="13"/>
  <c r="D285" i="13"/>
  <c r="E285" i="13" s="1"/>
  <c r="F285" i="13" s="1"/>
  <c r="G285" i="13" s="1"/>
  <c r="D284" i="13"/>
  <c r="E284" i="13" s="1"/>
  <c r="F284" i="13" s="1"/>
  <c r="G284" i="13" s="1"/>
  <c r="D283" i="13"/>
  <c r="E283" i="13" s="1"/>
  <c r="F283" i="13" s="1"/>
  <c r="G283" i="13" s="1"/>
  <c r="E282" i="13"/>
  <c r="F282" i="13" s="1"/>
  <c r="G282" i="13" s="1"/>
  <c r="D282" i="13"/>
  <c r="D281" i="13"/>
  <c r="E281" i="13" s="1"/>
  <c r="F281" i="13" s="1"/>
  <c r="G281" i="13" s="1"/>
  <c r="D280" i="13"/>
  <c r="E280" i="13" s="1"/>
  <c r="F280" i="13" s="1"/>
  <c r="G280" i="13" s="1"/>
  <c r="D279" i="13"/>
  <c r="E279" i="13" s="1"/>
  <c r="F279" i="13" s="1"/>
  <c r="G279" i="13" s="1"/>
  <c r="D278" i="13"/>
  <c r="E278" i="13" s="1"/>
  <c r="F278" i="13" s="1"/>
  <c r="G278" i="13" s="1"/>
  <c r="D277" i="13"/>
  <c r="E277" i="13" s="1"/>
  <c r="F277" i="13" s="1"/>
  <c r="G277" i="13" s="1"/>
  <c r="D276" i="13"/>
  <c r="E276" i="13" s="1"/>
  <c r="F276" i="13" s="1"/>
  <c r="G276" i="13" s="1"/>
  <c r="D275" i="13"/>
  <c r="E275" i="13" s="1"/>
  <c r="F275" i="13" s="1"/>
  <c r="G275" i="13" s="1"/>
  <c r="D274" i="13"/>
  <c r="E274" i="13" s="1"/>
  <c r="F274" i="13" s="1"/>
  <c r="G274" i="13" s="1"/>
  <c r="D273" i="13"/>
  <c r="E273" i="13" s="1"/>
  <c r="F273" i="13" s="1"/>
  <c r="G273" i="13" s="1"/>
  <c r="D272" i="13"/>
  <c r="E272" i="13" s="1"/>
  <c r="F272" i="13" s="1"/>
  <c r="G272" i="13" s="1"/>
  <c r="D271" i="13"/>
  <c r="E271" i="13" s="1"/>
  <c r="F271" i="13" s="1"/>
  <c r="G271" i="13" s="1"/>
  <c r="E270" i="13"/>
  <c r="F270" i="13" s="1"/>
  <c r="G270" i="13" s="1"/>
  <c r="D270" i="13"/>
  <c r="D269" i="13"/>
  <c r="E269" i="13" s="1"/>
  <c r="F269" i="13" s="1"/>
  <c r="G269" i="13" s="1"/>
  <c r="D268" i="13"/>
  <c r="E268" i="13" s="1"/>
  <c r="F268" i="13" s="1"/>
  <c r="G268" i="13" s="1"/>
  <c r="D267" i="13"/>
  <c r="E267" i="13" s="1"/>
  <c r="F267" i="13" s="1"/>
  <c r="G267" i="13" s="1"/>
  <c r="D266" i="13"/>
  <c r="E266" i="13" s="1"/>
  <c r="F266" i="13" s="1"/>
  <c r="G266" i="13" s="1"/>
  <c r="D265" i="13"/>
  <c r="E265" i="13" s="1"/>
  <c r="F265" i="13" s="1"/>
  <c r="G265" i="13" s="1"/>
  <c r="E264" i="13"/>
  <c r="F264" i="13" s="1"/>
  <c r="G264" i="13" s="1"/>
  <c r="D264" i="13"/>
  <c r="D263" i="13"/>
  <c r="E263" i="13" s="1"/>
  <c r="F263" i="13" s="1"/>
  <c r="G263" i="13" s="1"/>
  <c r="D262" i="13"/>
  <c r="E262" i="13" s="1"/>
  <c r="F262" i="13" s="1"/>
  <c r="G262" i="13" s="1"/>
  <c r="D261" i="13"/>
  <c r="E261" i="13" s="1"/>
  <c r="F261" i="13" s="1"/>
  <c r="G261" i="13" s="1"/>
  <c r="D260" i="13"/>
  <c r="E260" i="13" s="1"/>
  <c r="F260" i="13" s="1"/>
  <c r="G260" i="13" s="1"/>
  <c r="E259" i="13"/>
  <c r="F259" i="13" s="1"/>
  <c r="G259" i="13" s="1"/>
  <c r="D259" i="13"/>
  <c r="D258" i="13"/>
  <c r="E258" i="13" s="1"/>
  <c r="F258" i="13" s="1"/>
  <c r="G258" i="13" s="1"/>
  <c r="D257" i="13"/>
  <c r="E257" i="13" s="1"/>
  <c r="F257" i="13" s="1"/>
  <c r="G257" i="13" s="1"/>
  <c r="D256" i="13"/>
  <c r="E256" i="13" s="1"/>
  <c r="F256" i="13" s="1"/>
  <c r="G256" i="13" s="1"/>
  <c r="D255" i="13"/>
  <c r="E255" i="13" s="1"/>
  <c r="F255" i="13" s="1"/>
  <c r="G255" i="13" s="1"/>
  <c r="D254" i="13"/>
  <c r="E254" i="13" s="1"/>
  <c r="F254" i="13" s="1"/>
  <c r="G254" i="13" s="1"/>
  <c r="D253" i="13"/>
  <c r="E253" i="13" s="1"/>
  <c r="F253" i="13" s="1"/>
  <c r="G253" i="13" s="1"/>
  <c r="D252" i="13"/>
  <c r="E252" i="13" s="1"/>
  <c r="F252" i="13" s="1"/>
  <c r="G252" i="13" s="1"/>
  <c r="D251" i="13"/>
  <c r="E251" i="13" s="1"/>
  <c r="F251" i="13" s="1"/>
  <c r="G251" i="13" s="1"/>
  <c r="D250" i="13"/>
  <c r="E250" i="13" s="1"/>
  <c r="F250" i="13" s="1"/>
  <c r="G250" i="13" s="1"/>
  <c r="D249" i="13"/>
  <c r="E249" i="13" s="1"/>
  <c r="F249" i="13" s="1"/>
  <c r="G249" i="13" s="1"/>
  <c r="D248" i="13"/>
  <c r="E248" i="13" s="1"/>
  <c r="F248" i="13" s="1"/>
  <c r="G248" i="13" s="1"/>
  <c r="D247" i="13"/>
  <c r="E247" i="13" s="1"/>
  <c r="F247" i="13" s="1"/>
  <c r="G247" i="13" s="1"/>
  <c r="D246" i="13"/>
  <c r="E246" i="13" s="1"/>
  <c r="F246" i="13" s="1"/>
  <c r="G246" i="13" s="1"/>
  <c r="E245" i="13"/>
  <c r="F245" i="13" s="1"/>
  <c r="G245" i="13" s="1"/>
  <c r="D245" i="13"/>
  <c r="D244" i="13"/>
  <c r="E244" i="13" s="1"/>
  <c r="F244" i="13" s="1"/>
  <c r="G244" i="13" s="1"/>
  <c r="D243" i="13"/>
  <c r="E243" i="13" s="1"/>
  <c r="F243" i="13" s="1"/>
  <c r="G243" i="13" s="1"/>
  <c r="D242" i="13"/>
  <c r="E242" i="13" s="1"/>
  <c r="F242" i="13" s="1"/>
  <c r="G242" i="13" s="1"/>
  <c r="E241" i="13"/>
  <c r="F241" i="13" s="1"/>
  <c r="G241" i="13" s="1"/>
  <c r="D241" i="13"/>
  <c r="D240" i="13"/>
  <c r="E240" i="13" s="1"/>
  <c r="F240" i="13" s="1"/>
  <c r="G240" i="13" s="1"/>
  <c r="D239" i="13"/>
  <c r="E239" i="13" s="1"/>
  <c r="F239" i="13" s="1"/>
  <c r="G239" i="13" s="1"/>
  <c r="D238" i="13"/>
  <c r="E238" i="13" s="1"/>
  <c r="F238" i="13" s="1"/>
  <c r="G238" i="13" s="1"/>
  <c r="D237" i="13"/>
  <c r="E237" i="13" s="1"/>
  <c r="F237" i="13" s="1"/>
  <c r="G237" i="13" s="1"/>
  <c r="D236" i="13"/>
  <c r="E236" i="13" s="1"/>
  <c r="F236" i="13" s="1"/>
  <c r="G236" i="13" s="1"/>
  <c r="E235" i="13"/>
  <c r="F235" i="13" s="1"/>
  <c r="G235" i="13" s="1"/>
  <c r="D235" i="13"/>
  <c r="D234" i="13"/>
  <c r="E234" i="13" s="1"/>
  <c r="F234" i="13" s="1"/>
  <c r="G234" i="13" s="1"/>
  <c r="E233" i="13"/>
  <c r="F233" i="13" s="1"/>
  <c r="G233" i="13" s="1"/>
  <c r="D233" i="13"/>
  <c r="D232" i="13"/>
  <c r="E232" i="13" s="1"/>
  <c r="F232" i="13" s="1"/>
  <c r="G232" i="13" s="1"/>
  <c r="D231" i="13"/>
  <c r="E231" i="13" s="1"/>
  <c r="F231" i="13" s="1"/>
  <c r="G231" i="13" s="1"/>
  <c r="D230" i="13"/>
  <c r="E230" i="13" s="1"/>
  <c r="F230" i="13" s="1"/>
  <c r="G230" i="13" s="1"/>
  <c r="D229" i="13"/>
  <c r="E229" i="13" s="1"/>
  <c r="F229" i="13" s="1"/>
  <c r="G229" i="13" s="1"/>
  <c r="D228" i="13"/>
  <c r="E228" i="13" s="1"/>
  <c r="F228" i="13" s="1"/>
  <c r="G228" i="13" s="1"/>
  <c r="D227" i="13"/>
  <c r="E227" i="13" s="1"/>
  <c r="F227" i="13" s="1"/>
  <c r="G227" i="13" s="1"/>
  <c r="D226" i="13"/>
  <c r="E226" i="13" s="1"/>
  <c r="F226" i="13" s="1"/>
  <c r="G226" i="13" s="1"/>
  <c r="E225" i="13"/>
  <c r="F225" i="13" s="1"/>
  <c r="G225" i="13" s="1"/>
  <c r="D225" i="13"/>
  <c r="D224" i="13"/>
  <c r="E224" i="13" s="1"/>
  <c r="F224" i="13" s="1"/>
  <c r="G224" i="13" s="1"/>
  <c r="D223" i="13"/>
  <c r="E223" i="13" s="1"/>
  <c r="F223" i="13" s="1"/>
  <c r="G223" i="13" s="1"/>
  <c r="D222" i="13"/>
  <c r="E222" i="13" s="1"/>
  <c r="F222" i="13" s="1"/>
  <c r="G222" i="13" s="1"/>
  <c r="D221" i="13"/>
  <c r="E221" i="13" s="1"/>
  <c r="F221" i="13" s="1"/>
  <c r="G221" i="13" s="1"/>
  <c r="D220" i="13"/>
  <c r="E220" i="13" s="1"/>
  <c r="F220" i="13" s="1"/>
  <c r="G220" i="13" s="1"/>
  <c r="D219" i="13"/>
  <c r="E219" i="13" s="1"/>
  <c r="F219" i="13" s="1"/>
  <c r="G219" i="13" s="1"/>
  <c r="D218" i="13"/>
  <c r="E218" i="13" s="1"/>
  <c r="F218" i="13" s="1"/>
  <c r="G218" i="13" s="1"/>
  <c r="D217" i="13"/>
  <c r="E217" i="13" s="1"/>
  <c r="F217" i="13" s="1"/>
  <c r="G217" i="13" s="1"/>
  <c r="D216" i="13"/>
  <c r="E216" i="13" s="1"/>
  <c r="F216" i="13" s="1"/>
  <c r="G216" i="13" s="1"/>
  <c r="D215" i="13"/>
  <c r="E215" i="13" s="1"/>
  <c r="F215" i="13" s="1"/>
  <c r="G215" i="13" s="1"/>
  <c r="D214" i="13"/>
  <c r="E214" i="13" s="1"/>
  <c r="F214" i="13" s="1"/>
  <c r="G214" i="13" s="1"/>
  <c r="D213" i="13"/>
  <c r="E213" i="13" s="1"/>
  <c r="F213" i="13" s="1"/>
  <c r="G213" i="13" s="1"/>
  <c r="D212" i="13"/>
  <c r="E212" i="13" s="1"/>
  <c r="F212" i="13" s="1"/>
  <c r="G212" i="13" s="1"/>
  <c r="D211" i="13"/>
  <c r="E211" i="13" s="1"/>
  <c r="F211" i="13" s="1"/>
  <c r="G211" i="13" s="1"/>
  <c r="D210" i="13"/>
  <c r="E210" i="13" s="1"/>
  <c r="F210" i="13" s="1"/>
  <c r="G210" i="13" s="1"/>
  <c r="D209" i="13"/>
  <c r="E209" i="13" s="1"/>
  <c r="F209" i="13" s="1"/>
  <c r="G209" i="13" s="1"/>
  <c r="D208" i="13"/>
  <c r="E208" i="13" s="1"/>
  <c r="F208" i="13" s="1"/>
  <c r="G208" i="13" s="1"/>
  <c r="D207" i="13"/>
  <c r="E207" i="13" s="1"/>
  <c r="F207" i="13" s="1"/>
  <c r="G207" i="13" s="1"/>
  <c r="D206" i="13"/>
  <c r="E206" i="13" s="1"/>
  <c r="F206" i="13" s="1"/>
  <c r="G206" i="13" s="1"/>
  <c r="D205" i="13"/>
  <c r="E205" i="13" s="1"/>
  <c r="F205" i="13" s="1"/>
  <c r="G205" i="13" s="1"/>
  <c r="D204" i="13"/>
  <c r="E204" i="13" s="1"/>
  <c r="F204" i="13" s="1"/>
  <c r="G204" i="13" s="1"/>
  <c r="D203" i="13"/>
  <c r="E203" i="13" s="1"/>
  <c r="F203" i="13" s="1"/>
  <c r="G203" i="13" s="1"/>
  <c r="D202" i="13"/>
  <c r="E202" i="13" s="1"/>
  <c r="F202" i="13" s="1"/>
  <c r="G202" i="13" s="1"/>
  <c r="D201" i="13"/>
  <c r="E201" i="13" s="1"/>
  <c r="F201" i="13" s="1"/>
  <c r="G201" i="13" s="1"/>
  <c r="D200" i="13"/>
  <c r="E200" i="13" s="1"/>
  <c r="F200" i="13" s="1"/>
  <c r="G200" i="13" s="1"/>
  <c r="D199" i="13"/>
  <c r="E199" i="13" s="1"/>
  <c r="F199" i="13" s="1"/>
  <c r="G199" i="13" s="1"/>
  <c r="D198" i="13"/>
  <c r="E198" i="13" s="1"/>
  <c r="F198" i="13" s="1"/>
  <c r="G198" i="13" s="1"/>
  <c r="G197" i="13"/>
  <c r="D197" i="13"/>
  <c r="E197" i="13" s="1"/>
  <c r="F197" i="13" s="1"/>
  <c r="D196" i="13"/>
  <c r="E196" i="13" s="1"/>
  <c r="F196" i="13" s="1"/>
  <c r="G196" i="13" s="1"/>
  <c r="D195" i="13"/>
  <c r="E195" i="13" s="1"/>
  <c r="F195" i="13" s="1"/>
  <c r="G195" i="13" s="1"/>
  <c r="D194" i="13"/>
  <c r="E194" i="13" s="1"/>
  <c r="F194" i="13" s="1"/>
  <c r="G194" i="13" s="1"/>
  <c r="D193" i="13"/>
  <c r="E193" i="13" s="1"/>
  <c r="F193" i="13" s="1"/>
  <c r="G193" i="13" s="1"/>
  <c r="D192" i="13"/>
  <c r="E192" i="13" s="1"/>
  <c r="F192" i="13" s="1"/>
  <c r="G192" i="13" s="1"/>
  <c r="E191" i="13"/>
  <c r="F191" i="13" s="1"/>
  <c r="G191" i="13" s="1"/>
  <c r="D191" i="13"/>
  <c r="D190" i="13"/>
  <c r="E190" i="13" s="1"/>
  <c r="F190" i="13" s="1"/>
  <c r="G190" i="13" s="1"/>
  <c r="D189" i="13"/>
  <c r="E189" i="13" s="1"/>
  <c r="F189" i="13" s="1"/>
  <c r="G189" i="13" s="1"/>
  <c r="D188" i="13"/>
  <c r="E188" i="13" s="1"/>
  <c r="F188" i="13" s="1"/>
  <c r="G188" i="13" s="1"/>
  <c r="D187" i="13"/>
  <c r="E187" i="13" s="1"/>
  <c r="F187" i="13" s="1"/>
  <c r="G187" i="13" s="1"/>
  <c r="D186" i="13"/>
  <c r="E186" i="13" s="1"/>
  <c r="F186" i="13" s="1"/>
  <c r="G186" i="13" s="1"/>
  <c r="F185" i="13"/>
  <c r="G185" i="13" s="1"/>
  <c r="E185" i="13"/>
  <c r="D185" i="13"/>
  <c r="D184" i="13"/>
  <c r="E184" i="13" s="1"/>
  <c r="F184" i="13" s="1"/>
  <c r="G184" i="13" s="1"/>
  <c r="D183" i="13"/>
  <c r="E183" i="13" s="1"/>
  <c r="F183" i="13" s="1"/>
  <c r="G183" i="13" s="1"/>
  <c r="D182" i="13"/>
  <c r="E182" i="13" s="1"/>
  <c r="F182" i="13" s="1"/>
  <c r="G182" i="13" s="1"/>
  <c r="E181" i="13"/>
  <c r="F181" i="13" s="1"/>
  <c r="G181" i="13" s="1"/>
  <c r="D181" i="13"/>
  <c r="D180" i="13"/>
  <c r="E180" i="13" s="1"/>
  <c r="F180" i="13" s="1"/>
  <c r="G180" i="13" s="1"/>
  <c r="D179" i="13"/>
  <c r="E179" i="13" s="1"/>
  <c r="F179" i="13" s="1"/>
  <c r="G179" i="13" s="1"/>
  <c r="D178" i="13"/>
  <c r="E178" i="13" s="1"/>
  <c r="F178" i="13" s="1"/>
  <c r="G178" i="13" s="1"/>
  <c r="D177" i="13"/>
  <c r="E177" i="13" s="1"/>
  <c r="F177" i="13" s="1"/>
  <c r="G177" i="13" s="1"/>
  <c r="D176" i="13"/>
  <c r="E176" i="13" s="1"/>
  <c r="F176" i="13" s="1"/>
  <c r="G176" i="13" s="1"/>
  <c r="D175" i="13"/>
  <c r="E175" i="13" s="1"/>
  <c r="F175" i="13" s="1"/>
  <c r="G175" i="13" s="1"/>
  <c r="D174" i="13"/>
  <c r="E174" i="13" s="1"/>
  <c r="F174" i="13" s="1"/>
  <c r="G174" i="13" s="1"/>
  <c r="D173" i="13"/>
  <c r="E173" i="13" s="1"/>
  <c r="F173" i="13" s="1"/>
  <c r="G173" i="13" s="1"/>
  <c r="D172" i="13"/>
  <c r="E172" i="13" s="1"/>
  <c r="F172" i="13" s="1"/>
  <c r="G172" i="13" s="1"/>
  <c r="D171" i="13"/>
  <c r="E171" i="13" s="1"/>
  <c r="F171" i="13" s="1"/>
  <c r="G171" i="13" s="1"/>
  <c r="D170" i="13"/>
  <c r="E170" i="13" s="1"/>
  <c r="F170" i="13" s="1"/>
  <c r="G170" i="13" s="1"/>
  <c r="E169" i="13"/>
  <c r="F169" i="13" s="1"/>
  <c r="G169" i="13" s="1"/>
  <c r="D169" i="13"/>
  <c r="D168" i="13"/>
  <c r="E168" i="13" s="1"/>
  <c r="F168" i="13" s="1"/>
  <c r="G168" i="13" s="1"/>
  <c r="D167" i="13"/>
  <c r="E167" i="13" s="1"/>
  <c r="F167" i="13" s="1"/>
  <c r="G167" i="13" s="1"/>
  <c r="D166" i="13"/>
  <c r="E166" i="13" s="1"/>
  <c r="F166" i="13" s="1"/>
  <c r="G166" i="13" s="1"/>
  <c r="D165" i="13"/>
  <c r="E165" i="13" s="1"/>
  <c r="F165" i="13" s="1"/>
  <c r="G165" i="13" s="1"/>
  <c r="D164" i="13"/>
  <c r="E164" i="13" s="1"/>
  <c r="F164" i="13" s="1"/>
  <c r="G164" i="13" s="1"/>
  <c r="D163" i="13"/>
  <c r="E163" i="13" s="1"/>
  <c r="F163" i="13" s="1"/>
  <c r="G163" i="13" s="1"/>
  <c r="D162" i="13"/>
  <c r="E162" i="13" s="1"/>
  <c r="F162" i="13" s="1"/>
  <c r="G162" i="13" s="1"/>
  <c r="E161" i="13"/>
  <c r="F161" i="13" s="1"/>
  <c r="G161" i="13" s="1"/>
  <c r="D161" i="13"/>
  <c r="D160" i="13"/>
  <c r="E160" i="13" s="1"/>
  <c r="F160" i="13" s="1"/>
  <c r="G160" i="13" s="1"/>
  <c r="D159" i="13"/>
  <c r="E159" i="13" s="1"/>
  <c r="F159" i="13" s="1"/>
  <c r="G159" i="13" s="1"/>
  <c r="D158" i="13"/>
  <c r="E158" i="13" s="1"/>
  <c r="F158" i="13" s="1"/>
  <c r="G158" i="13" s="1"/>
  <c r="E157" i="13"/>
  <c r="F157" i="13" s="1"/>
  <c r="G157" i="13" s="1"/>
  <c r="D157" i="13"/>
  <c r="D156" i="13"/>
  <c r="E156" i="13" s="1"/>
  <c r="F156" i="13" s="1"/>
  <c r="G156" i="13" s="1"/>
  <c r="D155" i="13"/>
  <c r="E155" i="13" s="1"/>
  <c r="F155" i="13" s="1"/>
  <c r="G155" i="13" s="1"/>
  <c r="D154" i="13"/>
  <c r="E154" i="13" s="1"/>
  <c r="F154" i="13" s="1"/>
  <c r="G154" i="13" s="1"/>
  <c r="E153" i="13"/>
  <c r="F153" i="13" s="1"/>
  <c r="G153" i="13" s="1"/>
  <c r="D153" i="13"/>
  <c r="D152" i="13"/>
  <c r="E152" i="13" s="1"/>
  <c r="F152" i="13" s="1"/>
  <c r="G152" i="13" s="1"/>
  <c r="D151" i="13"/>
  <c r="E151" i="13" s="1"/>
  <c r="F151" i="13" s="1"/>
  <c r="G151" i="13" s="1"/>
  <c r="D150" i="13"/>
  <c r="E150" i="13" s="1"/>
  <c r="F150" i="13" s="1"/>
  <c r="G150" i="13" s="1"/>
  <c r="D149" i="13"/>
  <c r="E149" i="13" s="1"/>
  <c r="F149" i="13" s="1"/>
  <c r="G149" i="13" s="1"/>
  <c r="D148" i="13"/>
  <c r="E148" i="13" s="1"/>
  <c r="F148" i="13" s="1"/>
  <c r="G148" i="13" s="1"/>
  <c r="D147" i="13"/>
  <c r="E147" i="13" s="1"/>
  <c r="F147" i="13" s="1"/>
  <c r="G147" i="13" s="1"/>
  <c r="D146" i="13"/>
  <c r="E146" i="13" s="1"/>
  <c r="F146" i="13" s="1"/>
  <c r="G146" i="13" s="1"/>
  <c r="D145" i="13"/>
  <c r="E145" i="13" s="1"/>
  <c r="F145" i="13" s="1"/>
  <c r="G145" i="13" s="1"/>
  <c r="D144" i="13"/>
  <c r="E144" i="13" s="1"/>
  <c r="F144" i="13" s="1"/>
  <c r="G144" i="13" s="1"/>
  <c r="D143" i="13"/>
  <c r="E143" i="13" s="1"/>
  <c r="F143" i="13" s="1"/>
  <c r="G143" i="13" s="1"/>
  <c r="E142" i="13"/>
  <c r="F142" i="13" s="1"/>
  <c r="G142" i="13" s="1"/>
  <c r="D142" i="13"/>
  <c r="D141" i="13"/>
  <c r="E141" i="13" s="1"/>
  <c r="F141" i="13" s="1"/>
  <c r="G141" i="13" s="1"/>
  <c r="D140" i="13"/>
  <c r="E140" i="13" s="1"/>
  <c r="F140" i="13" s="1"/>
  <c r="G140" i="13" s="1"/>
  <c r="D139" i="13"/>
  <c r="E139" i="13" s="1"/>
  <c r="F139" i="13" s="1"/>
  <c r="G139" i="13" s="1"/>
  <c r="D138" i="13"/>
  <c r="E138" i="13" s="1"/>
  <c r="F138" i="13" s="1"/>
  <c r="G138" i="13" s="1"/>
  <c r="D137" i="13"/>
  <c r="E137" i="13" s="1"/>
  <c r="F137" i="13" s="1"/>
  <c r="G137" i="13" s="1"/>
  <c r="D136" i="13"/>
  <c r="E136" i="13" s="1"/>
  <c r="F136" i="13" s="1"/>
  <c r="G136" i="13" s="1"/>
  <c r="D135" i="13"/>
  <c r="E135" i="13" s="1"/>
  <c r="F135" i="13" s="1"/>
  <c r="G135" i="13" s="1"/>
  <c r="D134" i="13"/>
  <c r="E134" i="13" s="1"/>
  <c r="F134" i="13" s="1"/>
  <c r="G134" i="13" s="1"/>
  <c r="D133" i="13"/>
  <c r="E133" i="13" s="1"/>
  <c r="F133" i="13" s="1"/>
  <c r="G133" i="13" s="1"/>
  <c r="D132" i="13"/>
  <c r="E132" i="13" s="1"/>
  <c r="F132" i="13" s="1"/>
  <c r="G132" i="13" s="1"/>
  <c r="D131" i="13"/>
  <c r="E131" i="13" s="1"/>
  <c r="F131" i="13" s="1"/>
  <c r="G131" i="13" s="1"/>
  <c r="E130" i="13"/>
  <c r="F130" i="13" s="1"/>
  <c r="G130" i="13" s="1"/>
  <c r="D130" i="13"/>
  <c r="D129" i="13"/>
  <c r="E129" i="13" s="1"/>
  <c r="F129" i="13" s="1"/>
  <c r="G129" i="13" s="1"/>
  <c r="D128" i="13"/>
  <c r="E128" i="13" s="1"/>
  <c r="F128" i="13" s="1"/>
  <c r="G128" i="13" s="1"/>
  <c r="D127" i="13"/>
  <c r="E127" i="13" s="1"/>
  <c r="F127" i="13" s="1"/>
  <c r="G127" i="13" s="1"/>
  <c r="D126" i="13"/>
  <c r="E126" i="13" s="1"/>
  <c r="F126" i="13" s="1"/>
  <c r="G126" i="13" s="1"/>
  <c r="D125" i="13"/>
  <c r="E125" i="13" s="1"/>
  <c r="F125" i="13" s="1"/>
  <c r="G125" i="13" s="1"/>
  <c r="D124" i="13"/>
  <c r="E124" i="13" s="1"/>
  <c r="F124" i="13" s="1"/>
  <c r="G124" i="13" s="1"/>
  <c r="D123" i="13"/>
  <c r="E123" i="13" s="1"/>
  <c r="F123" i="13" s="1"/>
  <c r="G123" i="13" s="1"/>
  <c r="D122" i="13"/>
  <c r="E122" i="13" s="1"/>
  <c r="F122" i="13" s="1"/>
  <c r="G122" i="13" s="1"/>
  <c r="D121" i="13"/>
  <c r="E121" i="13" s="1"/>
  <c r="F121" i="13" s="1"/>
  <c r="G121" i="13" s="1"/>
  <c r="D120" i="13"/>
  <c r="E120" i="13" s="1"/>
  <c r="F120" i="13" s="1"/>
  <c r="G120" i="13" s="1"/>
  <c r="D119" i="13"/>
  <c r="E119" i="13" s="1"/>
  <c r="F119" i="13" s="1"/>
  <c r="G119" i="13" s="1"/>
  <c r="D118" i="13"/>
  <c r="E118" i="13" s="1"/>
  <c r="F118" i="13" s="1"/>
  <c r="G118" i="13" s="1"/>
  <c r="D117" i="13"/>
  <c r="E117" i="13" s="1"/>
  <c r="F117" i="13" s="1"/>
  <c r="G117" i="13" s="1"/>
  <c r="D116" i="13"/>
  <c r="E116" i="13" s="1"/>
  <c r="F116" i="13" s="1"/>
  <c r="G116" i="13" s="1"/>
  <c r="E115" i="13"/>
  <c r="F115" i="13" s="1"/>
  <c r="G115" i="13" s="1"/>
  <c r="D115" i="13"/>
  <c r="D114" i="13"/>
  <c r="E114" i="13" s="1"/>
  <c r="F114" i="13" s="1"/>
  <c r="G114" i="13" s="1"/>
  <c r="D113" i="13"/>
  <c r="E113" i="13" s="1"/>
  <c r="F113" i="13" s="1"/>
  <c r="G113" i="13" s="1"/>
  <c r="D112" i="13"/>
  <c r="E112" i="13" s="1"/>
  <c r="F112" i="13" s="1"/>
  <c r="G112" i="13" s="1"/>
  <c r="D111" i="13"/>
  <c r="E111" i="13" s="1"/>
  <c r="F111" i="13" s="1"/>
  <c r="G111" i="13" s="1"/>
  <c r="D110" i="13"/>
  <c r="E110" i="13" s="1"/>
  <c r="F110" i="13" s="1"/>
  <c r="G110" i="13" s="1"/>
  <c r="E109" i="13"/>
  <c r="F109" i="13" s="1"/>
  <c r="G109" i="13" s="1"/>
  <c r="D109" i="13"/>
  <c r="D108" i="13"/>
  <c r="E108" i="13" s="1"/>
  <c r="F108" i="13" s="1"/>
  <c r="G108" i="13" s="1"/>
  <c r="F107" i="13"/>
  <c r="G107" i="13" s="1"/>
  <c r="E107" i="13"/>
  <c r="D107" i="13"/>
  <c r="D106" i="13"/>
  <c r="E106" i="13" s="1"/>
  <c r="F106" i="13" s="1"/>
  <c r="G106" i="13" s="1"/>
  <c r="D105" i="13"/>
  <c r="E105" i="13" s="1"/>
  <c r="F105" i="13" s="1"/>
  <c r="G105" i="13" s="1"/>
  <c r="D104" i="13"/>
  <c r="E104" i="13" s="1"/>
  <c r="F104" i="13" s="1"/>
  <c r="G104" i="13" s="1"/>
  <c r="D103" i="13"/>
  <c r="E103" i="13" s="1"/>
  <c r="F103" i="13" s="1"/>
  <c r="G103" i="13" s="1"/>
  <c r="D102" i="13"/>
  <c r="E102" i="13" s="1"/>
  <c r="F102" i="13" s="1"/>
  <c r="G102" i="13" s="1"/>
  <c r="D101" i="13"/>
  <c r="E101" i="13" s="1"/>
  <c r="F101" i="13" s="1"/>
  <c r="G101" i="13" s="1"/>
  <c r="D100" i="13"/>
  <c r="E100" i="13" s="1"/>
  <c r="F100" i="13" s="1"/>
  <c r="G100" i="13" s="1"/>
  <c r="D99" i="13"/>
  <c r="E99" i="13" s="1"/>
  <c r="F99" i="13" s="1"/>
  <c r="G99" i="13" s="1"/>
  <c r="D98" i="13"/>
  <c r="E98" i="13" s="1"/>
  <c r="F98" i="13" s="1"/>
  <c r="G98" i="13" s="1"/>
  <c r="D97" i="13"/>
  <c r="E97" i="13" s="1"/>
  <c r="F97" i="13" s="1"/>
  <c r="G97" i="13" s="1"/>
  <c r="D96" i="13"/>
  <c r="E96" i="13" s="1"/>
  <c r="F96" i="13" s="1"/>
  <c r="G96" i="13" s="1"/>
  <c r="D95" i="13"/>
  <c r="E95" i="13" s="1"/>
  <c r="F95" i="13" s="1"/>
  <c r="G95" i="13" s="1"/>
  <c r="D94" i="13"/>
  <c r="E94" i="13" s="1"/>
  <c r="F94" i="13" s="1"/>
  <c r="G94" i="13" s="1"/>
  <c r="E93" i="13"/>
  <c r="F93" i="13" s="1"/>
  <c r="G93" i="13" s="1"/>
  <c r="D93" i="13"/>
  <c r="D92" i="13"/>
  <c r="E92" i="13" s="1"/>
  <c r="F92" i="13" s="1"/>
  <c r="G92" i="13" s="1"/>
  <c r="D91" i="13"/>
  <c r="E91" i="13" s="1"/>
  <c r="F91" i="13" s="1"/>
  <c r="G91" i="13" s="1"/>
  <c r="D90" i="13"/>
  <c r="E90" i="13" s="1"/>
  <c r="F90" i="13" s="1"/>
  <c r="G90" i="13" s="1"/>
  <c r="D89" i="13"/>
  <c r="E89" i="13" s="1"/>
  <c r="F89" i="13" s="1"/>
  <c r="G89" i="13" s="1"/>
  <c r="D88" i="13"/>
  <c r="E88" i="13" s="1"/>
  <c r="F88" i="13" s="1"/>
  <c r="G88" i="13" s="1"/>
  <c r="D87" i="13"/>
  <c r="E87" i="13" s="1"/>
  <c r="F87" i="13" s="1"/>
  <c r="G87" i="13" s="1"/>
  <c r="D86" i="13"/>
  <c r="E86" i="13" s="1"/>
  <c r="F86" i="13" s="1"/>
  <c r="G86" i="13" s="1"/>
  <c r="D85" i="13"/>
  <c r="E85" i="13" s="1"/>
  <c r="F85" i="13" s="1"/>
  <c r="G85" i="13" s="1"/>
  <c r="D84" i="13"/>
  <c r="E84" i="13" s="1"/>
  <c r="F84" i="13" s="1"/>
  <c r="G84" i="13" s="1"/>
  <c r="D83" i="13"/>
  <c r="E83" i="13" s="1"/>
  <c r="F83" i="13" s="1"/>
  <c r="G83" i="13" s="1"/>
  <c r="D82" i="13"/>
  <c r="E82" i="13" s="1"/>
  <c r="F82" i="13" s="1"/>
  <c r="G82" i="13" s="1"/>
  <c r="D81" i="13"/>
  <c r="E81" i="13" s="1"/>
  <c r="F81" i="13" s="1"/>
  <c r="G81" i="13" s="1"/>
  <c r="D80" i="13"/>
  <c r="E80" i="13" s="1"/>
  <c r="F80" i="13" s="1"/>
  <c r="G80" i="13" s="1"/>
  <c r="D79" i="13"/>
  <c r="E79" i="13" s="1"/>
  <c r="F79" i="13" s="1"/>
  <c r="G79" i="13" s="1"/>
  <c r="D78" i="13"/>
  <c r="E78" i="13" s="1"/>
  <c r="F78" i="13" s="1"/>
  <c r="G78" i="13" s="1"/>
  <c r="E77" i="13"/>
  <c r="F77" i="13" s="1"/>
  <c r="G77" i="13" s="1"/>
  <c r="D77" i="13"/>
  <c r="E76" i="13"/>
  <c r="F76" i="13" s="1"/>
  <c r="G76" i="13" s="1"/>
  <c r="D76" i="13"/>
  <c r="D75" i="13"/>
  <c r="E75" i="13" s="1"/>
  <c r="F75" i="13" s="1"/>
  <c r="G75" i="13" s="1"/>
  <c r="F74" i="13"/>
  <c r="G74" i="13" s="1"/>
  <c r="D74" i="13"/>
  <c r="E74" i="13" s="1"/>
  <c r="D73" i="13"/>
  <c r="E73" i="13" s="1"/>
  <c r="F73" i="13" s="1"/>
  <c r="G73" i="13" s="1"/>
  <c r="D72" i="13"/>
  <c r="E72" i="13" s="1"/>
  <c r="F72" i="13" s="1"/>
  <c r="G72" i="13" s="1"/>
  <c r="D71" i="13"/>
  <c r="E71" i="13" s="1"/>
  <c r="F71" i="13" s="1"/>
  <c r="G71" i="13" s="1"/>
  <c r="D70" i="13"/>
  <c r="E70" i="13" s="1"/>
  <c r="F70" i="13" s="1"/>
  <c r="G70" i="13" s="1"/>
  <c r="D69" i="13"/>
  <c r="E69" i="13" s="1"/>
  <c r="F69" i="13" s="1"/>
  <c r="G69" i="13" s="1"/>
  <c r="D68" i="13"/>
  <c r="E68" i="13" s="1"/>
  <c r="F68" i="13" s="1"/>
  <c r="G68" i="13" s="1"/>
  <c r="E67" i="13"/>
  <c r="F67" i="13" s="1"/>
  <c r="G67" i="13" s="1"/>
  <c r="D67" i="13"/>
  <c r="D66" i="13"/>
  <c r="E66" i="13" s="1"/>
  <c r="F66" i="13" s="1"/>
  <c r="G66" i="13" s="1"/>
  <c r="D65" i="13"/>
  <c r="E65" i="13" s="1"/>
  <c r="F65" i="13" s="1"/>
  <c r="G65" i="13" s="1"/>
  <c r="D64" i="13"/>
  <c r="E64" i="13" s="1"/>
  <c r="F64" i="13" s="1"/>
  <c r="G64" i="13" s="1"/>
  <c r="D63" i="13"/>
  <c r="E63" i="13" s="1"/>
  <c r="F63" i="13" s="1"/>
  <c r="G63" i="13" s="1"/>
  <c r="D62" i="13"/>
  <c r="E62" i="13" s="1"/>
  <c r="F62" i="13" s="1"/>
  <c r="G62" i="13" s="1"/>
  <c r="D61" i="13"/>
  <c r="E61" i="13" s="1"/>
  <c r="F61" i="13" s="1"/>
  <c r="G61" i="13" s="1"/>
  <c r="D60" i="13"/>
  <c r="E60" i="13" s="1"/>
  <c r="F60" i="13" s="1"/>
  <c r="G60" i="13" s="1"/>
  <c r="D59" i="13"/>
  <c r="E59" i="13" s="1"/>
  <c r="F59" i="13" s="1"/>
  <c r="G59" i="13" s="1"/>
  <c r="D58" i="13"/>
  <c r="E58" i="13" s="1"/>
  <c r="F58" i="13" s="1"/>
  <c r="G58" i="13" s="1"/>
  <c r="D57" i="13"/>
  <c r="E57" i="13" s="1"/>
  <c r="F57" i="13" s="1"/>
  <c r="G57" i="13" s="1"/>
  <c r="D56" i="13"/>
  <c r="E56" i="13" s="1"/>
  <c r="F56" i="13" s="1"/>
  <c r="G56" i="13" s="1"/>
  <c r="D55" i="13"/>
  <c r="E55" i="13" s="1"/>
  <c r="F55" i="13" s="1"/>
  <c r="G55" i="13" s="1"/>
  <c r="D54" i="13"/>
  <c r="E54" i="13" s="1"/>
  <c r="F54" i="13" s="1"/>
  <c r="G54" i="13" s="1"/>
  <c r="E53" i="13"/>
  <c r="F53" i="13" s="1"/>
  <c r="G53" i="13" s="1"/>
  <c r="D53" i="13"/>
  <c r="D52" i="13"/>
  <c r="E52" i="13" s="1"/>
  <c r="F52" i="13" s="1"/>
  <c r="G52" i="13" s="1"/>
  <c r="D51" i="13"/>
  <c r="E51" i="13" s="1"/>
  <c r="F51" i="13" s="1"/>
  <c r="G51" i="13" s="1"/>
  <c r="D50" i="13"/>
  <c r="E50" i="13" s="1"/>
  <c r="F50" i="13" s="1"/>
  <c r="G50" i="13" s="1"/>
  <c r="D49" i="13"/>
  <c r="E49" i="13" s="1"/>
  <c r="F49" i="13" s="1"/>
  <c r="G49" i="13" s="1"/>
  <c r="D48" i="13"/>
  <c r="E48" i="13" s="1"/>
  <c r="F48" i="13" s="1"/>
  <c r="G48" i="13" s="1"/>
  <c r="D47" i="13"/>
  <c r="E47" i="13" s="1"/>
  <c r="F47" i="13" s="1"/>
  <c r="G47" i="13" s="1"/>
  <c r="D46" i="13"/>
  <c r="E46" i="13" s="1"/>
  <c r="F46" i="13" s="1"/>
  <c r="G46" i="13" s="1"/>
  <c r="D45" i="13"/>
  <c r="E45" i="13" s="1"/>
  <c r="F45" i="13" s="1"/>
  <c r="G45" i="13" s="1"/>
  <c r="D44" i="13"/>
  <c r="E44" i="13" s="1"/>
  <c r="F44" i="13" s="1"/>
  <c r="G44" i="13" s="1"/>
  <c r="D43" i="13"/>
  <c r="E43" i="13" s="1"/>
  <c r="F43" i="13" s="1"/>
  <c r="G43" i="13" s="1"/>
  <c r="D42" i="13"/>
  <c r="E42" i="13" s="1"/>
  <c r="F42" i="13" s="1"/>
  <c r="G42" i="13" s="1"/>
  <c r="E41" i="13"/>
  <c r="F41" i="13" s="1"/>
  <c r="G41" i="13" s="1"/>
  <c r="D41" i="13"/>
  <c r="D40" i="13"/>
  <c r="E40" i="13" s="1"/>
  <c r="F40" i="13" s="1"/>
  <c r="G40" i="13" s="1"/>
  <c r="F39" i="13"/>
  <c r="G39" i="13" s="1"/>
  <c r="E39" i="13"/>
  <c r="D39" i="13"/>
  <c r="D38" i="13"/>
  <c r="E38" i="13" s="1"/>
  <c r="F38" i="13" s="1"/>
  <c r="G38" i="13" s="1"/>
  <c r="E37" i="13"/>
  <c r="F37" i="13" s="1"/>
  <c r="G37" i="13" s="1"/>
  <c r="D37" i="13"/>
  <c r="D36" i="13"/>
  <c r="E36" i="13" s="1"/>
  <c r="F36" i="13" s="1"/>
  <c r="G36" i="13" s="1"/>
  <c r="D35" i="13"/>
  <c r="E35" i="13" s="1"/>
  <c r="F35" i="13" s="1"/>
  <c r="G35" i="13" s="1"/>
  <c r="D34" i="13"/>
  <c r="E34" i="13" s="1"/>
  <c r="F34" i="13" s="1"/>
  <c r="G34" i="13" s="1"/>
  <c r="D33" i="13"/>
  <c r="E33" i="13" s="1"/>
  <c r="F33" i="13" s="1"/>
  <c r="G33" i="13" s="1"/>
  <c r="D32" i="13"/>
  <c r="E32" i="13" s="1"/>
  <c r="F32" i="13" s="1"/>
  <c r="G32" i="13" s="1"/>
  <c r="D31" i="13"/>
  <c r="E31" i="13" s="1"/>
  <c r="F31" i="13" s="1"/>
  <c r="G31" i="13" s="1"/>
  <c r="D30" i="13"/>
  <c r="E30" i="13" s="1"/>
  <c r="F30" i="13" s="1"/>
  <c r="G30" i="13" s="1"/>
  <c r="D29" i="13"/>
  <c r="E29" i="13" s="1"/>
  <c r="F29" i="13" s="1"/>
  <c r="G29" i="13" s="1"/>
  <c r="D28" i="13"/>
  <c r="E28" i="13" s="1"/>
  <c r="F28" i="13" s="1"/>
  <c r="G28" i="13" s="1"/>
  <c r="D27" i="13"/>
  <c r="E27" i="13" s="1"/>
  <c r="F27" i="13" s="1"/>
  <c r="G27" i="13" s="1"/>
  <c r="D26" i="13"/>
  <c r="E26" i="13" s="1"/>
  <c r="F26" i="13" s="1"/>
  <c r="G26" i="13" s="1"/>
  <c r="D25" i="13"/>
  <c r="E25" i="13" s="1"/>
  <c r="F25" i="13" s="1"/>
  <c r="G25" i="13" s="1"/>
  <c r="D24" i="13"/>
  <c r="E24" i="13" s="1"/>
  <c r="F24" i="13" s="1"/>
  <c r="G24" i="13" s="1"/>
  <c r="D23" i="13"/>
  <c r="E23" i="13" s="1"/>
  <c r="F23" i="13" s="1"/>
  <c r="G23" i="13" s="1"/>
  <c r="D22" i="13"/>
  <c r="E22" i="13" s="1"/>
  <c r="F22" i="13" s="1"/>
  <c r="G22" i="13" s="1"/>
  <c r="D21" i="13"/>
  <c r="E21" i="13" s="1"/>
  <c r="F21" i="13" s="1"/>
  <c r="G21" i="13" s="1"/>
  <c r="D20" i="13"/>
  <c r="E20" i="13" s="1"/>
  <c r="F20" i="13" s="1"/>
  <c r="G20" i="13" s="1"/>
  <c r="D19" i="13"/>
  <c r="E19" i="13" s="1"/>
  <c r="F19" i="13" s="1"/>
  <c r="G19" i="13" s="1"/>
  <c r="D18" i="13"/>
  <c r="E18" i="13" s="1"/>
  <c r="F18" i="13" s="1"/>
  <c r="G18" i="13" s="1"/>
  <c r="D17" i="13"/>
  <c r="E17" i="13" s="1"/>
  <c r="F17" i="13" s="1"/>
  <c r="G17" i="13" s="1"/>
  <c r="D16" i="13"/>
  <c r="E16" i="13" s="1"/>
  <c r="F16" i="13" s="1"/>
  <c r="G16" i="13" s="1"/>
  <c r="D15" i="13"/>
  <c r="E15" i="13" s="1"/>
  <c r="F15" i="13" s="1"/>
  <c r="G15" i="13" s="1"/>
  <c r="D14" i="13"/>
  <c r="E14" i="13" s="1"/>
  <c r="F14" i="13" s="1"/>
  <c r="G14" i="13" s="1"/>
  <c r="D13" i="13"/>
  <c r="E13" i="13" s="1"/>
  <c r="F13" i="13" s="1"/>
  <c r="G13" i="13" s="1"/>
  <c r="D12" i="13"/>
  <c r="E12" i="13" s="1"/>
  <c r="F12" i="13" s="1"/>
  <c r="G12" i="13" s="1"/>
  <c r="D11" i="13"/>
  <c r="E11" i="13" s="1"/>
  <c r="F11" i="13" s="1"/>
  <c r="G11" i="13" s="1"/>
  <c r="E10" i="13"/>
  <c r="F10" i="13" s="1"/>
  <c r="G10" i="13" s="1"/>
  <c r="D10" i="13"/>
  <c r="D9" i="13"/>
  <c r="E9" i="13" s="1"/>
  <c r="F9" i="13" s="1"/>
  <c r="G9" i="13" s="1"/>
  <c r="D8" i="13"/>
  <c r="E8" i="13" s="1"/>
  <c r="F8" i="13" s="1"/>
  <c r="G8" i="13" s="1"/>
  <c r="D7" i="13"/>
  <c r="E7" i="13" s="1"/>
  <c r="F7" i="13" s="1"/>
  <c r="G7" i="13" s="1"/>
  <c r="D6" i="13"/>
  <c r="E6" i="13" s="1"/>
  <c r="F6" i="13" s="1"/>
  <c r="G6" i="13" s="1"/>
  <c r="D5" i="13"/>
  <c r="E5" i="13" s="1"/>
  <c r="F5" i="13" s="1"/>
  <c r="G5" i="13" s="1"/>
  <c r="D4" i="13"/>
  <c r="E4" i="13" s="1"/>
  <c r="F4" i="13" s="1"/>
  <c r="G4" i="13" s="1"/>
  <c r="D3" i="13"/>
  <c r="E3" i="13" s="1"/>
  <c r="F3" i="13" s="1"/>
  <c r="G3" i="13" s="1"/>
  <c r="D2" i="13"/>
  <c r="E2" i="13" s="1"/>
  <c r="F2" i="13" s="1"/>
  <c r="G2" i="13" s="1"/>
  <c r="J4" i="13" l="1"/>
  <c r="D1000" i="11" l="1"/>
  <c r="E1000" i="11" s="1"/>
  <c r="F1000" i="11" s="1"/>
  <c r="G1000" i="11" s="1"/>
  <c r="D999" i="11"/>
  <c r="E999" i="11" s="1"/>
  <c r="F999" i="11" s="1"/>
  <c r="G999" i="11" s="1"/>
  <c r="D998" i="11"/>
  <c r="E998" i="11" s="1"/>
  <c r="F998" i="11" s="1"/>
  <c r="G998" i="11" s="1"/>
  <c r="F997" i="11"/>
  <c r="G997" i="11" s="1"/>
  <c r="E997" i="11"/>
  <c r="D997" i="11"/>
  <c r="D996" i="11"/>
  <c r="E996" i="11" s="1"/>
  <c r="F996" i="11" s="1"/>
  <c r="G996" i="11" s="1"/>
  <c r="D995" i="11"/>
  <c r="E995" i="11" s="1"/>
  <c r="F995" i="11" s="1"/>
  <c r="G995" i="11" s="1"/>
  <c r="D994" i="11"/>
  <c r="E994" i="11" s="1"/>
  <c r="F994" i="11" s="1"/>
  <c r="G994" i="11" s="1"/>
  <c r="E993" i="11"/>
  <c r="F993" i="11" s="1"/>
  <c r="G993" i="11" s="1"/>
  <c r="D993" i="11"/>
  <c r="D992" i="11"/>
  <c r="E992" i="11" s="1"/>
  <c r="F992" i="11" s="1"/>
  <c r="G992" i="11" s="1"/>
  <c r="D991" i="11"/>
  <c r="E991" i="11" s="1"/>
  <c r="F991" i="11" s="1"/>
  <c r="G991" i="11" s="1"/>
  <c r="D990" i="11"/>
  <c r="E990" i="11" s="1"/>
  <c r="F990" i="11" s="1"/>
  <c r="G990" i="11" s="1"/>
  <c r="D989" i="11"/>
  <c r="E989" i="11" s="1"/>
  <c r="F989" i="11" s="1"/>
  <c r="G989" i="11" s="1"/>
  <c r="D988" i="11"/>
  <c r="E988" i="11" s="1"/>
  <c r="F988" i="11" s="1"/>
  <c r="G988" i="11" s="1"/>
  <c r="D987" i="11"/>
  <c r="E987" i="11" s="1"/>
  <c r="F987" i="11" s="1"/>
  <c r="G987" i="11" s="1"/>
  <c r="G986" i="11"/>
  <c r="D986" i="11"/>
  <c r="E986" i="11" s="1"/>
  <c r="F986" i="11" s="1"/>
  <c r="D985" i="11"/>
  <c r="E985" i="11" s="1"/>
  <c r="F985" i="11" s="1"/>
  <c r="G985" i="11" s="1"/>
  <c r="D984" i="11"/>
  <c r="E984" i="11" s="1"/>
  <c r="F984" i="11" s="1"/>
  <c r="G984" i="11" s="1"/>
  <c r="E983" i="11"/>
  <c r="F983" i="11" s="1"/>
  <c r="G983" i="11" s="1"/>
  <c r="D983" i="11"/>
  <c r="D982" i="11"/>
  <c r="E982" i="11" s="1"/>
  <c r="F982" i="11" s="1"/>
  <c r="G982" i="11" s="1"/>
  <c r="E981" i="11"/>
  <c r="F981" i="11" s="1"/>
  <c r="G981" i="11" s="1"/>
  <c r="D981" i="11"/>
  <c r="D980" i="11"/>
  <c r="E980" i="11" s="1"/>
  <c r="F980" i="11" s="1"/>
  <c r="G980" i="11" s="1"/>
  <c r="D979" i="11"/>
  <c r="E979" i="11" s="1"/>
  <c r="F979" i="11" s="1"/>
  <c r="G979" i="11" s="1"/>
  <c r="F978" i="11"/>
  <c r="G978" i="11" s="1"/>
  <c r="D978" i="11"/>
  <c r="E978" i="11" s="1"/>
  <c r="D977" i="11"/>
  <c r="E977" i="11" s="1"/>
  <c r="F977" i="11" s="1"/>
  <c r="G977" i="11" s="1"/>
  <c r="E976" i="11"/>
  <c r="F976" i="11" s="1"/>
  <c r="G976" i="11" s="1"/>
  <c r="D976" i="11"/>
  <c r="D975" i="11"/>
  <c r="E975" i="11" s="1"/>
  <c r="F975" i="11" s="1"/>
  <c r="G975" i="11" s="1"/>
  <c r="D974" i="11"/>
  <c r="E974" i="11" s="1"/>
  <c r="F974" i="11" s="1"/>
  <c r="G974" i="11" s="1"/>
  <c r="E973" i="11"/>
  <c r="F973" i="11" s="1"/>
  <c r="G973" i="11" s="1"/>
  <c r="D973" i="11"/>
  <c r="E972" i="11"/>
  <c r="F972" i="11" s="1"/>
  <c r="G972" i="11" s="1"/>
  <c r="D972" i="11"/>
  <c r="E971" i="11"/>
  <c r="F971" i="11" s="1"/>
  <c r="G971" i="11" s="1"/>
  <c r="D971" i="11"/>
  <c r="D970" i="11"/>
  <c r="E970" i="11" s="1"/>
  <c r="F970" i="11" s="1"/>
  <c r="G970" i="11" s="1"/>
  <c r="D969" i="11"/>
  <c r="E969" i="11" s="1"/>
  <c r="F969" i="11" s="1"/>
  <c r="G969" i="11" s="1"/>
  <c r="E968" i="11"/>
  <c r="F968" i="11" s="1"/>
  <c r="G968" i="11" s="1"/>
  <c r="D968" i="11"/>
  <c r="D967" i="11"/>
  <c r="E967" i="11" s="1"/>
  <c r="F967" i="11" s="1"/>
  <c r="G967" i="11" s="1"/>
  <c r="F966" i="11"/>
  <c r="G966" i="11" s="1"/>
  <c r="D966" i="11"/>
  <c r="E966" i="11" s="1"/>
  <c r="E965" i="11"/>
  <c r="F965" i="11" s="1"/>
  <c r="G965" i="11" s="1"/>
  <c r="D965" i="11"/>
  <c r="E964" i="11"/>
  <c r="F964" i="11" s="1"/>
  <c r="G964" i="11" s="1"/>
  <c r="D964" i="11"/>
  <c r="D963" i="11"/>
  <c r="E963" i="11" s="1"/>
  <c r="F963" i="11" s="1"/>
  <c r="G963" i="11" s="1"/>
  <c r="F962" i="11"/>
  <c r="G962" i="11" s="1"/>
  <c r="D962" i="11"/>
  <c r="E962" i="11" s="1"/>
  <c r="F961" i="11"/>
  <c r="G961" i="11" s="1"/>
  <c r="E961" i="11"/>
  <c r="D961" i="11"/>
  <c r="E960" i="11"/>
  <c r="F960" i="11" s="1"/>
  <c r="G960" i="11" s="1"/>
  <c r="D960" i="11"/>
  <c r="D959" i="11"/>
  <c r="E959" i="11" s="1"/>
  <c r="F959" i="11" s="1"/>
  <c r="G959" i="11" s="1"/>
  <c r="D958" i="11"/>
  <c r="E958" i="11" s="1"/>
  <c r="F958" i="11" s="1"/>
  <c r="G958" i="11" s="1"/>
  <c r="D957" i="11"/>
  <c r="E957" i="11" s="1"/>
  <c r="F957" i="11" s="1"/>
  <c r="G957" i="11" s="1"/>
  <c r="G956" i="11"/>
  <c r="E956" i="11"/>
  <c r="F956" i="11" s="1"/>
  <c r="D956" i="11"/>
  <c r="E955" i="11"/>
  <c r="F955" i="11" s="1"/>
  <c r="G955" i="11" s="1"/>
  <c r="D955" i="11"/>
  <c r="D954" i="11"/>
  <c r="E954" i="11" s="1"/>
  <c r="F954" i="11" s="1"/>
  <c r="G954" i="11" s="1"/>
  <c r="D953" i="11"/>
  <c r="E953" i="11" s="1"/>
  <c r="F953" i="11" s="1"/>
  <c r="G953" i="11" s="1"/>
  <c r="D952" i="11"/>
  <c r="E952" i="11" s="1"/>
  <c r="F952" i="11" s="1"/>
  <c r="G952" i="11" s="1"/>
  <c r="G951" i="11"/>
  <c r="E951" i="11"/>
  <c r="F951" i="11" s="1"/>
  <c r="D951" i="11"/>
  <c r="F950" i="11"/>
  <c r="G950" i="11" s="1"/>
  <c r="D950" i="11"/>
  <c r="E950" i="11" s="1"/>
  <c r="D949" i="11"/>
  <c r="E949" i="11" s="1"/>
  <c r="F949" i="11" s="1"/>
  <c r="G949" i="11" s="1"/>
  <c r="D948" i="11"/>
  <c r="E948" i="11" s="1"/>
  <c r="F948" i="11" s="1"/>
  <c r="G948" i="11" s="1"/>
  <c r="D947" i="11"/>
  <c r="E947" i="11" s="1"/>
  <c r="F947" i="11" s="1"/>
  <c r="G947" i="11" s="1"/>
  <c r="G946" i="11"/>
  <c r="F946" i="11"/>
  <c r="D946" i="11"/>
  <c r="E946" i="11" s="1"/>
  <c r="F945" i="11"/>
  <c r="G945" i="11" s="1"/>
  <c r="D945" i="11"/>
  <c r="E945" i="11" s="1"/>
  <c r="D944" i="11"/>
  <c r="E944" i="11" s="1"/>
  <c r="F944" i="11" s="1"/>
  <c r="G944" i="11" s="1"/>
  <c r="G943" i="11"/>
  <c r="D943" i="11"/>
  <c r="E943" i="11" s="1"/>
  <c r="F943" i="11" s="1"/>
  <c r="D942" i="11"/>
  <c r="E942" i="11" s="1"/>
  <c r="F942" i="11" s="1"/>
  <c r="G942" i="11" s="1"/>
  <c r="D941" i="11"/>
  <c r="E941" i="11" s="1"/>
  <c r="F941" i="11" s="1"/>
  <c r="G941" i="11" s="1"/>
  <c r="G940" i="11"/>
  <c r="D940" i="11"/>
  <c r="E940" i="11" s="1"/>
  <c r="F940" i="11" s="1"/>
  <c r="G939" i="11"/>
  <c r="E939" i="11"/>
  <c r="F939" i="11" s="1"/>
  <c r="D939" i="11"/>
  <c r="D938" i="11"/>
  <c r="E938" i="11" s="1"/>
  <c r="F938" i="11" s="1"/>
  <c r="G938" i="11" s="1"/>
  <c r="F937" i="11"/>
  <c r="G937" i="11" s="1"/>
  <c r="E937" i="11"/>
  <c r="D937" i="11"/>
  <c r="D936" i="11"/>
  <c r="E936" i="11" s="1"/>
  <c r="F936" i="11" s="1"/>
  <c r="G936" i="11" s="1"/>
  <c r="D935" i="11"/>
  <c r="E935" i="11" s="1"/>
  <c r="F935" i="11" s="1"/>
  <c r="G935" i="11" s="1"/>
  <c r="D934" i="11"/>
  <c r="E934" i="11" s="1"/>
  <c r="F934" i="11" s="1"/>
  <c r="G934" i="11" s="1"/>
  <c r="D933" i="11"/>
  <c r="E933" i="11" s="1"/>
  <c r="F933" i="11" s="1"/>
  <c r="G933" i="11" s="1"/>
  <c r="D932" i="11"/>
  <c r="E932" i="11" s="1"/>
  <c r="F932" i="11" s="1"/>
  <c r="G932" i="11" s="1"/>
  <c r="D931" i="11"/>
  <c r="E931" i="11" s="1"/>
  <c r="F931" i="11" s="1"/>
  <c r="G931" i="11" s="1"/>
  <c r="G930" i="11"/>
  <c r="D930" i="11"/>
  <c r="E930" i="11" s="1"/>
  <c r="F930" i="11" s="1"/>
  <c r="E929" i="11"/>
  <c r="F929" i="11" s="1"/>
  <c r="G929" i="11" s="1"/>
  <c r="D929" i="11"/>
  <c r="D928" i="11"/>
  <c r="E928" i="11" s="1"/>
  <c r="F928" i="11" s="1"/>
  <c r="G928" i="11" s="1"/>
  <c r="G927" i="11"/>
  <c r="D927" i="11"/>
  <c r="E927" i="11" s="1"/>
  <c r="F927" i="11" s="1"/>
  <c r="D926" i="11"/>
  <c r="E926" i="11" s="1"/>
  <c r="F926" i="11" s="1"/>
  <c r="G926" i="11" s="1"/>
  <c r="D925" i="11"/>
  <c r="E925" i="11" s="1"/>
  <c r="F925" i="11" s="1"/>
  <c r="G925" i="11" s="1"/>
  <c r="D924" i="11"/>
  <c r="E924" i="11" s="1"/>
  <c r="F924" i="11" s="1"/>
  <c r="G924" i="11" s="1"/>
  <c r="E923" i="11"/>
  <c r="F923" i="11" s="1"/>
  <c r="G923" i="11" s="1"/>
  <c r="D923" i="11"/>
  <c r="G922" i="11"/>
  <c r="F922" i="11"/>
  <c r="D922" i="11"/>
  <c r="E922" i="11" s="1"/>
  <c r="D921" i="11"/>
  <c r="E921" i="11" s="1"/>
  <c r="F921" i="11" s="1"/>
  <c r="G921" i="11" s="1"/>
  <c r="D920" i="11"/>
  <c r="E920" i="11" s="1"/>
  <c r="F920" i="11" s="1"/>
  <c r="G920" i="11" s="1"/>
  <c r="D919" i="11"/>
  <c r="E919" i="11" s="1"/>
  <c r="F919" i="11" s="1"/>
  <c r="G919" i="11" s="1"/>
  <c r="F918" i="11"/>
  <c r="G918" i="11" s="1"/>
  <c r="D918" i="11"/>
  <c r="E918" i="11" s="1"/>
  <c r="F917" i="11"/>
  <c r="G917" i="11" s="1"/>
  <c r="E917" i="11"/>
  <c r="D917" i="11"/>
  <c r="D916" i="11"/>
  <c r="E916" i="11" s="1"/>
  <c r="F916" i="11" s="1"/>
  <c r="G916" i="11" s="1"/>
  <c r="D915" i="11"/>
  <c r="E915" i="11" s="1"/>
  <c r="F915" i="11" s="1"/>
  <c r="G915" i="11" s="1"/>
  <c r="G914" i="11"/>
  <c r="D914" i="11"/>
  <c r="E914" i="11" s="1"/>
  <c r="F914" i="11" s="1"/>
  <c r="D913" i="11"/>
  <c r="E913" i="11" s="1"/>
  <c r="F913" i="11" s="1"/>
  <c r="G913" i="11" s="1"/>
  <c r="G912" i="11"/>
  <c r="E912" i="11"/>
  <c r="F912" i="11" s="1"/>
  <c r="D912" i="11"/>
  <c r="D911" i="11"/>
  <c r="E911" i="11" s="1"/>
  <c r="F911" i="11" s="1"/>
  <c r="G911" i="11" s="1"/>
  <c r="F910" i="11"/>
  <c r="G910" i="11" s="1"/>
  <c r="D910" i="11"/>
  <c r="E910" i="11" s="1"/>
  <c r="G909" i="11"/>
  <c r="F909" i="11"/>
  <c r="E909" i="11"/>
  <c r="D909" i="11"/>
  <c r="E908" i="11"/>
  <c r="F908" i="11" s="1"/>
  <c r="G908" i="11" s="1"/>
  <c r="D908" i="11"/>
  <c r="E907" i="11"/>
  <c r="F907" i="11" s="1"/>
  <c r="G907" i="11" s="1"/>
  <c r="D907" i="11"/>
  <c r="D906" i="11"/>
  <c r="E906" i="11" s="1"/>
  <c r="F906" i="11" s="1"/>
  <c r="G906" i="11" s="1"/>
  <c r="D905" i="11"/>
  <c r="E905" i="11" s="1"/>
  <c r="F905" i="11" s="1"/>
  <c r="G905" i="11" s="1"/>
  <c r="D904" i="11"/>
  <c r="E904" i="11" s="1"/>
  <c r="F904" i="11" s="1"/>
  <c r="G904" i="11" s="1"/>
  <c r="G903" i="11"/>
  <c r="D903" i="11"/>
  <c r="E903" i="11" s="1"/>
  <c r="F903" i="11" s="1"/>
  <c r="F902" i="11"/>
  <c r="G902" i="11" s="1"/>
  <c r="D902" i="11"/>
  <c r="E902" i="11" s="1"/>
  <c r="E901" i="11"/>
  <c r="F901" i="11" s="1"/>
  <c r="G901" i="11" s="1"/>
  <c r="D901" i="11"/>
  <c r="G900" i="11"/>
  <c r="E900" i="11"/>
  <c r="F900" i="11" s="1"/>
  <c r="D900" i="11"/>
  <c r="D899" i="11"/>
  <c r="E899" i="11" s="1"/>
  <c r="F899" i="11" s="1"/>
  <c r="G899" i="11" s="1"/>
  <c r="D898" i="11"/>
  <c r="E898" i="11" s="1"/>
  <c r="F898" i="11" s="1"/>
  <c r="G898" i="11" s="1"/>
  <c r="G897" i="11"/>
  <c r="F897" i="11"/>
  <c r="E897" i="11"/>
  <c r="D897" i="11"/>
  <c r="E896" i="11"/>
  <c r="F896" i="11" s="1"/>
  <c r="G896" i="11" s="1"/>
  <c r="D896" i="11"/>
  <c r="E895" i="11"/>
  <c r="F895" i="11" s="1"/>
  <c r="G895" i="11" s="1"/>
  <c r="D895" i="11"/>
  <c r="F894" i="11"/>
  <c r="G894" i="11" s="1"/>
  <c r="D894" i="11"/>
  <c r="E894" i="11" s="1"/>
  <c r="D893" i="11"/>
  <c r="E893" i="11" s="1"/>
  <c r="F893" i="11" s="1"/>
  <c r="G893" i="11" s="1"/>
  <c r="G892" i="11"/>
  <c r="E892" i="11"/>
  <c r="F892" i="11" s="1"/>
  <c r="D892" i="11"/>
  <c r="D891" i="11"/>
  <c r="E891" i="11" s="1"/>
  <c r="F891" i="11" s="1"/>
  <c r="G891" i="11" s="1"/>
  <c r="F890" i="11"/>
  <c r="G890" i="11" s="1"/>
  <c r="D890" i="11"/>
  <c r="E890" i="11" s="1"/>
  <c r="D889" i="11"/>
  <c r="E889" i="11" s="1"/>
  <c r="F889" i="11" s="1"/>
  <c r="G889" i="11" s="1"/>
  <c r="G888" i="11"/>
  <c r="E888" i="11"/>
  <c r="F888" i="11" s="1"/>
  <c r="D888" i="11"/>
  <c r="D887" i="11"/>
  <c r="E887" i="11" s="1"/>
  <c r="F887" i="11" s="1"/>
  <c r="G887" i="11" s="1"/>
  <c r="D886" i="11"/>
  <c r="E886" i="11" s="1"/>
  <c r="F886" i="11" s="1"/>
  <c r="G886" i="11" s="1"/>
  <c r="D885" i="11"/>
  <c r="E885" i="11" s="1"/>
  <c r="F885" i="11" s="1"/>
  <c r="G885" i="11" s="1"/>
  <c r="E884" i="11"/>
  <c r="F884" i="11" s="1"/>
  <c r="G884" i="11" s="1"/>
  <c r="D884" i="11"/>
  <c r="F883" i="11"/>
  <c r="G883" i="11" s="1"/>
  <c r="E883" i="11"/>
  <c r="D883" i="11"/>
  <c r="F882" i="11"/>
  <c r="G882" i="11" s="1"/>
  <c r="D882" i="11"/>
  <c r="E882" i="11" s="1"/>
  <c r="E881" i="11"/>
  <c r="F881" i="11" s="1"/>
  <c r="G881" i="11" s="1"/>
  <c r="D881" i="11"/>
  <c r="D880" i="11"/>
  <c r="E880" i="11" s="1"/>
  <c r="F880" i="11" s="1"/>
  <c r="G880" i="11" s="1"/>
  <c r="E879" i="11"/>
  <c r="F879" i="11" s="1"/>
  <c r="G879" i="11" s="1"/>
  <c r="D879" i="11"/>
  <c r="D878" i="11"/>
  <c r="E878" i="11" s="1"/>
  <c r="F878" i="11" s="1"/>
  <c r="G878" i="11" s="1"/>
  <c r="D877" i="11"/>
  <c r="E877" i="11" s="1"/>
  <c r="F877" i="11" s="1"/>
  <c r="G877" i="11" s="1"/>
  <c r="D876" i="11"/>
  <c r="E876" i="11" s="1"/>
  <c r="F876" i="11" s="1"/>
  <c r="G876" i="11" s="1"/>
  <c r="G875" i="11"/>
  <c r="D875" i="11"/>
  <c r="E875" i="11" s="1"/>
  <c r="F875" i="11" s="1"/>
  <c r="F874" i="11"/>
  <c r="G874" i="11" s="1"/>
  <c r="D874" i="11"/>
  <c r="E874" i="11" s="1"/>
  <c r="E873" i="11"/>
  <c r="F873" i="11" s="1"/>
  <c r="G873" i="11" s="1"/>
  <c r="D873" i="11"/>
  <c r="D872" i="11"/>
  <c r="E872" i="11" s="1"/>
  <c r="F872" i="11" s="1"/>
  <c r="G872" i="11" s="1"/>
  <c r="E871" i="11"/>
  <c r="F871" i="11" s="1"/>
  <c r="G871" i="11" s="1"/>
  <c r="D871" i="11"/>
  <c r="D870" i="11"/>
  <c r="E870" i="11" s="1"/>
  <c r="F870" i="11" s="1"/>
  <c r="G870" i="11" s="1"/>
  <c r="D869" i="11"/>
  <c r="E869" i="11" s="1"/>
  <c r="F869" i="11" s="1"/>
  <c r="G869" i="11" s="1"/>
  <c r="G868" i="11"/>
  <c r="D868" i="11"/>
  <c r="E868" i="11" s="1"/>
  <c r="F868" i="11" s="1"/>
  <c r="G867" i="11"/>
  <c r="D867" i="11"/>
  <c r="E867" i="11" s="1"/>
  <c r="F867" i="11" s="1"/>
  <c r="D866" i="11"/>
  <c r="E866" i="11" s="1"/>
  <c r="F866" i="11" s="1"/>
  <c r="G866" i="11" s="1"/>
  <c r="G865" i="11"/>
  <c r="F865" i="11"/>
  <c r="E865" i="11"/>
  <c r="D865" i="11"/>
  <c r="D864" i="11"/>
  <c r="E864" i="11" s="1"/>
  <c r="F864" i="11" s="1"/>
  <c r="G864" i="11" s="1"/>
  <c r="D863" i="11"/>
  <c r="E863" i="11" s="1"/>
  <c r="F863" i="11" s="1"/>
  <c r="G863" i="11" s="1"/>
  <c r="G862" i="11"/>
  <c r="F862" i="11"/>
  <c r="D862" i="11"/>
  <c r="E862" i="11" s="1"/>
  <c r="D861" i="11"/>
  <c r="E861" i="11" s="1"/>
  <c r="F861" i="11" s="1"/>
  <c r="G861" i="11" s="1"/>
  <c r="G860" i="11"/>
  <c r="E860" i="11"/>
  <c r="F860" i="11" s="1"/>
  <c r="D860" i="11"/>
  <c r="F859" i="11"/>
  <c r="G859" i="11" s="1"/>
  <c r="D859" i="11"/>
  <c r="E859" i="11" s="1"/>
  <c r="D858" i="11"/>
  <c r="E858" i="11" s="1"/>
  <c r="F858" i="11" s="1"/>
  <c r="G858" i="11" s="1"/>
  <c r="E857" i="11"/>
  <c r="F857" i="11" s="1"/>
  <c r="G857" i="11" s="1"/>
  <c r="D857" i="11"/>
  <c r="G856" i="11"/>
  <c r="E856" i="11"/>
  <c r="F856" i="11" s="1"/>
  <c r="D856" i="11"/>
  <c r="D855" i="11"/>
  <c r="E855" i="11" s="1"/>
  <c r="F855" i="11" s="1"/>
  <c r="G855" i="11" s="1"/>
  <c r="D854" i="11"/>
  <c r="E854" i="11" s="1"/>
  <c r="F854" i="11" s="1"/>
  <c r="G854" i="11" s="1"/>
  <c r="D853" i="11"/>
  <c r="E853" i="11" s="1"/>
  <c r="F853" i="11" s="1"/>
  <c r="G853" i="11" s="1"/>
  <c r="D852" i="11"/>
  <c r="E852" i="11" s="1"/>
  <c r="F852" i="11" s="1"/>
  <c r="G852" i="11" s="1"/>
  <c r="G851" i="11"/>
  <c r="F851" i="11"/>
  <c r="E851" i="11"/>
  <c r="D851" i="11"/>
  <c r="F850" i="11"/>
  <c r="G850" i="11" s="1"/>
  <c r="D850" i="11"/>
  <c r="E850" i="11" s="1"/>
  <c r="D849" i="11"/>
  <c r="E849" i="11" s="1"/>
  <c r="F849" i="11" s="1"/>
  <c r="G849" i="11" s="1"/>
  <c r="D848" i="11"/>
  <c r="E848" i="11" s="1"/>
  <c r="F848" i="11" s="1"/>
  <c r="G848" i="11" s="1"/>
  <c r="D847" i="11"/>
  <c r="E847" i="11" s="1"/>
  <c r="F847" i="11" s="1"/>
  <c r="G847" i="11" s="1"/>
  <c r="D846" i="11"/>
  <c r="E846" i="11" s="1"/>
  <c r="F846" i="11" s="1"/>
  <c r="G846" i="11" s="1"/>
  <c r="D845" i="11"/>
  <c r="E845" i="11" s="1"/>
  <c r="F845" i="11" s="1"/>
  <c r="G845" i="11" s="1"/>
  <c r="E844" i="11"/>
  <c r="F844" i="11" s="1"/>
  <c r="G844" i="11" s="1"/>
  <c r="D844" i="11"/>
  <c r="F843" i="11"/>
  <c r="G843" i="11" s="1"/>
  <c r="E843" i="11"/>
  <c r="D843" i="11"/>
  <c r="G842" i="11"/>
  <c r="F842" i="11"/>
  <c r="D842" i="11"/>
  <c r="E842" i="11" s="1"/>
  <c r="E841" i="11"/>
  <c r="F841" i="11" s="1"/>
  <c r="G841" i="11" s="1"/>
  <c r="D841" i="11"/>
  <c r="D840" i="11"/>
  <c r="E840" i="11" s="1"/>
  <c r="F840" i="11" s="1"/>
  <c r="G840" i="11" s="1"/>
  <c r="D839" i="11"/>
  <c r="E839" i="11" s="1"/>
  <c r="F839" i="11" s="1"/>
  <c r="G839" i="11" s="1"/>
  <c r="D838" i="11"/>
  <c r="E838" i="11" s="1"/>
  <c r="F838" i="11" s="1"/>
  <c r="G838" i="11" s="1"/>
  <c r="D837" i="11"/>
  <c r="E837" i="11" s="1"/>
  <c r="F837" i="11" s="1"/>
  <c r="G837" i="11" s="1"/>
  <c r="D836" i="11"/>
  <c r="E836" i="11" s="1"/>
  <c r="F836" i="11" s="1"/>
  <c r="G836" i="11" s="1"/>
  <c r="F835" i="11"/>
  <c r="G835" i="11" s="1"/>
  <c r="E835" i="11"/>
  <c r="D835" i="11"/>
  <c r="D834" i="11"/>
  <c r="E834" i="11" s="1"/>
  <c r="F834" i="11" s="1"/>
  <c r="G834" i="11" s="1"/>
  <c r="F833" i="11"/>
  <c r="G833" i="11" s="1"/>
  <c r="E833" i="11"/>
  <c r="D833" i="11"/>
  <c r="D832" i="11"/>
  <c r="E832" i="11" s="1"/>
  <c r="F832" i="11" s="1"/>
  <c r="G832" i="11" s="1"/>
  <c r="E831" i="11"/>
  <c r="F831" i="11" s="1"/>
  <c r="G831" i="11" s="1"/>
  <c r="D831" i="11"/>
  <c r="D830" i="11"/>
  <c r="E830" i="11" s="1"/>
  <c r="F830" i="11" s="1"/>
  <c r="G830" i="11" s="1"/>
  <c r="E829" i="11"/>
  <c r="F829" i="11" s="1"/>
  <c r="G829" i="11" s="1"/>
  <c r="D829" i="11"/>
  <c r="G828" i="11"/>
  <c r="E828" i="11"/>
  <c r="F828" i="11" s="1"/>
  <c r="D828" i="11"/>
  <c r="D827" i="11"/>
  <c r="E827" i="11" s="1"/>
  <c r="F827" i="11" s="1"/>
  <c r="G827" i="11" s="1"/>
  <c r="G826" i="11"/>
  <c r="D826" i="11"/>
  <c r="E826" i="11" s="1"/>
  <c r="F826" i="11" s="1"/>
  <c r="D825" i="11"/>
  <c r="E825" i="11" s="1"/>
  <c r="F825" i="11" s="1"/>
  <c r="G825" i="11" s="1"/>
  <c r="D824" i="11"/>
  <c r="E824" i="11" s="1"/>
  <c r="F824" i="11" s="1"/>
  <c r="G824" i="11" s="1"/>
  <c r="D823" i="11"/>
  <c r="E823" i="11" s="1"/>
  <c r="F823" i="11" s="1"/>
  <c r="G823" i="11" s="1"/>
  <c r="F822" i="11"/>
  <c r="G822" i="11" s="1"/>
  <c r="D822" i="11"/>
  <c r="E822" i="11" s="1"/>
  <c r="E821" i="11"/>
  <c r="F821" i="11" s="1"/>
  <c r="G821" i="11" s="1"/>
  <c r="D821" i="11"/>
  <c r="E820" i="11"/>
  <c r="F820" i="11" s="1"/>
  <c r="G820" i="11" s="1"/>
  <c r="D820" i="11"/>
  <c r="F819" i="11"/>
  <c r="G819" i="11" s="1"/>
  <c r="E819" i="11"/>
  <c r="D819" i="11"/>
  <c r="F818" i="11"/>
  <c r="G818" i="11" s="1"/>
  <c r="D818" i="11"/>
  <c r="E818" i="11" s="1"/>
  <c r="E817" i="11"/>
  <c r="F817" i="11" s="1"/>
  <c r="G817" i="11" s="1"/>
  <c r="D817" i="11"/>
  <c r="G816" i="11"/>
  <c r="E816" i="11"/>
  <c r="F816" i="11" s="1"/>
  <c r="D816" i="11"/>
  <c r="D815" i="11"/>
  <c r="E815" i="11" s="1"/>
  <c r="F815" i="11" s="1"/>
  <c r="G815" i="11" s="1"/>
  <c r="D814" i="11"/>
  <c r="E814" i="11" s="1"/>
  <c r="F814" i="11" s="1"/>
  <c r="G814" i="11" s="1"/>
  <c r="E813" i="11"/>
  <c r="F813" i="11" s="1"/>
  <c r="G813" i="11" s="1"/>
  <c r="D813" i="11"/>
  <c r="G812" i="11"/>
  <c r="D812" i="11"/>
  <c r="E812" i="11" s="1"/>
  <c r="F812" i="11" s="1"/>
  <c r="G811" i="11"/>
  <c r="D811" i="11"/>
  <c r="E811" i="11" s="1"/>
  <c r="F811" i="11" s="1"/>
  <c r="G810" i="11"/>
  <c r="F810" i="11"/>
  <c r="D810" i="11"/>
  <c r="E810" i="11" s="1"/>
  <c r="E809" i="11"/>
  <c r="F809" i="11" s="1"/>
  <c r="G809" i="11" s="1"/>
  <c r="D809" i="11"/>
  <c r="D808" i="11"/>
  <c r="E808" i="11" s="1"/>
  <c r="F808" i="11" s="1"/>
  <c r="G808" i="11" s="1"/>
  <c r="E807" i="11"/>
  <c r="F807" i="11" s="1"/>
  <c r="G807" i="11" s="1"/>
  <c r="D807" i="11"/>
  <c r="D806" i="11"/>
  <c r="E806" i="11" s="1"/>
  <c r="F806" i="11" s="1"/>
  <c r="G806" i="11" s="1"/>
  <c r="G805" i="11"/>
  <c r="D805" i="11"/>
  <c r="E805" i="11" s="1"/>
  <c r="F805" i="11" s="1"/>
  <c r="D804" i="11"/>
  <c r="E804" i="11" s="1"/>
  <c r="F804" i="11" s="1"/>
  <c r="G804" i="11" s="1"/>
  <c r="D803" i="11"/>
  <c r="E803" i="11" s="1"/>
  <c r="F803" i="11" s="1"/>
  <c r="G803" i="11" s="1"/>
  <c r="D802" i="11"/>
  <c r="E802" i="11" s="1"/>
  <c r="F802" i="11" s="1"/>
  <c r="G802" i="11" s="1"/>
  <c r="E801" i="11"/>
  <c r="F801" i="11" s="1"/>
  <c r="G801" i="11" s="1"/>
  <c r="D801" i="11"/>
  <c r="D800" i="11"/>
  <c r="E800" i="11" s="1"/>
  <c r="F800" i="11" s="1"/>
  <c r="G800" i="11" s="1"/>
  <c r="E799" i="11"/>
  <c r="F799" i="11" s="1"/>
  <c r="G799" i="11" s="1"/>
  <c r="D799" i="11"/>
  <c r="D798" i="11"/>
  <c r="E798" i="11" s="1"/>
  <c r="F798" i="11" s="1"/>
  <c r="G798" i="11" s="1"/>
  <c r="F797" i="11"/>
  <c r="G797" i="11" s="1"/>
  <c r="E797" i="11"/>
  <c r="D797" i="11"/>
  <c r="G796" i="11"/>
  <c r="E796" i="11"/>
  <c r="F796" i="11" s="1"/>
  <c r="D796" i="11"/>
  <c r="D795" i="11"/>
  <c r="E795" i="11" s="1"/>
  <c r="F795" i="11" s="1"/>
  <c r="G795" i="11" s="1"/>
  <c r="D794" i="11"/>
  <c r="E794" i="11" s="1"/>
  <c r="F794" i="11" s="1"/>
  <c r="G794" i="11" s="1"/>
  <c r="D793" i="11"/>
  <c r="E793" i="11" s="1"/>
  <c r="F793" i="11" s="1"/>
  <c r="G793" i="11" s="1"/>
  <c r="D792" i="11"/>
  <c r="E792" i="11" s="1"/>
  <c r="F792" i="11" s="1"/>
  <c r="G792" i="11" s="1"/>
  <c r="D791" i="11"/>
  <c r="E791" i="11" s="1"/>
  <c r="F791" i="11" s="1"/>
  <c r="G791" i="11" s="1"/>
  <c r="D790" i="11"/>
  <c r="E790" i="11" s="1"/>
  <c r="F790" i="11" s="1"/>
  <c r="G790" i="11" s="1"/>
  <c r="D789" i="11"/>
  <c r="E789" i="11" s="1"/>
  <c r="F789" i="11" s="1"/>
  <c r="G789" i="11" s="1"/>
  <c r="E788" i="11"/>
  <c r="F788" i="11" s="1"/>
  <c r="G788" i="11" s="1"/>
  <c r="D788" i="11"/>
  <c r="F787" i="11"/>
  <c r="G787" i="11" s="1"/>
  <c r="E787" i="11"/>
  <c r="D787" i="11"/>
  <c r="F786" i="11"/>
  <c r="G786" i="11" s="1"/>
  <c r="D786" i="11"/>
  <c r="E786" i="11" s="1"/>
  <c r="E785" i="11"/>
  <c r="F785" i="11" s="1"/>
  <c r="G785" i="11" s="1"/>
  <c r="D785" i="11"/>
  <c r="D784" i="11"/>
  <c r="E784" i="11" s="1"/>
  <c r="F784" i="11" s="1"/>
  <c r="G784" i="11" s="1"/>
  <c r="F783" i="11"/>
  <c r="G783" i="11" s="1"/>
  <c r="D783" i="11"/>
  <c r="E783" i="11" s="1"/>
  <c r="D782" i="11"/>
  <c r="E782" i="11" s="1"/>
  <c r="F782" i="11" s="1"/>
  <c r="G782" i="11" s="1"/>
  <c r="E781" i="11"/>
  <c r="F781" i="11" s="1"/>
  <c r="G781" i="11" s="1"/>
  <c r="D781" i="11"/>
  <c r="G780" i="11"/>
  <c r="D780" i="11"/>
  <c r="E780" i="11" s="1"/>
  <c r="F780" i="11" s="1"/>
  <c r="F779" i="11"/>
  <c r="G779" i="11" s="1"/>
  <c r="E779" i="11"/>
  <c r="D779" i="11"/>
  <c r="G778" i="11"/>
  <c r="F778" i="11"/>
  <c r="D778" i="11"/>
  <c r="E778" i="11" s="1"/>
  <c r="E777" i="11"/>
  <c r="F777" i="11" s="1"/>
  <c r="G777" i="11" s="1"/>
  <c r="D777" i="11"/>
  <c r="D776" i="11"/>
  <c r="E776" i="11" s="1"/>
  <c r="F776" i="11" s="1"/>
  <c r="G776" i="11" s="1"/>
  <c r="D775" i="11"/>
  <c r="E775" i="11" s="1"/>
  <c r="F775" i="11" s="1"/>
  <c r="G775" i="11" s="1"/>
  <c r="G774" i="11"/>
  <c r="F774" i="11"/>
  <c r="D774" i="11"/>
  <c r="E774" i="11" s="1"/>
  <c r="D773" i="11"/>
  <c r="E773" i="11" s="1"/>
  <c r="F773" i="11" s="1"/>
  <c r="G773" i="11" s="1"/>
  <c r="G772" i="11"/>
  <c r="D772" i="11"/>
  <c r="E772" i="11" s="1"/>
  <c r="F772" i="11" s="1"/>
  <c r="D771" i="11"/>
  <c r="E771" i="11" s="1"/>
  <c r="F771" i="11" s="1"/>
  <c r="G771" i="11" s="1"/>
  <c r="D770" i="11"/>
  <c r="E770" i="11" s="1"/>
  <c r="F770" i="11" s="1"/>
  <c r="G770" i="11" s="1"/>
  <c r="E769" i="11"/>
  <c r="F769" i="11" s="1"/>
  <c r="G769" i="11" s="1"/>
  <c r="D769" i="11"/>
  <c r="D768" i="11"/>
  <c r="E768" i="11" s="1"/>
  <c r="F768" i="11" s="1"/>
  <c r="G768" i="11" s="1"/>
  <c r="D767" i="11"/>
  <c r="E767" i="11" s="1"/>
  <c r="F767" i="11" s="1"/>
  <c r="G767" i="11" s="1"/>
  <c r="D766" i="11"/>
  <c r="E766" i="11" s="1"/>
  <c r="F766" i="11" s="1"/>
  <c r="G766" i="11" s="1"/>
  <c r="D765" i="11"/>
  <c r="E765" i="11" s="1"/>
  <c r="F765" i="11" s="1"/>
  <c r="G765" i="11" s="1"/>
  <c r="G764" i="11"/>
  <c r="E764" i="11"/>
  <c r="F764" i="11" s="1"/>
  <c r="D764" i="11"/>
  <c r="F763" i="11"/>
  <c r="G763" i="11" s="1"/>
  <c r="D763" i="11"/>
  <c r="E763" i="11" s="1"/>
  <c r="F762" i="11"/>
  <c r="G762" i="11" s="1"/>
  <c r="D762" i="11"/>
  <c r="E762" i="11" s="1"/>
  <c r="D761" i="11"/>
  <c r="E761" i="11" s="1"/>
  <c r="F761" i="11" s="1"/>
  <c r="G761" i="11" s="1"/>
  <c r="D760" i="11"/>
  <c r="E760" i="11" s="1"/>
  <c r="F760" i="11" s="1"/>
  <c r="G760" i="11" s="1"/>
  <c r="D759" i="11"/>
  <c r="E759" i="11" s="1"/>
  <c r="F759" i="11" s="1"/>
  <c r="G759" i="11" s="1"/>
  <c r="F758" i="11"/>
  <c r="G758" i="11" s="1"/>
  <c r="D758" i="11"/>
  <c r="E758" i="11" s="1"/>
  <c r="D757" i="11"/>
  <c r="E757" i="11" s="1"/>
  <c r="F757" i="11" s="1"/>
  <c r="G757" i="11" s="1"/>
  <c r="E756" i="11"/>
  <c r="F756" i="11" s="1"/>
  <c r="G756" i="11" s="1"/>
  <c r="D756" i="11"/>
  <c r="G755" i="11"/>
  <c r="F755" i="11"/>
  <c r="E755" i="11"/>
  <c r="D755" i="11"/>
  <c r="F754" i="11"/>
  <c r="G754" i="11" s="1"/>
  <c r="D754" i="11"/>
  <c r="E754" i="11" s="1"/>
  <c r="D753" i="11"/>
  <c r="E753" i="11" s="1"/>
  <c r="F753" i="11" s="1"/>
  <c r="G753" i="11" s="1"/>
  <c r="G752" i="11"/>
  <c r="E752" i="11"/>
  <c r="F752" i="11" s="1"/>
  <c r="D752" i="11"/>
  <c r="E751" i="11"/>
  <c r="F751" i="11" s="1"/>
  <c r="G751" i="11" s="1"/>
  <c r="D751" i="11"/>
  <c r="D750" i="11"/>
  <c r="E750" i="11" s="1"/>
  <c r="F750" i="11" s="1"/>
  <c r="G750" i="11" s="1"/>
  <c r="D749" i="11"/>
  <c r="E749" i="11" s="1"/>
  <c r="F749" i="11" s="1"/>
  <c r="G749" i="11" s="1"/>
  <c r="D748" i="11"/>
  <c r="E748" i="11" s="1"/>
  <c r="F748" i="11" s="1"/>
  <c r="G748" i="11" s="1"/>
  <c r="E747" i="11"/>
  <c r="F747" i="11" s="1"/>
  <c r="G747" i="11" s="1"/>
  <c r="D747" i="11"/>
  <c r="G746" i="11"/>
  <c r="F746" i="11"/>
  <c r="D746" i="11"/>
  <c r="E746" i="11" s="1"/>
  <c r="E745" i="11"/>
  <c r="F745" i="11" s="1"/>
  <c r="G745" i="11" s="1"/>
  <c r="D745" i="11"/>
  <c r="G744" i="11"/>
  <c r="E744" i="11"/>
  <c r="F744" i="11" s="1"/>
  <c r="D744" i="11"/>
  <c r="D743" i="11"/>
  <c r="E743" i="11" s="1"/>
  <c r="F743" i="11" s="1"/>
  <c r="G743" i="11" s="1"/>
  <c r="G742" i="11"/>
  <c r="F742" i="11"/>
  <c r="D742" i="11"/>
  <c r="E742" i="11" s="1"/>
  <c r="D741" i="11"/>
  <c r="E741" i="11" s="1"/>
  <c r="F741" i="11" s="1"/>
  <c r="G741" i="11" s="1"/>
  <c r="G740" i="11"/>
  <c r="D740" i="11"/>
  <c r="E740" i="11" s="1"/>
  <c r="F740" i="11" s="1"/>
  <c r="G739" i="11"/>
  <c r="F739" i="11"/>
  <c r="E739" i="11"/>
  <c r="D739" i="11"/>
  <c r="D738" i="11"/>
  <c r="E738" i="11" s="1"/>
  <c r="F738" i="11" s="1"/>
  <c r="G738" i="11" s="1"/>
  <c r="E737" i="11"/>
  <c r="F737" i="11" s="1"/>
  <c r="G737" i="11" s="1"/>
  <c r="D737" i="11"/>
  <c r="D736" i="11"/>
  <c r="E736" i="11" s="1"/>
  <c r="F736" i="11" s="1"/>
  <c r="G736" i="11" s="1"/>
  <c r="D735" i="11"/>
  <c r="E735" i="11" s="1"/>
  <c r="F735" i="11" s="1"/>
  <c r="G735" i="11" s="1"/>
  <c r="D734" i="11"/>
  <c r="E734" i="11" s="1"/>
  <c r="F734" i="11" s="1"/>
  <c r="G734" i="11" s="1"/>
  <c r="D733" i="11"/>
  <c r="E733" i="11" s="1"/>
  <c r="F733" i="11" s="1"/>
  <c r="G733" i="11" s="1"/>
  <c r="G732" i="11"/>
  <c r="E732" i="11"/>
  <c r="F732" i="11" s="1"/>
  <c r="D732" i="11"/>
  <c r="D731" i="11"/>
  <c r="E731" i="11" s="1"/>
  <c r="F731" i="11" s="1"/>
  <c r="G731" i="11" s="1"/>
  <c r="D730" i="11"/>
  <c r="E730" i="11" s="1"/>
  <c r="F730" i="11" s="1"/>
  <c r="G730" i="11" s="1"/>
  <c r="D729" i="11"/>
  <c r="E729" i="11" s="1"/>
  <c r="F729" i="11" s="1"/>
  <c r="G729" i="11" s="1"/>
  <c r="E728" i="11"/>
  <c r="F728" i="11" s="1"/>
  <c r="G728" i="11" s="1"/>
  <c r="D728" i="11"/>
  <c r="D727" i="11"/>
  <c r="E727" i="11" s="1"/>
  <c r="F727" i="11" s="1"/>
  <c r="G727" i="11" s="1"/>
  <c r="F726" i="11"/>
  <c r="G726" i="11" s="1"/>
  <c r="D726" i="11"/>
  <c r="E726" i="11" s="1"/>
  <c r="D725" i="11"/>
  <c r="E725" i="11" s="1"/>
  <c r="F725" i="11" s="1"/>
  <c r="G725" i="11" s="1"/>
  <c r="D724" i="11"/>
  <c r="E724" i="11" s="1"/>
  <c r="F724" i="11" s="1"/>
  <c r="G724" i="11" s="1"/>
  <c r="F723" i="11"/>
  <c r="G723" i="11" s="1"/>
  <c r="E723" i="11"/>
  <c r="D723" i="11"/>
  <c r="F722" i="11"/>
  <c r="G722" i="11" s="1"/>
  <c r="D722" i="11"/>
  <c r="E722" i="11" s="1"/>
  <c r="D721" i="11"/>
  <c r="E721" i="11" s="1"/>
  <c r="F721" i="11" s="1"/>
  <c r="G721" i="11" s="1"/>
  <c r="G720" i="11"/>
  <c r="E720" i="11"/>
  <c r="F720" i="11" s="1"/>
  <c r="D720" i="11"/>
  <c r="D719" i="11"/>
  <c r="E719" i="11" s="1"/>
  <c r="F719" i="11" s="1"/>
  <c r="G719" i="11" s="1"/>
  <c r="D718" i="11"/>
  <c r="E718" i="11" s="1"/>
  <c r="F718" i="11" s="1"/>
  <c r="G718" i="11" s="1"/>
  <c r="G717" i="11"/>
  <c r="D717" i="11"/>
  <c r="E717" i="11" s="1"/>
  <c r="F717" i="11" s="1"/>
  <c r="D716" i="11"/>
  <c r="E716" i="11" s="1"/>
  <c r="F716" i="11" s="1"/>
  <c r="G716" i="11" s="1"/>
  <c r="E715" i="11"/>
  <c r="F715" i="11" s="1"/>
  <c r="G715" i="11" s="1"/>
  <c r="D715" i="11"/>
  <c r="F714" i="11"/>
  <c r="G714" i="11" s="1"/>
  <c r="D714" i="11"/>
  <c r="E714" i="11" s="1"/>
  <c r="E713" i="11"/>
  <c r="F713" i="11" s="1"/>
  <c r="G713" i="11" s="1"/>
  <c r="D713" i="11"/>
  <c r="E712" i="11"/>
  <c r="F712" i="11" s="1"/>
  <c r="G712" i="11" s="1"/>
  <c r="D712" i="11"/>
  <c r="D711" i="11"/>
  <c r="E711" i="11" s="1"/>
  <c r="F711" i="11" s="1"/>
  <c r="G711" i="11" s="1"/>
  <c r="D710" i="11"/>
  <c r="E710" i="11" s="1"/>
  <c r="F710" i="11" s="1"/>
  <c r="G710" i="11" s="1"/>
  <c r="D709" i="11"/>
  <c r="E709" i="11" s="1"/>
  <c r="F709" i="11" s="1"/>
  <c r="G709" i="11" s="1"/>
  <c r="D708" i="11"/>
  <c r="E708" i="11" s="1"/>
  <c r="F708" i="11" s="1"/>
  <c r="G708" i="11" s="1"/>
  <c r="G707" i="11"/>
  <c r="F707" i="11"/>
  <c r="E707" i="11"/>
  <c r="D707" i="11"/>
  <c r="F706" i="11"/>
  <c r="G706" i="11" s="1"/>
  <c r="D706" i="11"/>
  <c r="E706" i="11" s="1"/>
  <c r="E705" i="11"/>
  <c r="F705" i="11" s="1"/>
  <c r="G705" i="11" s="1"/>
  <c r="D705" i="11"/>
  <c r="D704" i="11"/>
  <c r="E704" i="11" s="1"/>
  <c r="F704" i="11" s="1"/>
  <c r="G704" i="11" s="1"/>
  <c r="E703" i="11"/>
  <c r="F703" i="11" s="1"/>
  <c r="G703" i="11" s="1"/>
  <c r="D703" i="11"/>
  <c r="D702" i="11"/>
  <c r="E702" i="11" s="1"/>
  <c r="F702" i="11" s="1"/>
  <c r="G702" i="11" s="1"/>
  <c r="D701" i="11"/>
  <c r="E701" i="11" s="1"/>
  <c r="F701" i="11" s="1"/>
  <c r="G701" i="11" s="1"/>
  <c r="G700" i="11"/>
  <c r="E700" i="11"/>
  <c r="F700" i="11" s="1"/>
  <c r="D700" i="11"/>
  <c r="D699" i="11"/>
  <c r="E699" i="11" s="1"/>
  <c r="F699" i="11" s="1"/>
  <c r="G699" i="11" s="1"/>
  <c r="D698" i="11"/>
  <c r="E698" i="11" s="1"/>
  <c r="F698" i="11" s="1"/>
  <c r="G698" i="11" s="1"/>
  <c r="E697" i="11"/>
  <c r="F697" i="11" s="1"/>
  <c r="G697" i="11" s="1"/>
  <c r="D697" i="11"/>
  <c r="G696" i="11"/>
  <c r="E696" i="11"/>
  <c r="F696" i="11" s="1"/>
  <c r="D696" i="11"/>
  <c r="E695" i="11"/>
  <c r="F695" i="11" s="1"/>
  <c r="G695" i="11" s="1"/>
  <c r="D695" i="11"/>
  <c r="E694" i="11"/>
  <c r="F694" i="11" s="1"/>
  <c r="G694" i="11" s="1"/>
  <c r="D694" i="11"/>
  <c r="D693" i="11"/>
  <c r="E693" i="11" s="1"/>
  <c r="F693" i="11" s="1"/>
  <c r="G693" i="11" s="1"/>
  <c r="E692" i="11"/>
  <c r="F692" i="11" s="1"/>
  <c r="G692" i="11" s="1"/>
  <c r="D692" i="11"/>
  <c r="D691" i="11"/>
  <c r="E691" i="11" s="1"/>
  <c r="F691" i="11" s="1"/>
  <c r="G691" i="11" s="1"/>
  <c r="D690" i="11"/>
  <c r="E690" i="11" s="1"/>
  <c r="F690" i="11" s="1"/>
  <c r="G690" i="11" s="1"/>
  <c r="D689" i="11"/>
  <c r="E689" i="11" s="1"/>
  <c r="F689" i="11" s="1"/>
  <c r="G689" i="11" s="1"/>
  <c r="D688" i="11"/>
  <c r="E688" i="11" s="1"/>
  <c r="F688" i="11" s="1"/>
  <c r="G688" i="11" s="1"/>
  <c r="G687" i="11"/>
  <c r="D687" i="11"/>
  <c r="E687" i="11" s="1"/>
  <c r="F687" i="11" s="1"/>
  <c r="E686" i="11"/>
  <c r="F686" i="11" s="1"/>
  <c r="G686" i="11" s="1"/>
  <c r="D686" i="11"/>
  <c r="D685" i="11"/>
  <c r="E685" i="11" s="1"/>
  <c r="F685" i="11" s="1"/>
  <c r="G685" i="11" s="1"/>
  <c r="D684" i="11"/>
  <c r="E684" i="11" s="1"/>
  <c r="F684" i="11" s="1"/>
  <c r="G684" i="11" s="1"/>
  <c r="F683" i="11"/>
  <c r="G683" i="11" s="1"/>
  <c r="E683" i="11"/>
  <c r="D683" i="11"/>
  <c r="D682" i="11"/>
  <c r="E682" i="11" s="1"/>
  <c r="F682" i="11" s="1"/>
  <c r="G682" i="11" s="1"/>
  <c r="F681" i="11"/>
  <c r="G681" i="11" s="1"/>
  <c r="E681" i="11"/>
  <c r="D681" i="11"/>
  <c r="D680" i="11"/>
  <c r="E680" i="11" s="1"/>
  <c r="F680" i="11" s="1"/>
  <c r="G680" i="11" s="1"/>
  <c r="F679" i="11"/>
  <c r="G679" i="11" s="1"/>
  <c r="E679" i="11"/>
  <c r="D679" i="11"/>
  <c r="E678" i="11"/>
  <c r="F678" i="11" s="1"/>
  <c r="G678" i="11" s="1"/>
  <c r="D678" i="11"/>
  <c r="F677" i="11"/>
  <c r="G677" i="11" s="1"/>
  <c r="D677" i="11"/>
  <c r="E677" i="11" s="1"/>
  <c r="D676" i="11"/>
  <c r="E676" i="11" s="1"/>
  <c r="F676" i="11" s="1"/>
  <c r="G676" i="11" s="1"/>
  <c r="D675" i="11"/>
  <c r="E675" i="11" s="1"/>
  <c r="F675" i="11" s="1"/>
  <c r="G675" i="11" s="1"/>
  <c r="D674" i="11"/>
  <c r="E674" i="11" s="1"/>
  <c r="F674" i="11" s="1"/>
  <c r="G674" i="11" s="1"/>
  <c r="D673" i="11"/>
  <c r="E673" i="11" s="1"/>
  <c r="F673" i="11" s="1"/>
  <c r="G673" i="11" s="1"/>
  <c r="E672" i="11"/>
  <c r="F672" i="11" s="1"/>
  <c r="G672" i="11" s="1"/>
  <c r="D672" i="11"/>
  <c r="G671" i="11"/>
  <c r="F671" i="11"/>
  <c r="E671" i="11"/>
  <c r="D671" i="11"/>
  <c r="G670" i="11"/>
  <c r="D670" i="11"/>
  <c r="E670" i="11" s="1"/>
  <c r="F670" i="11" s="1"/>
  <c r="D669" i="11"/>
  <c r="E669" i="11" s="1"/>
  <c r="F669" i="11" s="1"/>
  <c r="G669" i="11" s="1"/>
  <c r="G668" i="11"/>
  <c r="D668" i="11"/>
  <c r="E668" i="11" s="1"/>
  <c r="F668" i="11" s="1"/>
  <c r="D667" i="11"/>
  <c r="E667" i="11" s="1"/>
  <c r="F667" i="11" s="1"/>
  <c r="G667" i="11" s="1"/>
  <c r="G666" i="11"/>
  <c r="F666" i="11"/>
  <c r="E666" i="11"/>
  <c r="D666" i="11"/>
  <c r="F665" i="11"/>
  <c r="G665" i="11" s="1"/>
  <c r="D665" i="11"/>
  <c r="E665" i="11" s="1"/>
  <c r="D664" i="11"/>
  <c r="E664" i="11" s="1"/>
  <c r="F664" i="11" s="1"/>
  <c r="G664" i="11" s="1"/>
  <c r="D663" i="11"/>
  <c r="E663" i="11" s="1"/>
  <c r="F663" i="11" s="1"/>
  <c r="G663" i="11" s="1"/>
  <c r="E662" i="11"/>
  <c r="F662" i="11" s="1"/>
  <c r="G662" i="11" s="1"/>
  <c r="D662" i="11"/>
  <c r="E661" i="11"/>
  <c r="F661" i="11" s="1"/>
  <c r="G661" i="11" s="1"/>
  <c r="D661" i="11"/>
  <c r="D660" i="11"/>
  <c r="E660" i="11" s="1"/>
  <c r="F660" i="11" s="1"/>
  <c r="G660" i="11" s="1"/>
  <c r="E659" i="11"/>
  <c r="F659" i="11" s="1"/>
  <c r="G659" i="11" s="1"/>
  <c r="D659" i="11"/>
  <c r="E658" i="11"/>
  <c r="F658" i="11" s="1"/>
  <c r="G658" i="11" s="1"/>
  <c r="D658" i="11"/>
  <c r="E657" i="11"/>
  <c r="F657" i="11" s="1"/>
  <c r="G657" i="11" s="1"/>
  <c r="D657" i="11"/>
  <c r="D656" i="11"/>
  <c r="E656" i="11" s="1"/>
  <c r="F656" i="11" s="1"/>
  <c r="G656" i="11" s="1"/>
  <c r="D655" i="11"/>
  <c r="E655" i="11" s="1"/>
  <c r="F655" i="11" s="1"/>
  <c r="G655" i="11" s="1"/>
  <c r="F654" i="11"/>
  <c r="G654" i="11" s="1"/>
  <c r="E654" i="11"/>
  <c r="D654" i="11"/>
  <c r="E653" i="11"/>
  <c r="F653" i="11" s="1"/>
  <c r="G653" i="11" s="1"/>
  <c r="D653" i="11"/>
  <c r="D652" i="11"/>
  <c r="E652" i="11" s="1"/>
  <c r="F652" i="11" s="1"/>
  <c r="G652" i="11" s="1"/>
  <c r="G651" i="11"/>
  <c r="D651" i="11"/>
  <c r="E651" i="11" s="1"/>
  <c r="F651" i="11" s="1"/>
  <c r="E650" i="11"/>
  <c r="F650" i="11" s="1"/>
  <c r="G650" i="11" s="1"/>
  <c r="D650" i="11"/>
  <c r="E649" i="11"/>
  <c r="F649" i="11" s="1"/>
  <c r="G649" i="11" s="1"/>
  <c r="D649" i="11"/>
  <c r="F648" i="11"/>
  <c r="G648" i="11" s="1"/>
  <c r="E648" i="11"/>
  <c r="D648" i="11"/>
  <c r="D647" i="11"/>
  <c r="E647" i="11" s="1"/>
  <c r="F647" i="11" s="1"/>
  <c r="G647" i="11" s="1"/>
  <c r="E646" i="11"/>
  <c r="F646" i="11" s="1"/>
  <c r="G646" i="11" s="1"/>
  <c r="D646" i="11"/>
  <c r="E645" i="11"/>
  <c r="F645" i="11" s="1"/>
  <c r="G645" i="11" s="1"/>
  <c r="D645" i="11"/>
  <c r="F644" i="11"/>
  <c r="G644" i="11" s="1"/>
  <c r="E644" i="11"/>
  <c r="D644" i="11"/>
  <c r="E643" i="11"/>
  <c r="F643" i="11" s="1"/>
  <c r="G643" i="11" s="1"/>
  <c r="D643" i="11"/>
  <c r="G642" i="11"/>
  <c r="F642" i="11"/>
  <c r="E642" i="11"/>
  <c r="D642" i="11"/>
  <c r="E641" i="11"/>
  <c r="F641" i="11" s="1"/>
  <c r="G641" i="11" s="1"/>
  <c r="D641" i="11"/>
  <c r="F640" i="11"/>
  <c r="G640" i="11" s="1"/>
  <c r="D640" i="11"/>
  <c r="E640" i="11" s="1"/>
  <c r="D639" i="11"/>
  <c r="E639" i="11" s="1"/>
  <c r="F639" i="11" s="1"/>
  <c r="G639" i="11" s="1"/>
  <c r="E638" i="11"/>
  <c r="F638" i="11" s="1"/>
  <c r="G638" i="11" s="1"/>
  <c r="D638" i="11"/>
  <c r="E637" i="11"/>
  <c r="F637" i="11" s="1"/>
  <c r="G637" i="11" s="1"/>
  <c r="D637" i="11"/>
  <c r="E636" i="11"/>
  <c r="F636" i="11" s="1"/>
  <c r="G636" i="11" s="1"/>
  <c r="D636" i="11"/>
  <c r="D635" i="11"/>
  <c r="E635" i="11" s="1"/>
  <c r="F635" i="11" s="1"/>
  <c r="G635" i="11" s="1"/>
  <c r="E634" i="11"/>
  <c r="F634" i="11" s="1"/>
  <c r="G634" i="11" s="1"/>
  <c r="D634" i="11"/>
  <c r="E633" i="11"/>
  <c r="F633" i="11" s="1"/>
  <c r="G633" i="11" s="1"/>
  <c r="D633" i="11"/>
  <c r="D632" i="11"/>
  <c r="E632" i="11" s="1"/>
  <c r="F632" i="11" s="1"/>
  <c r="G632" i="11" s="1"/>
  <c r="E631" i="11"/>
  <c r="F631" i="11" s="1"/>
  <c r="G631" i="11" s="1"/>
  <c r="D631" i="11"/>
  <c r="G630" i="11"/>
  <c r="E630" i="11"/>
  <c r="F630" i="11" s="1"/>
  <c r="D630" i="11"/>
  <c r="E629" i="11"/>
  <c r="F629" i="11" s="1"/>
  <c r="G629" i="11" s="1"/>
  <c r="D629" i="11"/>
  <c r="F628" i="11"/>
  <c r="G628" i="11" s="1"/>
  <c r="E628" i="11"/>
  <c r="D628" i="11"/>
  <c r="D627" i="11"/>
  <c r="E627" i="11" s="1"/>
  <c r="F627" i="11" s="1"/>
  <c r="G627" i="11" s="1"/>
  <c r="E626" i="11"/>
  <c r="F626" i="11" s="1"/>
  <c r="G626" i="11" s="1"/>
  <c r="D626" i="11"/>
  <c r="E625" i="11"/>
  <c r="F625" i="11" s="1"/>
  <c r="G625" i="11" s="1"/>
  <c r="D625" i="11"/>
  <c r="E624" i="11"/>
  <c r="F624" i="11" s="1"/>
  <c r="G624" i="11" s="1"/>
  <c r="D624" i="11"/>
  <c r="D623" i="11"/>
  <c r="E623" i="11" s="1"/>
  <c r="F623" i="11" s="1"/>
  <c r="G623" i="11" s="1"/>
  <c r="F622" i="11"/>
  <c r="G622" i="11" s="1"/>
  <c r="E622" i="11"/>
  <c r="D622" i="11"/>
  <c r="E621" i="11"/>
  <c r="F621" i="11" s="1"/>
  <c r="G621" i="11" s="1"/>
  <c r="D621" i="11"/>
  <c r="F620" i="11"/>
  <c r="G620" i="11" s="1"/>
  <c r="E620" i="11"/>
  <c r="D620" i="11"/>
  <c r="F619" i="11"/>
  <c r="G619" i="11" s="1"/>
  <c r="E619" i="11"/>
  <c r="D619" i="11"/>
  <c r="E618" i="11"/>
  <c r="F618" i="11" s="1"/>
  <c r="G618" i="11" s="1"/>
  <c r="D618" i="11"/>
  <c r="E617" i="11"/>
  <c r="F617" i="11" s="1"/>
  <c r="G617" i="11" s="1"/>
  <c r="D617" i="11"/>
  <c r="E616" i="11"/>
  <c r="F616" i="11" s="1"/>
  <c r="G616" i="11" s="1"/>
  <c r="D616" i="11"/>
  <c r="D615" i="11"/>
  <c r="E615" i="11" s="1"/>
  <c r="F615" i="11" s="1"/>
  <c r="G615" i="11" s="1"/>
  <c r="E614" i="11"/>
  <c r="F614" i="11" s="1"/>
  <c r="G614" i="11" s="1"/>
  <c r="D614" i="11"/>
  <c r="E613" i="11"/>
  <c r="F613" i="11" s="1"/>
  <c r="G613" i="11" s="1"/>
  <c r="D613" i="11"/>
  <c r="E612" i="11"/>
  <c r="F612" i="11" s="1"/>
  <c r="G612" i="11" s="1"/>
  <c r="D612" i="11"/>
  <c r="E611" i="11"/>
  <c r="F611" i="11" s="1"/>
  <c r="G611" i="11" s="1"/>
  <c r="D611" i="11"/>
  <c r="F610" i="11"/>
  <c r="G610" i="11" s="1"/>
  <c r="E610" i="11"/>
  <c r="D610" i="11"/>
  <c r="E609" i="11"/>
  <c r="F609" i="11" s="1"/>
  <c r="G609" i="11" s="1"/>
  <c r="D609" i="11"/>
  <c r="D608" i="11"/>
  <c r="E608" i="11" s="1"/>
  <c r="F608" i="11" s="1"/>
  <c r="G608" i="11" s="1"/>
  <c r="F607" i="11"/>
  <c r="G607" i="11" s="1"/>
  <c r="E607" i="11"/>
  <c r="D607" i="11"/>
  <c r="E606" i="11"/>
  <c r="F606" i="11" s="1"/>
  <c r="G606" i="11" s="1"/>
  <c r="D606" i="11"/>
  <c r="E605" i="11"/>
  <c r="F605" i="11" s="1"/>
  <c r="G605" i="11" s="1"/>
  <c r="D605" i="11"/>
  <c r="D604" i="11"/>
  <c r="E604" i="11" s="1"/>
  <c r="F604" i="11" s="1"/>
  <c r="G604" i="11" s="1"/>
  <c r="D603" i="11"/>
  <c r="E603" i="11" s="1"/>
  <c r="F603" i="11" s="1"/>
  <c r="G603" i="11" s="1"/>
  <c r="E602" i="11"/>
  <c r="F602" i="11" s="1"/>
  <c r="G602" i="11" s="1"/>
  <c r="D602" i="11"/>
  <c r="E601" i="11"/>
  <c r="F601" i="11" s="1"/>
  <c r="G601" i="11" s="1"/>
  <c r="D601" i="11"/>
  <c r="E600" i="11"/>
  <c r="F600" i="11" s="1"/>
  <c r="G600" i="11" s="1"/>
  <c r="D600" i="11"/>
  <c r="D599" i="11"/>
  <c r="E599" i="11" s="1"/>
  <c r="F599" i="11" s="1"/>
  <c r="G599" i="11" s="1"/>
  <c r="E598" i="11"/>
  <c r="F598" i="11" s="1"/>
  <c r="G598" i="11" s="1"/>
  <c r="D598" i="11"/>
  <c r="E597" i="11"/>
  <c r="F597" i="11" s="1"/>
  <c r="G597" i="11" s="1"/>
  <c r="D597" i="11"/>
  <c r="G596" i="11"/>
  <c r="F596" i="11"/>
  <c r="E596" i="11"/>
  <c r="D596" i="11"/>
  <c r="D595" i="11"/>
  <c r="E595" i="11" s="1"/>
  <c r="F595" i="11" s="1"/>
  <c r="G595" i="11" s="1"/>
  <c r="G594" i="11"/>
  <c r="F594" i="11"/>
  <c r="E594" i="11"/>
  <c r="D594" i="11"/>
  <c r="E593" i="11"/>
  <c r="F593" i="11" s="1"/>
  <c r="G593" i="11" s="1"/>
  <c r="D593" i="11"/>
  <c r="D592" i="11"/>
  <c r="E592" i="11" s="1"/>
  <c r="F592" i="11" s="1"/>
  <c r="G592" i="11" s="1"/>
  <c r="E591" i="11"/>
  <c r="F591" i="11" s="1"/>
  <c r="G591" i="11" s="1"/>
  <c r="D591" i="11"/>
  <c r="E590" i="11"/>
  <c r="F590" i="11" s="1"/>
  <c r="G590" i="11" s="1"/>
  <c r="D590" i="11"/>
  <c r="E589" i="11"/>
  <c r="F589" i="11" s="1"/>
  <c r="G589" i="11" s="1"/>
  <c r="D589" i="11"/>
  <c r="F588" i="11"/>
  <c r="G588" i="11" s="1"/>
  <c r="D588" i="11"/>
  <c r="E588" i="11" s="1"/>
  <c r="F587" i="11"/>
  <c r="G587" i="11" s="1"/>
  <c r="E587" i="11"/>
  <c r="D587" i="11"/>
  <c r="E586" i="11"/>
  <c r="F586" i="11" s="1"/>
  <c r="G586" i="11" s="1"/>
  <c r="D586" i="11"/>
  <c r="E585" i="11"/>
  <c r="F585" i="11" s="1"/>
  <c r="G585" i="11" s="1"/>
  <c r="D585" i="11"/>
  <c r="D584" i="11"/>
  <c r="E584" i="11" s="1"/>
  <c r="F584" i="11" s="1"/>
  <c r="G584" i="11" s="1"/>
  <c r="D583" i="11"/>
  <c r="E583" i="11" s="1"/>
  <c r="F583" i="11" s="1"/>
  <c r="G583" i="11" s="1"/>
  <c r="E582" i="11"/>
  <c r="F582" i="11" s="1"/>
  <c r="G582" i="11" s="1"/>
  <c r="D582" i="11"/>
  <c r="E581" i="11"/>
  <c r="F581" i="11" s="1"/>
  <c r="G581" i="11" s="1"/>
  <c r="D581" i="11"/>
  <c r="E580" i="11"/>
  <c r="F580" i="11" s="1"/>
  <c r="G580" i="11" s="1"/>
  <c r="D580" i="11"/>
  <c r="F579" i="11"/>
  <c r="G579" i="11" s="1"/>
  <c r="E579" i="11"/>
  <c r="D579" i="11"/>
  <c r="F578" i="11"/>
  <c r="G578" i="11" s="1"/>
  <c r="E578" i="11"/>
  <c r="D578" i="11"/>
  <c r="E577" i="11"/>
  <c r="F577" i="11" s="1"/>
  <c r="G577" i="11" s="1"/>
  <c r="D577" i="11"/>
  <c r="E576" i="11"/>
  <c r="F576" i="11" s="1"/>
  <c r="G576" i="11" s="1"/>
  <c r="D576" i="11"/>
  <c r="D575" i="11"/>
  <c r="E575" i="11" s="1"/>
  <c r="F575" i="11" s="1"/>
  <c r="G575" i="11" s="1"/>
  <c r="F574" i="11"/>
  <c r="G574" i="11" s="1"/>
  <c r="E574" i="11"/>
  <c r="D574" i="11"/>
  <c r="E573" i="11"/>
  <c r="F573" i="11" s="1"/>
  <c r="G573" i="11" s="1"/>
  <c r="D573" i="11"/>
  <c r="D572" i="11"/>
  <c r="E572" i="11" s="1"/>
  <c r="F572" i="11" s="1"/>
  <c r="G572" i="11" s="1"/>
  <c r="E571" i="11"/>
  <c r="F571" i="11" s="1"/>
  <c r="G571" i="11" s="1"/>
  <c r="D571" i="11"/>
  <c r="E570" i="11"/>
  <c r="F570" i="11" s="1"/>
  <c r="G570" i="11" s="1"/>
  <c r="D570" i="11"/>
  <c r="E569" i="11"/>
  <c r="F569" i="11" s="1"/>
  <c r="G569" i="11" s="1"/>
  <c r="D569" i="11"/>
  <c r="E568" i="11"/>
  <c r="F568" i="11" s="1"/>
  <c r="G568" i="11" s="1"/>
  <c r="D568" i="11"/>
  <c r="E567" i="11"/>
  <c r="F567" i="11" s="1"/>
  <c r="G567" i="11" s="1"/>
  <c r="D567" i="11"/>
  <c r="E566" i="11"/>
  <c r="F566" i="11" s="1"/>
  <c r="G566" i="11" s="1"/>
  <c r="D566" i="11"/>
  <c r="E565" i="11"/>
  <c r="F565" i="11" s="1"/>
  <c r="G565" i="11" s="1"/>
  <c r="D565" i="11"/>
  <c r="F564" i="11"/>
  <c r="G564" i="11" s="1"/>
  <c r="E564" i="11"/>
  <c r="D564" i="11"/>
  <c r="D563" i="11"/>
  <c r="E563" i="11" s="1"/>
  <c r="F563" i="11" s="1"/>
  <c r="G563" i="11" s="1"/>
  <c r="E562" i="11"/>
  <c r="F562" i="11" s="1"/>
  <c r="G562" i="11" s="1"/>
  <c r="D562" i="11"/>
  <c r="E561" i="11"/>
  <c r="F561" i="11" s="1"/>
  <c r="G561" i="11" s="1"/>
  <c r="D561" i="11"/>
  <c r="E560" i="11"/>
  <c r="F560" i="11" s="1"/>
  <c r="G560" i="11" s="1"/>
  <c r="D560" i="11"/>
  <c r="E559" i="11"/>
  <c r="F559" i="11" s="1"/>
  <c r="G559" i="11" s="1"/>
  <c r="D559" i="11"/>
  <c r="G558" i="11"/>
  <c r="F558" i="11"/>
  <c r="E558" i="11"/>
  <c r="D558" i="11"/>
  <c r="E557" i="11"/>
  <c r="F557" i="11" s="1"/>
  <c r="G557" i="11" s="1"/>
  <c r="D557" i="11"/>
  <c r="D556" i="11"/>
  <c r="E556" i="11" s="1"/>
  <c r="F556" i="11" s="1"/>
  <c r="G556" i="11" s="1"/>
  <c r="G555" i="11"/>
  <c r="F555" i="11"/>
  <c r="E555" i="11"/>
  <c r="D555" i="11"/>
  <c r="E554" i="11"/>
  <c r="F554" i="11" s="1"/>
  <c r="G554" i="11" s="1"/>
  <c r="D554" i="11"/>
  <c r="E553" i="11"/>
  <c r="F553" i="11" s="1"/>
  <c r="G553" i="11" s="1"/>
  <c r="D553" i="11"/>
  <c r="E552" i="11"/>
  <c r="F552" i="11" s="1"/>
  <c r="G552" i="11" s="1"/>
  <c r="D552" i="11"/>
  <c r="D551" i="11"/>
  <c r="E551" i="11" s="1"/>
  <c r="F551" i="11" s="1"/>
  <c r="G551" i="11" s="1"/>
  <c r="E550" i="11"/>
  <c r="F550" i="11" s="1"/>
  <c r="G550" i="11" s="1"/>
  <c r="D550" i="11"/>
  <c r="E549" i="11"/>
  <c r="F549" i="11" s="1"/>
  <c r="G549" i="11" s="1"/>
  <c r="D549" i="11"/>
  <c r="D548" i="11"/>
  <c r="E548" i="11" s="1"/>
  <c r="F548" i="11" s="1"/>
  <c r="G548" i="11" s="1"/>
  <c r="D547" i="11"/>
  <c r="E547" i="11" s="1"/>
  <c r="F547" i="11" s="1"/>
  <c r="G547" i="11" s="1"/>
  <c r="F546" i="11"/>
  <c r="G546" i="11" s="1"/>
  <c r="E546" i="11"/>
  <c r="D546" i="11"/>
  <c r="E545" i="11"/>
  <c r="F545" i="11" s="1"/>
  <c r="G545" i="11" s="1"/>
  <c r="D545" i="11"/>
  <c r="D544" i="11"/>
  <c r="E544" i="11" s="1"/>
  <c r="F544" i="11" s="1"/>
  <c r="G544" i="11" s="1"/>
  <c r="D543" i="11"/>
  <c r="E543" i="11" s="1"/>
  <c r="F543" i="11" s="1"/>
  <c r="G543" i="11" s="1"/>
  <c r="F542" i="11"/>
  <c r="G542" i="11" s="1"/>
  <c r="E542" i="11"/>
  <c r="D542" i="11"/>
  <c r="E541" i="11"/>
  <c r="F541" i="11" s="1"/>
  <c r="G541" i="11" s="1"/>
  <c r="D541" i="11"/>
  <c r="E540" i="11"/>
  <c r="F540" i="11" s="1"/>
  <c r="G540" i="11" s="1"/>
  <c r="D540" i="11"/>
  <c r="D539" i="11"/>
  <c r="E539" i="11" s="1"/>
  <c r="F539" i="11" s="1"/>
  <c r="G539" i="11" s="1"/>
  <c r="F538" i="11"/>
  <c r="G538" i="11" s="1"/>
  <c r="E538" i="11"/>
  <c r="D538" i="11"/>
  <c r="E537" i="11"/>
  <c r="F537" i="11" s="1"/>
  <c r="G537" i="11" s="1"/>
  <c r="D537" i="11"/>
  <c r="D536" i="11"/>
  <c r="E536" i="11" s="1"/>
  <c r="F536" i="11" s="1"/>
  <c r="G536" i="11" s="1"/>
  <c r="E535" i="11"/>
  <c r="F535" i="11" s="1"/>
  <c r="G535" i="11" s="1"/>
  <c r="D535" i="11"/>
  <c r="D534" i="11"/>
  <c r="E534" i="11" s="1"/>
  <c r="F534" i="11" s="1"/>
  <c r="G534" i="11" s="1"/>
  <c r="E533" i="11"/>
  <c r="F533" i="11" s="1"/>
  <c r="G533" i="11" s="1"/>
  <c r="D533" i="11"/>
  <c r="G532" i="11"/>
  <c r="F532" i="11"/>
  <c r="E532" i="11"/>
  <c r="D532" i="11"/>
  <c r="E531" i="11"/>
  <c r="F531" i="11" s="1"/>
  <c r="G531" i="11" s="1"/>
  <c r="D531" i="11"/>
  <c r="D530" i="11"/>
  <c r="E530" i="11" s="1"/>
  <c r="F530" i="11" s="1"/>
  <c r="G530" i="11" s="1"/>
  <c r="D529" i="11"/>
  <c r="E529" i="11" s="1"/>
  <c r="F529" i="11" s="1"/>
  <c r="G529" i="11" s="1"/>
  <c r="F528" i="11"/>
  <c r="G528" i="11" s="1"/>
  <c r="E528" i="11"/>
  <c r="D528" i="11"/>
  <c r="D527" i="11"/>
  <c r="E527" i="11" s="1"/>
  <c r="F527" i="11" s="1"/>
  <c r="G527" i="11" s="1"/>
  <c r="E526" i="11"/>
  <c r="F526" i="11" s="1"/>
  <c r="G526" i="11" s="1"/>
  <c r="D526" i="11"/>
  <c r="G525" i="11"/>
  <c r="F525" i="11"/>
  <c r="D525" i="11"/>
  <c r="E525" i="11" s="1"/>
  <c r="F524" i="11"/>
  <c r="G524" i="11" s="1"/>
  <c r="E524" i="11"/>
  <c r="D524" i="11"/>
  <c r="D523" i="11"/>
  <c r="E523" i="11" s="1"/>
  <c r="F523" i="11" s="1"/>
  <c r="G523" i="11" s="1"/>
  <c r="E522" i="11"/>
  <c r="F522" i="11" s="1"/>
  <c r="G522" i="11" s="1"/>
  <c r="D522" i="11"/>
  <c r="D521" i="11"/>
  <c r="E521" i="11" s="1"/>
  <c r="F521" i="11" s="1"/>
  <c r="G521" i="11" s="1"/>
  <c r="F520" i="11"/>
  <c r="G520" i="11" s="1"/>
  <c r="D520" i="11"/>
  <c r="E520" i="11" s="1"/>
  <c r="D519" i="11"/>
  <c r="E519" i="11" s="1"/>
  <c r="F519" i="11" s="1"/>
  <c r="G519" i="11" s="1"/>
  <c r="D518" i="11"/>
  <c r="E518" i="11" s="1"/>
  <c r="F518" i="11" s="1"/>
  <c r="G518" i="11" s="1"/>
  <c r="D517" i="11"/>
  <c r="E517" i="11" s="1"/>
  <c r="F517" i="11" s="1"/>
  <c r="G517" i="11" s="1"/>
  <c r="F516" i="11"/>
  <c r="G516" i="11" s="1"/>
  <c r="D516" i="11"/>
  <c r="E516" i="11" s="1"/>
  <c r="D515" i="11"/>
  <c r="E515" i="11" s="1"/>
  <c r="F515" i="11" s="1"/>
  <c r="G515" i="11" s="1"/>
  <c r="D514" i="11"/>
  <c r="E514" i="11" s="1"/>
  <c r="F514" i="11" s="1"/>
  <c r="G514" i="11" s="1"/>
  <c r="D513" i="11"/>
  <c r="E513" i="11" s="1"/>
  <c r="F513" i="11" s="1"/>
  <c r="G513" i="11" s="1"/>
  <c r="D512" i="11"/>
  <c r="E512" i="11" s="1"/>
  <c r="F512" i="11" s="1"/>
  <c r="G512" i="11" s="1"/>
  <c r="D511" i="11"/>
  <c r="E511" i="11" s="1"/>
  <c r="F511" i="11" s="1"/>
  <c r="G511" i="11" s="1"/>
  <c r="E510" i="11"/>
  <c r="F510" i="11" s="1"/>
  <c r="G510" i="11" s="1"/>
  <c r="D510" i="11"/>
  <c r="D509" i="11"/>
  <c r="E509" i="11" s="1"/>
  <c r="F509" i="11" s="1"/>
  <c r="G509" i="11" s="1"/>
  <c r="G508" i="11"/>
  <c r="F508" i="11"/>
  <c r="D508" i="11"/>
  <c r="E508" i="11" s="1"/>
  <c r="D507" i="11"/>
  <c r="E507" i="11" s="1"/>
  <c r="F507" i="11" s="1"/>
  <c r="G507" i="11" s="1"/>
  <c r="E506" i="11"/>
  <c r="F506" i="11" s="1"/>
  <c r="G506" i="11" s="1"/>
  <c r="D506" i="11"/>
  <c r="D505" i="11"/>
  <c r="E505" i="11" s="1"/>
  <c r="F505" i="11" s="1"/>
  <c r="G505" i="11" s="1"/>
  <c r="D504" i="11"/>
  <c r="E504" i="11" s="1"/>
  <c r="F504" i="11" s="1"/>
  <c r="G504" i="11" s="1"/>
  <c r="D503" i="11"/>
  <c r="E503" i="11" s="1"/>
  <c r="F503" i="11" s="1"/>
  <c r="G503" i="11" s="1"/>
  <c r="F502" i="11"/>
  <c r="G502" i="11" s="1"/>
  <c r="E502" i="11"/>
  <c r="D502" i="11"/>
  <c r="E501" i="11"/>
  <c r="F501" i="11" s="1"/>
  <c r="G501" i="11" s="1"/>
  <c r="D501" i="11"/>
  <c r="D500" i="11"/>
  <c r="E500" i="11" s="1"/>
  <c r="F500" i="11" s="1"/>
  <c r="G500" i="11" s="1"/>
  <c r="D499" i="11"/>
  <c r="E499" i="11" s="1"/>
  <c r="F499" i="11" s="1"/>
  <c r="G499" i="11" s="1"/>
  <c r="E498" i="11"/>
  <c r="F498" i="11" s="1"/>
  <c r="G498" i="11" s="1"/>
  <c r="D498" i="11"/>
  <c r="E497" i="11"/>
  <c r="F497" i="11" s="1"/>
  <c r="G497" i="11" s="1"/>
  <c r="D497" i="11"/>
  <c r="F496" i="11"/>
  <c r="G496" i="11" s="1"/>
  <c r="D496" i="11"/>
  <c r="E496" i="11" s="1"/>
  <c r="E495" i="11"/>
  <c r="F495" i="11" s="1"/>
  <c r="G495" i="11" s="1"/>
  <c r="D495" i="11"/>
  <c r="D494" i="11"/>
  <c r="E494" i="11" s="1"/>
  <c r="F494" i="11" s="1"/>
  <c r="G494" i="11" s="1"/>
  <c r="E493" i="11"/>
  <c r="F493" i="11" s="1"/>
  <c r="G493" i="11" s="1"/>
  <c r="D493" i="11"/>
  <c r="D492" i="11"/>
  <c r="E492" i="11" s="1"/>
  <c r="F492" i="11" s="1"/>
  <c r="G492" i="11" s="1"/>
  <c r="E491" i="11"/>
  <c r="F491" i="11" s="1"/>
  <c r="G491" i="11" s="1"/>
  <c r="D491" i="11"/>
  <c r="D490" i="11"/>
  <c r="E490" i="11" s="1"/>
  <c r="F490" i="11" s="1"/>
  <c r="G490" i="11" s="1"/>
  <c r="D489" i="11"/>
  <c r="E489" i="11" s="1"/>
  <c r="F489" i="11" s="1"/>
  <c r="G489" i="11" s="1"/>
  <c r="F488" i="11"/>
  <c r="G488" i="11" s="1"/>
  <c r="D488" i="11"/>
  <c r="E488" i="11" s="1"/>
  <c r="D487" i="11"/>
  <c r="E487" i="11" s="1"/>
  <c r="F487" i="11" s="1"/>
  <c r="G487" i="11" s="1"/>
  <c r="F486" i="11"/>
  <c r="G486" i="11" s="1"/>
  <c r="E486" i="11"/>
  <c r="D486" i="11"/>
  <c r="D485" i="11"/>
  <c r="E485" i="11" s="1"/>
  <c r="F485" i="11" s="1"/>
  <c r="G485" i="11" s="1"/>
  <c r="D484" i="11"/>
  <c r="E484" i="11" s="1"/>
  <c r="F484" i="11" s="1"/>
  <c r="G484" i="11" s="1"/>
  <c r="D483" i="11"/>
  <c r="E483" i="11" s="1"/>
  <c r="F483" i="11" s="1"/>
  <c r="G483" i="11" s="1"/>
  <c r="D482" i="11"/>
  <c r="E482" i="11" s="1"/>
  <c r="F482" i="11" s="1"/>
  <c r="G482" i="11" s="1"/>
  <c r="F481" i="11"/>
  <c r="G481" i="11" s="1"/>
  <c r="D481" i="11"/>
  <c r="E481" i="11" s="1"/>
  <c r="D480" i="11"/>
  <c r="E480" i="11" s="1"/>
  <c r="F480" i="11" s="1"/>
  <c r="G480" i="11" s="1"/>
  <c r="D479" i="11"/>
  <c r="E479" i="11" s="1"/>
  <c r="F479" i="11" s="1"/>
  <c r="G479" i="11" s="1"/>
  <c r="D478" i="11"/>
  <c r="E478" i="11" s="1"/>
  <c r="F478" i="11" s="1"/>
  <c r="G478" i="11" s="1"/>
  <c r="F477" i="11"/>
  <c r="G477" i="11" s="1"/>
  <c r="E477" i="11"/>
  <c r="D477" i="11"/>
  <c r="D476" i="11"/>
  <c r="E476" i="11" s="1"/>
  <c r="F476" i="11" s="1"/>
  <c r="G476" i="11" s="1"/>
  <c r="D475" i="11"/>
  <c r="E475" i="11" s="1"/>
  <c r="F475" i="11" s="1"/>
  <c r="G475" i="11" s="1"/>
  <c r="D474" i="11"/>
  <c r="E474" i="11" s="1"/>
  <c r="F474" i="11" s="1"/>
  <c r="G474" i="11" s="1"/>
  <c r="D473" i="11"/>
  <c r="E473" i="11" s="1"/>
  <c r="F473" i="11" s="1"/>
  <c r="G473" i="11" s="1"/>
  <c r="D472" i="11"/>
  <c r="E472" i="11" s="1"/>
  <c r="F472" i="11" s="1"/>
  <c r="G472" i="11" s="1"/>
  <c r="E471" i="11"/>
  <c r="F471" i="11" s="1"/>
  <c r="G471" i="11" s="1"/>
  <c r="D471" i="11"/>
  <c r="D470" i="11"/>
  <c r="E470" i="11" s="1"/>
  <c r="F470" i="11" s="1"/>
  <c r="G470" i="11" s="1"/>
  <c r="D469" i="11"/>
  <c r="E469" i="11" s="1"/>
  <c r="F469" i="11" s="1"/>
  <c r="G469" i="11" s="1"/>
  <c r="D468" i="11"/>
  <c r="E468" i="11" s="1"/>
  <c r="F468" i="11" s="1"/>
  <c r="G468" i="11" s="1"/>
  <c r="E467" i="11"/>
  <c r="F467" i="11" s="1"/>
  <c r="G467" i="11" s="1"/>
  <c r="D467" i="11"/>
  <c r="D466" i="11"/>
  <c r="E466" i="11" s="1"/>
  <c r="F466" i="11" s="1"/>
  <c r="G466" i="11" s="1"/>
  <c r="D465" i="11"/>
  <c r="E465" i="11" s="1"/>
  <c r="F465" i="11" s="1"/>
  <c r="G465" i="11" s="1"/>
  <c r="D464" i="11"/>
  <c r="E464" i="11" s="1"/>
  <c r="F464" i="11" s="1"/>
  <c r="G464" i="11" s="1"/>
  <c r="D463" i="11"/>
  <c r="E463" i="11" s="1"/>
  <c r="F463" i="11" s="1"/>
  <c r="G463" i="11" s="1"/>
  <c r="D462" i="11"/>
  <c r="E462" i="11" s="1"/>
  <c r="F462" i="11" s="1"/>
  <c r="G462" i="11" s="1"/>
  <c r="G461" i="11"/>
  <c r="D461" i="11"/>
  <c r="E461" i="11" s="1"/>
  <c r="F461" i="11" s="1"/>
  <c r="D460" i="11"/>
  <c r="E460" i="11" s="1"/>
  <c r="F460" i="11" s="1"/>
  <c r="G460" i="11" s="1"/>
  <c r="D459" i="11"/>
  <c r="E459" i="11" s="1"/>
  <c r="F459" i="11" s="1"/>
  <c r="G459" i="11" s="1"/>
  <c r="D458" i="11"/>
  <c r="E458" i="11" s="1"/>
  <c r="F458" i="11" s="1"/>
  <c r="G458" i="11" s="1"/>
  <c r="D457" i="11"/>
  <c r="E457" i="11" s="1"/>
  <c r="F457" i="11" s="1"/>
  <c r="G457" i="11" s="1"/>
  <c r="D456" i="11"/>
  <c r="E456" i="11" s="1"/>
  <c r="F456" i="11" s="1"/>
  <c r="G456" i="11" s="1"/>
  <c r="D455" i="11"/>
  <c r="E455" i="11" s="1"/>
  <c r="F455" i="11" s="1"/>
  <c r="G455" i="11" s="1"/>
  <c r="D454" i="11"/>
  <c r="E454" i="11" s="1"/>
  <c r="F454" i="11" s="1"/>
  <c r="G454" i="11" s="1"/>
  <c r="F453" i="11"/>
  <c r="G453" i="11" s="1"/>
  <c r="E453" i="11"/>
  <c r="D453" i="11"/>
  <c r="F452" i="11"/>
  <c r="G452" i="11" s="1"/>
  <c r="D452" i="11"/>
  <c r="E452" i="11" s="1"/>
  <c r="D451" i="11"/>
  <c r="E451" i="11" s="1"/>
  <c r="F451" i="11" s="1"/>
  <c r="G451" i="11" s="1"/>
  <c r="D450" i="11"/>
  <c r="E450" i="11" s="1"/>
  <c r="F450" i="11" s="1"/>
  <c r="G450" i="11" s="1"/>
  <c r="G449" i="11"/>
  <c r="F449" i="11"/>
  <c r="E449" i="11"/>
  <c r="D449" i="11"/>
  <c r="F448" i="11"/>
  <c r="G448" i="11" s="1"/>
  <c r="E448" i="11"/>
  <c r="D448" i="11"/>
  <c r="E447" i="11"/>
  <c r="F447" i="11" s="1"/>
  <c r="G447" i="11" s="1"/>
  <c r="D447" i="11"/>
  <c r="D446" i="11"/>
  <c r="E446" i="11" s="1"/>
  <c r="F446" i="11" s="1"/>
  <c r="G446" i="11" s="1"/>
  <c r="D445" i="11"/>
  <c r="E445" i="11" s="1"/>
  <c r="F445" i="11" s="1"/>
  <c r="G445" i="11" s="1"/>
  <c r="F444" i="11"/>
  <c r="G444" i="11" s="1"/>
  <c r="E444" i="11"/>
  <c r="D444" i="11"/>
  <c r="D443" i="11"/>
  <c r="E443" i="11" s="1"/>
  <c r="F443" i="11" s="1"/>
  <c r="G443" i="11" s="1"/>
  <c r="D442" i="11"/>
  <c r="E442" i="11" s="1"/>
  <c r="F442" i="11" s="1"/>
  <c r="G442" i="11" s="1"/>
  <c r="E441" i="11"/>
  <c r="F441" i="11" s="1"/>
  <c r="G441" i="11" s="1"/>
  <c r="D441" i="11"/>
  <c r="F440" i="11"/>
  <c r="G440" i="11" s="1"/>
  <c r="E440" i="11"/>
  <c r="D440" i="11"/>
  <c r="E439" i="11"/>
  <c r="F439" i="11" s="1"/>
  <c r="G439" i="11" s="1"/>
  <c r="D439" i="11"/>
  <c r="G438" i="11"/>
  <c r="F438" i="11"/>
  <c r="E438" i="11"/>
  <c r="D438" i="11"/>
  <c r="D437" i="11"/>
  <c r="E437" i="11" s="1"/>
  <c r="F437" i="11" s="1"/>
  <c r="G437" i="11" s="1"/>
  <c r="F436" i="11"/>
  <c r="G436" i="11" s="1"/>
  <c r="D436" i="11"/>
  <c r="E436" i="11" s="1"/>
  <c r="E435" i="11"/>
  <c r="F435" i="11" s="1"/>
  <c r="G435" i="11" s="1"/>
  <c r="D435" i="11"/>
  <c r="D434" i="11"/>
  <c r="E434" i="11" s="1"/>
  <c r="F434" i="11" s="1"/>
  <c r="G434" i="11" s="1"/>
  <c r="F433" i="11"/>
  <c r="G433" i="11" s="1"/>
  <c r="E433" i="11"/>
  <c r="D433" i="11"/>
  <c r="D432" i="11"/>
  <c r="E432" i="11" s="1"/>
  <c r="F432" i="11" s="1"/>
  <c r="G432" i="11" s="1"/>
  <c r="D431" i="11"/>
  <c r="E431" i="11" s="1"/>
  <c r="F431" i="11" s="1"/>
  <c r="G431" i="11" s="1"/>
  <c r="D430" i="11"/>
  <c r="E430" i="11" s="1"/>
  <c r="F430" i="11" s="1"/>
  <c r="G430" i="11" s="1"/>
  <c r="D429" i="11"/>
  <c r="E429" i="11" s="1"/>
  <c r="F429" i="11" s="1"/>
  <c r="G429" i="11" s="1"/>
  <c r="F428" i="11"/>
  <c r="G428" i="11" s="1"/>
  <c r="D428" i="11"/>
  <c r="E428" i="11" s="1"/>
  <c r="E427" i="11"/>
  <c r="F427" i="11" s="1"/>
  <c r="G427" i="11" s="1"/>
  <c r="D427" i="11"/>
  <c r="D426" i="11"/>
  <c r="E426" i="11" s="1"/>
  <c r="F426" i="11" s="1"/>
  <c r="G426" i="11" s="1"/>
  <c r="E425" i="11"/>
  <c r="F425" i="11" s="1"/>
  <c r="G425" i="11" s="1"/>
  <c r="D425" i="11"/>
  <c r="D424" i="11"/>
  <c r="E424" i="11" s="1"/>
  <c r="F424" i="11" s="1"/>
  <c r="G424" i="11" s="1"/>
  <c r="D423" i="11"/>
  <c r="E423" i="11" s="1"/>
  <c r="F423" i="11" s="1"/>
  <c r="G423" i="11" s="1"/>
  <c r="D422" i="11"/>
  <c r="E422" i="11" s="1"/>
  <c r="F422" i="11" s="1"/>
  <c r="G422" i="11" s="1"/>
  <c r="E421" i="11"/>
  <c r="F421" i="11" s="1"/>
  <c r="G421" i="11" s="1"/>
  <c r="D421" i="11"/>
  <c r="F420" i="11"/>
  <c r="G420" i="11" s="1"/>
  <c r="D420" i="11"/>
  <c r="E420" i="11" s="1"/>
  <c r="D419" i="11"/>
  <c r="E419" i="11" s="1"/>
  <c r="F419" i="11" s="1"/>
  <c r="G419" i="11" s="1"/>
  <c r="E418" i="11"/>
  <c r="F418" i="11" s="1"/>
  <c r="G418" i="11" s="1"/>
  <c r="D418" i="11"/>
  <c r="D417" i="11"/>
  <c r="E417" i="11" s="1"/>
  <c r="F417" i="11" s="1"/>
  <c r="G417" i="11" s="1"/>
  <c r="D416" i="11"/>
  <c r="E416" i="11" s="1"/>
  <c r="F416" i="11" s="1"/>
  <c r="G416" i="11" s="1"/>
  <c r="D415" i="11"/>
  <c r="E415" i="11" s="1"/>
  <c r="F415" i="11" s="1"/>
  <c r="G415" i="11" s="1"/>
  <c r="E414" i="11"/>
  <c r="F414" i="11" s="1"/>
  <c r="G414" i="11" s="1"/>
  <c r="D414" i="11"/>
  <c r="D413" i="11"/>
  <c r="E413" i="11" s="1"/>
  <c r="F413" i="11" s="1"/>
  <c r="G413" i="11" s="1"/>
  <c r="D412" i="11"/>
  <c r="E412" i="11" s="1"/>
  <c r="F412" i="11" s="1"/>
  <c r="G412" i="11" s="1"/>
  <c r="E411" i="11"/>
  <c r="F411" i="11" s="1"/>
  <c r="G411" i="11" s="1"/>
  <c r="D411" i="11"/>
  <c r="D410" i="11"/>
  <c r="E410" i="11" s="1"/>
  <c r="F410" i="11" s="1"/>
  <c r="G410" i="11" s="1"/>
  <c r="F409" i="11"/>
  <c r="G409" i="11" s="1"/>
  <c r="E409" i="11"/>
  <c r="D409" i="11"/>
  <c r="G408" i="11"/>
  <c r="D408" i="11"/>
  <c r="E408" i="11" s="1"/>
  <c r="F408" i="11" s="1"/>
  <c r="D407" i="11"/>
  <c r="E407" i="11" s="1"/>
  <c r="F407" i="11" s="1"/>
  <c r="G407" i="11" s="1"/>
  <c r="F406" i="11"/>
  <c r="G406" i="11" s="1"/>
  <c r="D406" i="11"/>
  <c r="E406" i="11" s="1"/>
  <c r="E405" i="11"/>
  <c r="F405" i="11" s="1"/>
  <c r="G405" i="11" s="1"/>
  <c r="D405" i="11"/>
  <c r="F404" i="11"/>
  <c r="G404" i="11" s="1"/>
  <c r="D404" i="11"/>
  <c r="E404" i="11" s="1"/>
  <c r="E403" i="11"/>
  <c r="F403" i="11" s="1"/>
  <c r="G403" i="11" s="1"/>
  <c r="D403" i="11"/>
  <c r="D402" i="11"/>
  <c r="E402" i="11" s="1"/>
  <c r="F402" i="11" s="1"/>
  <c r="G402" i="11" s="1"/>
  <c r="D401" i="11"/>
  <c r="E401" i="11" s="1"/>
  <c r="F401" i="11" s="1"/>
  <c r="G401" i="11" s="1"/>
  <c r="D400" i="11"/>
  <c r="E400" i="11" s="1"/>
  <c r="F400" i="11" s="1"/>
  <c r="G400" i="11" s="1"/>
  <c r="D399" i="11"/>
  <c r="E399" i="11" s="1"/>
  <c r="F399" i="11" s="1"/>
  <c r="G399" i="11" s="1"/>
  <c r="F398" i="11"/>
  <c r="G398" i="11" s="1"/>
  <c r="D398" i="11"/>
  <c r="E398" i="11" s="1"/>
  <c r="E397" i="11"/>
  <c r="F397" i="11" s="1"/>
  <c r="G397" i="11" s="1"/>
  <c r="D397" i="11"/>
  <c r="F396" i="11"/>
  <c r="G396" i="11" s="1"/>
  <c r="D396" i="11"/>
  <c r="E396" i="11" s="1"/>
  <c r="D395" i="11"/>
  <c r="E395" i="11" s="1"/>
  <c r="F395" i="11" s="1"/>
  <c r="G395" i="11" s="1"/>
  <c r="D394" i="11"/>
  <c r="E394" i="11" s="1"/>
  <c r="F394" i="11" s="1"/>
  <c r="G394" i="11" s="1"/>
  <c r="E393" i="11"/>
  <c r="F393" i="11" s="1"/>
  <c r="G393" i="11" s="1"/>
  <c r="D393" i="11"/>
  <c r="F392" i="11"/>
  <c r="G392" i="11" s="1"/>
  <c r="D392" i="11"/>
  <c r="E392" i="11" s="1"/>
  <c r="E391" i="11"/>
  <c r="F391" i="11" s="1"/>
  <c r="G391" i="11" s="1"/>
  <c r="D391" i="11"/>
  <c r="D390" i="11"/>
  <c r="E390" i="11" s="1"/>
  <c r="F390" i="11" s="1"/>
  <c r="G390" i="11" s="1"/>
  <c r="D389" i="11"/>
  <c r="E389" i="11" s="1"/>
  <c r="F389" i="11" s="1"/>
  <c r="G389" i="11" s="1"/>
  <c r="F388" i="11"/>
  <c r="G388" i="11" s="1"/>
  <c r="D388" i="11"/>
  <c r="E388" i="11" s="1"/>
  <c r="D387" i="11"/>
  <c r="E387" i="11" s="1"/>
  <c r="F387" i="11" s="1"/>
  <c r="G387" i="11" s="1"/>
  <c r="D386" i="11"/>
  <c r="E386" i="11" s="1"/>
  <c r="F386" i="11" s="1"/>
  <c r="G386" i="11" s="1"/>
  <c r="E385" i="11"/>
  <c r="F385" i="11" s="1"/>
  <c r="G385" i="11" s="1"/>
  <c r="D385" i="11"/>
  <c r="F384" i="11"/>
  <c r="G384" i="11" s="1"/>
  <c r="E384" i="11"/>
  <c r="D384" i="11"/>
  <c r="E383" i="11"/>
  <c r="F383" i="11" s="1"/>
  <c r="G383" i="11" s="1"/>
  <c r="D383" i="11"/>
  <c r="D382" i="11"/>
  <c r="E382" i="11" s="1"/>
  <c r="F382" i="11" s="1"/>
  <c r="G382" i="11" s="1"/>
  <c r="E381" i="11"/>
  <c r="F381" i="11" s="1"/>
  <c r="G381" i="11" s="1"/>
  <c r="D381" i="11"/>
  <c r="E380" i="11"/>
  <c r="F380" i="11" s="1"/>
  <c r="G380" i="11" s="1"/>
  <c r="D380" i="11"/>
  <c r="E379" i="11"/>
  <c r="F379" i="11" s="1"/>
  <c r="G379" i="11" s="1"/>
  <c r="D379" i="11"/>
  <c r="D378" i="11"/>
  <c r="E378" i="11" s="1"/>
  <c r="F378" i="11" s="1"/>
  <c r="G378" i="11" s="1"/>
  <c r="E377" i="11"/>
  <c r="F377" i="11" s="1"/>
  <c r="G377" i="11" s="1"/>
  <c r="D377" i="11"/>
  <c r="E376" i="11"/>
  <c r="F376" i="11" s="1"/>
  <c r="G376" i="11" s="1"/>
  <c r="D376" i="11"/>
  <c r="E375" i="11"/>
  <c r="F375" i="11" s="1"/>
  <c r="G375" i="11" s="1"/>
  <c r="D375" i="11"/>
  <c r="E374" i="11"/>
  <c r="F374" i="11" s="1"/>
  <c r="G374" i="11" s="1"/>
  <c r="D374" i="11"/>
  <c r="E373" i="11"/>
  <c r="F373" i="11" s="1"/>
  <c r="G373" i="11" s="1"/>
  <c r="D373" i="11"/>
  <c r="E372" i="11"/>
  <c r="F372" i="11" s="1"/>
  <c r="G372" i="11" s="1"/>
  <c r="D372" i="11"/>
  <c r="E371" i="11"/>
  <c r="F371" i="11" s="1"/>
  <c r="G371" i="11" s="1"/>
  <c r="D371" i="11"/>
  <c r="G370" i="11"/>
  <c r="F370" i="11"/>
  <c r="D370" i="11"/>
  <c r="E370" i="11" s="1"/>
  <c r="E369" i="11"/>
  <c r="F369" i="11" s="1"/>
  <c r="G369" i="11" s="1"/>
  <c r="D369" i="11"/>
  <c r="E368" i="11"/>
  <c r="F368" i="11" s="1"/>
  <c r="G368" i="11" s="1"/>
  <c r="D368" i="11"/>
  <c r="D367" i="11"/>
  <c r="E367" i="11" s="1"/>
  <c r="F367" i="11" s="1"/>
  <c r="G367" i="11" s="1"/>
  <c r="F366" i="11"/>
  <c r="G366" i="11" s="1"/>
  <c r="D366" i="11"/>
  <c r="E366" i="11" s="1"/>
  <c r="E365" i="11"/>
  <c r="F365" i="11" s="1"/>
  <c r="G365" i="11" s="1"/>
  <c r="D365" i="11"/>
  <c r="D364" i="11"/>
  <c r="E364" i="11" s="1"/>
  <c r="F364" i="11" s="1"/>
  <c r="G364" i="11" s="1"/>
  <c r="D363" i="11"/>
  <c r="E363" i="11" s="1"/>
  <c r="F363" i="11" s="1"/>
  <c r="G363" i="11" s="1"/>
  <c r="F362" i="11"/>
  <c r="G362" i="11" s="1"/>
  <c r="D362" i="11"/>
  <c r="E362" i="11" s="1"/>
  <c r="E361" i="11"/>
  <c r="F361" i="11" s="1"/>
  <c r="G361" i="11" s="1"/>
  <c r="D361" i="11"/>
  <c r="F360" i="11"/>
  <c r="G360" i="11" s="1"/>
  <c r="E360" i="11"/>
  <c r="D360" i="11"/>
  <c r="D359" i="11"/>
  <c r="E359" i="11" s="1"/>
  <c r="F359" i="11" s="1"/>
  <c r="G359" i="11" s="1"/>
  <c r="D358" i="11"/>
  <c r="E358" i="11" s="1"/>
  <c r="F358" i="11" s="1"/>
  <c r="G358" i="11" s="1"/>
  <c r="D357" i="11"/>
  <c r="E357" i="11" s="1"/>
  <c r="F357" i="11" s="1"/>
  <c r="G357" i="11" s="1"/>
  <c r="E356" i="11"/>
  <c r="F356" i="11" s="1"/>
  <c r="G356" i="11" s="1"/>
  <c r="D356" i="11"/>
  <c r="G355" i="11"/>
  <c r="D355" i="11"/>
  <c r="E355" i="11" s="1"/>
  <c r="F355" i="11" s="1"/>
  <c r="D354" i="11"/>
  <c r="E354" i="11" s="1"/>
  <c r="F354" i="11" s="1"/>
  <c r="G354" i="11" s="1"/>
  <c r="E353" i="11"/>
  <c r="F353" i="11" s="1"/>
  <c r="G353" i="11" s="1"/>
  <c r="D353" i="11"/>
  <c r="D352" i="11"/>
  <c r="E352" i="11" s="1"/>
  <c r="F352" i="11" s="1"/>
  <c r="G352" i="11" s="1"/>
  <c r="D351" i="11"/>
  <c r="E351" i="11" s="1"/>
  <c r="F351" i="11" s="1"/>
  <c r="G351" i="11" s="1"/>
  <c r="D350" i="11"/>
  <c r="E350" i="11" s="1"/>
  <c r="F350" i="11" s="1"/>
  <c r="G350" i="11" s="1"/>
  <c r="D349" i="11"/>
  <c r="E349" i="11" s="1"/>
  <c r="F349" i="11" s="1"/>
  <c r="G349" i="11" s="1"/>
  <c r="D348" i="11"/>
  <c r="E348" i="11" s="1"/>
  <c r="F348" i="11" s="1"/>
  <c r="G348" i="11" s="1"/>
  <c r="E347" i="11"/>
  <c r="F347" i="11" s="1"/>
  <c r="G347" i="11" s="1"/>
  <c r="D347" i="11"/>
  <c r="F346" i="11"/>
  <c r="G346" i="11" s="1"/>
  <c r="D346" i="11"/>
  <c r="E346" i="11" s="1"/>
  <c r="E345" i="11"/>
  <c r="F345" i="11" s="1"/>
  <c r="G345" i="11" s="1"/>
  <c r="D345" i="11"/>
  <c r="D344" i="11"/>
  <c r="E344" i="11" s="1"/>
  <c r="F344" i="11" s="1"/>
  <c r="G344" i="11" s="1"/>
  <c r="D343" i="11"/>
  <c r="E343" i="11" s="1"/>
  <c r="F343" i="11" s="1"/>
  <c r="G343" i="11" s="1"/>
  <c r="D342" i="11"/>
  <c r="E342" i="11" s="1"/>
  <c r="F342" i="11" s="1"/>
  <c r="G342" i="11" s="1"/>
  <c r="D341" i="11"/>
  <c r="E341" i="11" s="1"/>
  <c r="F341" i="11" s="1"/>
  <c r="G341" i="11" s="1"/>
  <c r="D340" i="11"/>
  <c r="E340" i="11" s="1"/>
  <c r="F340" i="11" s="1"/>
  <c r="G340" i="11" s="1"/>
  <c r="D339" i="11"/>
  <c r="E339" i="11" s="1"/>
  <c r="F339" i="11" s="1"/>
  <c r="G339" i="11" s="1"/>
  <c r="F338" i="11"/>
  <c r="G338" i="11" s="1"/>
  <c r="D338" i="11"/>
  <c r="E338" i="11" s="1"/>
  <c r="E337" i="11"/>
  <c r="F337" i="11" s="1"/>
  <c r="G337" i="11" s="1"/>
  <c r="D337" i="11"/>
  <c r="D336" i="11"/>
  <c r="E336" i="11" s="1"/>
  <c r="F336" i="11" s="1"/>
  <c r="G336" i="11" s="1"/>
  <c r="D335" i="11"/>
  <c r="E335" i="11" s="1"/>
  <c r="F335" i="11" s="1"/>
  <c r="G335" i="11" s="1"/>
  <c r="F334" i="11"/>
  <c r="G334" i="11" s="1"/>
  <c r="D334" i="11"/>
  <c r="E334" i="11" s="1"/>
  <c r="D333" i="11"/>
  <c r="E333" i="11" s="1"/>
  <c r="F333" i="11" s="1"/>
  <c r="G333" i="11" s="1"/>
  <c r="D332" i="11"/>
  <c r="E332" i="11" s="1"/>
  <c r="F332" i="11" s="1"/>
  <c r="G332" i="11" s="1"/>
  <c r="E331" i="11"/>
  <c r="F331" i="11" s="1"/>
  <c r="G331" i="11" s="1"/>
  <c r="D331" i="11"/>
  <c r="D330" i="11"/>
  <c r="E330" i="11" s="1"/>
  <c r="F330" i="11" s="1"/>
  <c r="G330" i="11" s="1"/>
  <c r="D329" i="11"/>
  <c r="E329" i="11" s="1"/>
  <c r="F329" i="11" s="1"/>
  <c r="G329" i="11" s="1"/>
  <c r="D328" i="11"/>
  <c r="E328" i="11" s="1"/>
  <c r="F328" i="11" s="1"/>
  <c r="G328" i="11" s="1"/>
  <c r="D327" i="11"/>
  <c r="E327" i="11" s="1"/>
  <c r="F327" i="11" s="1"/>
  <c r="G327" i="11" s="1"/>
  <c r="G326" i="11"/>
  <c r="F326" i="11"/>
  <c r="D326" i="11"/>
  <c r="E326" i="11" s="1"/>
  <c r="D325" i="11"/>
  <c r="E325" i="11" s="1"/>
  <c r="F325" i="11" s="1"/>
  <c r="G325" i="11" s="1"/>
  <c r="D324" i="11"/>
  <c r="E324" i="11" s="1"/>
  <c r="F324" i="11" s="1"/>
  <c r="G324" i="11" s="1"/>
  <c r="D323" i="11"/>
  <c r="E323" i="11" s="1"/>
  <c r="F323" i="11" s="1"/>
  <c r="G323" i="11" s="1"/>
  <c r="F322" i="11"/>
  <c r="G322" i="11" s="1"/>
  <c r="D322" i="11"/>
  <c r="E322" i="11" s="1"/>
  <c r="E321" i="11"/>
  <c r="F321" i="11" s="1"/>
  <c r="G321" i="11" s="1"/>
  <c r="D321" i="11"/>
  <c r="D320" i="11"/>
  <c r="E320" i="11" s="1"/>
  <c r="F320" i="11" s="1"/>
  <c r="G320" i="11" s="1"/>
  <c r="E319" i="11"/>
  <c r="F319" i="11" s="1"/>
  <c r="G319" i="11" s="1"/>
  <c r="D319" i="11"/>
  <c r="G318" i="11"/>
  <c r="D318" i="11"/>
  <c r="E318" i="11" s="1"/>
  <c r="F318" i="11" s="1"/>
  <c r="D317" i="11"/>
  <c r="E317" i="11" s="1"/>
  <c r="F317" i="11" s="1"/>
  <c r="G317" i="11" s="1"/>
  <c r="E316" i="11"/>
  <c r="F316" i="11" s="1"/>
  <c r="G316" i="11" s="1"/>
  <c r="D316" i="11"/>
  <c r="D315" i="11"/>
  <c r="E315" i="11" s="1"/>
  <c r="F315" i="11" s="1"/>
  <c r="G315" i="11" s="1"/>
  <c r="F314" i="11"/>
  <c r="G314" i="11" s="1"/>
  <c r="E314" i="11"/>
  <c r="D314" i="11"/>
  <c r="D313" i="11"/>
  <c r="E313" i="11" s="1"/>
  <c r="F313" i="11" s="1"/>
  <c r="G313" i="11" s="1"/>
  <c r="E312" i="11"/>
  <c r="F312" i="11" s="1"/>
  <c r="G312" i="11" s="1"/>
  <c r="D312" i="11"/>
  <c r="D311" i="11"/>
  <c r="E311" i="11" s="1"/>
  <c r="F311" i="11" s="1"/>
  <c r="G311" i="11" s="1"/>
  <c r="F310" i="11"/>
  <c r="G310" i="11" s="1"/>
  <c r="E310" i="11"/>
  <c r="D310" i="11"/>
  <c r="D309" i="11"/>
  <c r="E309" i="11" s="1"/>
  <c r="F309" i="11" s="1"/>
  <c r="G309" i="11" s="1"/>
  <c r="D308" i="11"/>
  <c r="E308" i="11" s="1"/>
  <c r="F308" i="11" s="1"/>
  <c r="G308" i="11" s="1"/>
  <c r="F307" i="11"/>
  <c r="G307" i="11" s="1"/>
  <c r="E307" i="11"/>
  <c r="D307" i="11"/>
  <c r="F306" i="11"/>
  <c r="G306" i="11" s="1"/>
  <c r="E306" i="11"/>
  <c r="D306" i="11"/>
  <c r="E305" i="11"/>
  <c r="F305" i="11" s="1"/>
  <c r="G305" i="11" s="1"/>
  <c r="D305" i="11"/>
  <c r="D304" i="11"/>
  <c r="E304" i="11" s="1"/>
  <c r="F304" i="11" s="1"/>
  <c r="G304" i="11" s="1"/>
  <c r="D303" i="11"/>
  <c r="E303" i="11" s="1"/>
  <c r="F303" i="11" s="1"/>
  <c r="G303" i="11" s="1"/>
  <c r="G302" i="11"/>
  <c r="F302" i="11"/>
  <c r="D302" i="11"/>
  <c r="E302" i="11" s="1"/>
  <c r="E301" i="11"/>
  <c r="F301" i="11" s="1"/>
  <c r="G301" i="11" s="1"/>
  <c r="D301" i="11"/>
  <c r="E300" i="11"/>
  <c r="F300" i="11" s="1"/>
  <c r="G300" i="11" s="1"/>
  <c r="D300" i="11"/>
  <c r="D299" i="11"/>
  <c r="E299" i="11" s="1"/>
  <c r="F299" i="11" s="1"/>
  <c r="G299" i="11" s="1"/>
  <c r="F298" i="11"/>
  <c r="G298" i="11" s="1"/>
  <c r="D298" i="11"/>
  <c r="E298" i="11" s="1"/>
  <c r="E297" i="11"/>
  <c r="F297" i="11" s="1"/>
  <c r="G297" i="11" s="1"/>
  <c r="D297" i="11"/>
  <c r="D296" i="11"/>
  <c r="E296" i="11" s="1"/>
  <c r="F296" i="11" s="1"/>
  <c r="G296" i="11" s="1"/>
  <c r="F295" i="11"/>
  <c r="G295" i="11" s="1"/>
  <c r="D295" i="11"/>
  <c r="E295" i="11" s="1"/>
  <c r="F294" i="11"/>
  <c r="G294" i="11" s="1"/>
  <c r="D294" i="11"/>
  <c r="E294" i="11" s="1"/>
  <c r="E293" i="11"/>
  <c r="F293" i="11" s="1"/>
  <c r="G293" i="11" s="1"/>
  <c r="D293" i="11"/>
  <c r="G292" i="11"/>
  <c r="F292" i="11"/>
  <c r="E292" i="11"/>
  <c r="D292" i="11"/>
  <c r="D291" i="11"/>
  <c r="E291" i="11" s="1"/>
  <c r="F291" i="11" s="1"/>
  <c r="G291" i="11" s="1"/>
  <c r="D290" i="11"/>
  <c r="E290" i="11" s="1"/>
  <c r="F290" i="11" s="1"/>
  <c r="G290" i="11" s="1"/>
  <c r="D289" i="11"/>
  <c r="E289" i="11" s="1"/>
  <c r="F289" i="11" s="1"/>
  <c r="G289" i="11" s="1"/>
  <c r="E288" i="11"/>
  <c r="F288" i="11" s="1"/>
  <c r="G288" i="11" s="1"/>
  <c r="D288" i="11"/>
  <c r="G287" i="11"/>
  <c r="D287" i="11"/>
  <c r="E287" i="11" s="1"/>
  <c r="F287" i="11" s="1"/>
  <c r="D286" i="11"/>
  <c r="E286" i="11" s="1"/>
  <c r="F286" i="11" s="1"/>
  <c r="G286" i="11" s="1"/>
  <c r="E285" i="11"/>
  <c r="F285" i="11" s="1"/>
  <c r="G285" i="11" s="1"/>
  <c r="D285" i="11"/>
  <c r="D284" i="11"/>
  <c r="E284" i="11" s="1"/>
  <c r="F284" i="11" s="1"/>
  <c r="G284" i="11" s="1"/>
  <c r="D283" i="11"/>
  <c r="E283" i="11" s="1"/>
  <c r="F283" i="11" s="1"/>
  <c r="G283" i="11" s="1"/>
  <c r="D282" i="11"/>
  <c r="E282" i="11" s="1"/>
  <c r="F282" i="11" s="1"/>
  <c r="G282" i="11" s="1"/>
  <c r="D281" i="11"/>
  <c r="E281" i="11" s="1"/>
  <c r="F281" i="11" s="1"/>
  <c r="G281" i="11" s="1"/>
  <c r="D280" i="11"/>
  <c r="E280" i="11" s="1"/>
  <c r="F280" i="11" s="1"/>
  <c r="G280" i="11" s="1"/>
  <c r="D279" i="11"/>
  <c r="E279" i="11" s="1"/>
  <c r="F279" i="11" s="1"/>
  <c r="G279" i="11" s="1"/>
  <c r="F278" i="11"/>
  <c r="G278" i="11" s="1"/>
  <c r="D278" i="11"/>
  <c r="E278" i="11" s="1"/>
  <c r="E277" i="11"/>
  <c r="F277" i="11" s="1"/>
  <c r="G277" i="11" s="1"/>
  <c r="D277" i="11"/>
  <c r="D276" i="11"/>
  <c r="E276" i="11" s="1"/>
  <c r="F276" i="11" s="1"/>
  <c r="G276" i="11" s="1"/>
  <c r="D275" i="11"/>
  <c r="E275" i="11" s="1"/>
  <c r="F275" i="11" s="1"/>
  <c r="G275" i="11" s="1"/>
  <c r="D274" i="11"/>
  <c r="E274" i="11" s="1"/>
  <c r="F274" i="11" s="1"/>
  <c r="G274" i="11" s="1"/>
  <c r="D273" i="11"/>
  <c r="E273" i="11" s="1"/>
  <c r="F273" i="11" s="1"/>
  <c r="G273" i="11" s="1"/>
  <c r="D272" i="11"/>
  <c r="E272" i="11" s="1"/>
  <c r="F272" i="11" s="1"/>
  <c r="G272" i="11" s="1"/>
  <c r="E271" i="11"/>
  <c r="F271" i="11" s="1"/>
  <c r="G271" i="11" s="1"/>
  <c r="D271" i="11"/>
  <c r="F270" i="11"/>
  <c r="G270" i="11" s="1"/>
  <c r="D270" i="11"/>
  <c r="E270" i="11" s="1"/>
  <c r="D269" i="11"/>
  <c r="E269" i="11" s="1"/>
  <c r="F269" i="11" s="1"/>
  <c r="G269" i="11" s="1"/>
  <c r="D268" i="11"/>
  <c r="E268" i="11" s="1"/>
  <c r="F268" i="11" s="1"/>
  <c r="G268" i="11" s="1"/>
  <c r="D267" i="11"/>
  <c r="E267" i="11" s="1"/>
  <c r="F267" i="11" s="1"/>
  <c r="G267" i="11" s="1"/>
  <c r="D266" i="11"/>
  <c r="E266" i="11" s="1"/>
  <c r="F266" i="11" s="1"/>
  <c r="G266" i="11" s="1"/>
  <c r="D265" i="11"/>
  <c r="E265" i="11" s="1"/>
  <c r="F265" i="11" s="1"/>
  <c r="G265" i="11" s="1"/>
  <c r="D264" i="11"/>
  <c r="E264" i="11" s="1"/>
  <c r="F264" i="11" s="1"/>
  <c r="G264" i="11" s="1"/>
  <c r="E263" i="11"/>
  <c r="F263" i="11" s="1"/>
  <c r="G263" i="11" s="1"/>
  <c r="D263" i="11"/>
  <c r="D262" i="11"/>
  <c r="E262" i="11" s="1"/>
  <c r="F262" i="11" s="1"/>
  <c r="G262" i="11" s="1"/>
  <c r="D261" i="11"/>
  <c r="E261" i="11" s="1"/>
  <c r="F261" i="11" s="1"/>
  <c r="G261" i="11" s="1"/>
  <c r="E260" i="11"/>
  <c r="F260" i="11" s="1"/>
  <c r="G260" i="11" s="1"/>
  <c r="D260" i="11"/>
  <c r="D259" i="11"/>
  <c r="E259" i="11" s="1"/>
  <c r="F259" i="11" s="1"/>
  <c r="G259" i="11" s="1"/>
  <c r="F258" i="11"/>
  <c r="G258" i="11" s="1"/>
  <c r="E258" i="11"/>
  <c r="D258" i="11"/>
  <c r="D257" i="11"/>
  <c r="E257" i="11" s="1"/>
  <c r="F257" i="11" s="1"/>
  <c r="G257" i="11" s="1"/>
  <c r="F256" i="11"/>
  <c r="G256" i="11" s="1"/>
  <c r="E256" i="11"/>
  <c r="D256" i="11"/>
  <c r="D255" i="11"/>
  <c r="E255" i="11" s="1"/>
  <c r="F255" i="11" s="1"/>
  <c r="G255" i="11" s="1"/>
  <c r="F254" i="11"/>
  <c r="G254" i="11" s="1"/>
  <c r="D254" i="11"/>
  <c r="E254" i="11" s="1"/>
  <c r="E253" i="11"/>
  <c r="F253" i="11" s="1"/>
  <c r="G253" i="11" s="1"/>
  <c r="D253" i="11"/>
  <c r="D252" i="11"/>
  <c r="E252" i="11" s="1"/>
  <c r="F252" i="11" s="1"/>
  <c r="G252" i="11" s="1"/>
  <c r="F251" i="11"/>
  <c r="G251" i="11" s="1"/>
  <c r="D251" i="11"/>
  <c r="E251" i="11" s="1"/>
  <c r="G250" i="11"/>
  <c r="F250" i="11"/>
  <c r="E250" i="11"/>
  <c r="D250" i="11"/>
  <c r="D249" i="11"/>
  <c r="E249" i="11" s="1"/>
  <c r="F249" i="11" s="1"/>
  <c r="G249" i="11" s="1"/>
  <c r="D248" i="11"/>
  <c r="E248" i="11" s="1"/>
  <c r="F248" i="11" s="1"/>
  <c r="G248" i="11" s="1"/>
  <c r="E247" i="11"/>
  <c r="F247" i="11" s="1"/>
  <c r="G247" i="11" s="1"/>
  <c r="D247" i="11"/>
  <c r="F246" i="11"/>
  <c r="G246" i="11" s="1"/>
  <c r="D246" i="11"/>
  <c r="E246" i="11" s="1"/>
  <c r="D245" i="11"/>
  <c r="E245" i="11" s="1"/>
  <c r="F245" i="11" s="1"/>
  <c r="G245" i="11" s="1"/>
  <c r="D244" i="11"/>
  <c r="E244" i="11" s="1"/>
  <c r="F244" i="11" s="1"/>
  <c r="G244" i="11" s="1"/>
  <c r="D243" i="11"/>
  <c r="E243" i="11" s="1"/>
  <c r="F243" i="11" s="1"/>
  <c r="G243" i="11" s="1"/>
  <c r="D242" i="11"/>
  <c r="E242" i="11" s="1"/>
  <c r="F242" i="11" s="1"/>
  <c r="G242" i="11" s="1"/>
  <c r="D241" i="11"/>
  <c r="E241" i="11" s="1"/>
  <c r="F241" i="11" s="1"/>
  <c r="G241" i="11" s="1"/>
  <c r="D240" i="11"/>
  <c r="E240" i="11" s="1"/>
  <c r="F240" i="11" s="1"/>
  <c r="G240" i="11" s="1"/>
  <c r="E239" i="11"/>
  <c r="F239" i="11" s="1"/>
  <c r="G239" i="11" s="1"/>
  <c r="D239" i="11"/>
  <c r="D238" i="11"/>
  <c r="E238" i="11" s="1"/>
  <c r="F238" i="11" s="1"/>
  <c r="G238" i="11" s="1"/>
  <c r="D237" i="11"/>
  <c r="E237" i="11" s="1"/>
  <c r="F237" i="11" s="1"/>
  <c r="G237" i="11" s="1"/>
  <c r="D236" i="11"/>
  <c r="E236" i="11" s="1"/>
  <c r="F236" i="11" s="1"/>
  <c r="G236" i="11" s="1"/>
  <c r="D235" i="11"/>
  <c r="E235" i="11" s="1"/>
  <c r="F235" i="11" s="1"/>
  <c r="G235" i="11" s="1"/>
  <c r="F234" i="11"/>
  <c r="G234" i="11" s="1"/>
  <c r="D234" i="11"/>
  <c r="E234" i="11" s="1"/>
  <c r="D233" i="11"/>
  <c r="E233" i="11" s="1"/>
  <c r="F233" i="11" s="1"/>
  <c r="G233" i="11" s="1"/>
  <c r="D232" i="11"/>
  <c r="E232" i="11" s="1"/>
  <c r="F232" i="11" s="1"/>
  <c r="G232" i="11" s="1"/>
  <c r="D231" i="11"/>
  <c r="E231" i="11" s="1"/>
  <c r="F231" i="11" s="1"/>
  <c r="G231" i="11" s="1"/>
  <c r="F230" i="11"/>
  <c r="G230" i="11" s="1"/>
  <c r="D230" i="11"/>
  <c r="E230" i="11" s="1"/>
  <c r="D229" i="11"/>
  <c r="E229" i="11" s="1"/>
  <c r="F229" i="11" s="1"/>
  <c r="G229" i="11" s="1"/>
  <c r="D228" i="11"/>
  <c r="E228" i="11" s="1"/>
  <c r="F228" i="11" s="1"/>
  <c r="G228" i="11" s="1"/>
  <c r="F227" i="11"/>
  <c r="G227" i="11" s="1"/>
  <c r="E227" i="11"/>
  <c r="D227" i="11"/>
  <c r="D226" i="11"/>
  <c r="E226" i="11" s="1"/>
  <c r="F226" i="11" s="1"/>
  <c r="G226" i="11" s="1"/>
  <c r="D225" i="11"/>
  <c r="E225" i="11" s="1"/>
  <c r="F225" i="11" s="1"/>
  <c r="G225" i="11" s="1"/>
  <c r="E224" i="11"/>
  <c r="F224" i="11" s="1"/>
  <c r="G224" i="11" s="1"/>
  <c r="D224" i="11"/>
  <c r="D223" i="11"/>
  <c r="E223" i="11" s="1"/>
  <c r="F223" i="11" s="1"/>
  <c r="G223" i="11" s="1"/>
  <c r="F222" i="11"/>
  <c r="G222" i="11" s="1"/>
  <c r="D222" i="11"/>
  <c r="E222" i="11" s="1"/>
  <c r="E221" i="11"/>
  <c r="F221" i="11" s="1"/>
  <c r="G221" i="11" s="1"/>
  <c r="D221" i="11"/>
  <c r="D220" i="11"/>
  <c r="E220" i="11" s="1"/>
  <c r="F220" i="11" s="1"/>
  <c r="G220" i="11" s="1"/>
  <c r="F219" i="11"/>
  <c r="G219" i="11" s="1"/>
  <c r="E219" i="11"/>
  <c r="D219" i="11"/>
  <c r="D218" i="11"/>
  <c r="E218" i="11" s="1"/>
  <c r="F218" i="11" s="1"/>
  <c r="G218" i="11" s="1"/>
  <c r="D217" i="11"/>
  <c r="E217" i="11" s="1"/>
  <c r="F217" i="11" s="1"/>
  <c r="G217" i="11" s="1"/>
  <c r="E216" i="11"/>
  <c r="F216" i="11" s="1"/>
  <c r="G216" i="11" s="1"/>
  <c r="D216" i="11"/>
  <c r="D215" i="11"/>
  <c r="E215" i="11" s="1"/>
  <c r="F215" i="11" s="1"/>
  <c r="G215" i="11" s="1"/>
  <c r="G214" i="11"/>
  <c r="F214" i="11"/>
  <c r="E214" i="11"/>
  <c r="D214" i="11"/>
  <c r="D213" i="11"/>
  <c r="E213" i="11" s="1"/>
  <c r="F213" i="11" s="1"/>
  <c r="G213" i="11" s="1"/>
  <c r="F212" i="11"/>
  <c r="G212" i="11" s="1"/>
  <c r="D212" i="11"/>
  <c r="E212" i="11" s="1"/>
  <c r="E211" i="11"/>
  <c r="F211" i="11" s="1"/>
  <c r="G211" i="11" s="1"/>
  <c r="D211" i="11"/>
  <c r="D210" i="11"/>
  <c r="E210" i="11" s="1"/>
  <c r="F210" i="11" s="1"/>
  <c r="G210" i="11" s="1"/>
  <c r="E209" i="11"/>
  <c r="F209" i="11" s="1"/>
  <c r="G209" i="11" s="1"/>
  <c r="D209" i="11"/>
  <c r="E208" i="11"/>
  <c r="F208" i="11" s="1"/>
  <c r="G208" i="11" s="1"/>
  <c r="D208" i="11"/>
  <c r="D207" i="11"/>
  <c r="E207" i="11" s="1"/>
  <c r="F207" i="11" s="1"/>
  <c r="G207" i="11" s="1"/>
  <c r="D206" i="11"/>
  <c r="E206" i="11" s="1"/>
  <c r="F206" i="11" s="1"/>
  <c r="G206" i="11" s="1"/>
  <c r="D205" i="11"/>
  <c r="E205" i="11" s="1"/>
  <c r="F205" i="11" s="1"/>
  <c r="G205" i="11" s="1"/>
  <c r="D204" i="11"/>
  <c r="E204" i="11" s="1"/>
  <c r="F204" i="11" s="1"/>
  <c r="G204" i="11" s="1"/>
  <c r="D203" i="11"/>
  <c r="E203" i="11" s="1"/>
  <c r="F203" i="11" s="1"/>
  <c r="G203" i="11" s="1"/>
  <c r="D202" i="11"/>
  <c r="E202" i="11" s="1"/>
  <c r="F202" i="11" s="1"/>
  <c r="G202" i="11" s="1"/>
  <c r="D201" i="11"/>
  <c r="E201" i="11" s="1"/>
  <c r="F201" i="11" s="1"/>
  <c r="G201" i="11" s="1"/>
  <c r="E200" i="11"/>
  <c r="F200" i="11" s="1"/>
  <c r="G200" i="11" s="1"/>
  <c r="D200" i="11"/>
  <c r="D199" i="11"/>
  <c r="E199" i="11" s="1"/>
  <c r="F199" i="11" s="1"/>
  <c r="G199" i="11" s="1"/>
  <c r="F198" i="11"/>
  <c r="G198" i="11" s="1"/>
  <c r="E198" i="11"/>
  <c r="D198" i="11"/>
  <c r="D197" i="11"/>
  <c r="E197" i="11" s="1"/>
  <c r="F197" i="11" s="1"/>
  <c r="G197" i="11" s="1"/>
  <c r="E196" i="11"/>
  <c r="F196" i="11" s="1"/>
  <c r="G196" i="11" s="1"/>
  <c r="D196" i="11"/>
  <c r="F195" i="11"/>
  <c r="G195" i="11" s="1"/>
  <c r="E195" i="11"/>
  <c r="D195" i="11"/>
  <c r="D194" i="11"/>
  <c r="E194" i="11" s="1"/>
  <c r="F194" i="11" s="1"/>
  <c r="G194" i="11" s="1"/>
  <c r="G193" i="11"/>
  <c r="E193" i="11"/>
  <c r="F193" i="11" s="1"/>
  <c r="D193" i="11"/>
  <c r="D192" i="11"/>
  <c r="E192" i="11" s="1"/>
  <c r="F192" i="11" s="1"/>
  <c r="G192" i="11" s="1"/>
  <c r="F191" i="11"/>
  <c r="G191" i="11" s="1"/>
  <c r="E191" i="11"/>
  <c r="D191" i="11"/>
  <c r="E190" i="11"/>
  <c r="F190" i="11" s="1"/>
  <c r="G190" i="11" s="1"/>
  <c r="D190" i="11"/>
  <c r="D189" i="11"/>
  <c r="E189" i="11" s="1"/>
  <c r="F189" i="11" s="1"/>
  <c r="G189" i="11" s="1"/>
  <c r="D188" i="11"/>
  <c r="E188" i="11" s="1"/>
  <c r="F188" i="11" s="1"/>
  <c r="G188" i="11" s="1"/>
  <c r="F187" i="11"/>
  <c r="G187" i="11" s="1"/>
  <c r="E187" i="11"/>
  <c r="D187" i="11"/>
  <c r="E186" i="11"/>
  <c r="F186" i="11" s="1"/>
  <c r="G186" i="11" s="1"/>
  <c r="D186" i="11"/>
  <c r="D185" i="11"/>
  <c r="E185" i="11" s="1"/>
  <c r="F185" i="11" s="1"/>
  <c r="G185" i="11" s="1"/>
  <c r="D184" i="11"/>
  <c r="E184" i="11" s="1"/>
  <c r="F184" i="11" s="1"/>
  <c r="G184" i="11" s="1"/>
  <c r="G183" i="11"/>
  <c r="F183" i="11"/>
  <c r="E183" i="11"/>
  <c r="D183" i="11"/>
  <c r="D182" i="11"/>
  <c r="E182" i="11" s="1"/>
  <c r="F182" i="11" s="1"/>
  <c r="G182" i="11" s="1"/>
  <c r="E181" i="11"/>
  <c r="F181" i="11" s="1"/>
  <c r="G181" i="11" s="1"/>
  <c r="D181" i="11"/>
  <c r="D180" i="11"/>
  <c r="E180" i="11" s="1"/>
  <c r="F180" i="11" s="1"/>
  <c r="G180" i="11" s="1"/>
  <c r="F179" i="11"/>
  <c r="G179" i="11" s="1"/>
  <c r="E179" i="11"/>
  <c r="D179" i="11"/>
  <c r="D178" i="11"/>
  <c r="E178" i="11" s="1"/>
  <c r="F178" i="11" s="1"/>
  <c r="G178" i="11" s="1"/>
  <c r="D177" i="11"/>
  <c r="E177" i="11" s="1"/>
  <c r="F177" i="11" s="1"/>
  <c r="G177" i="11" s="1"/>
  <c r="D176" i="11"/>
  <c r="E176" i="11" s="1"/>
  <c r="F176" i="11" s="1"/>
  <c r="G176" i="11" s="1"/>
  <c r="F175" i="11"/>
  <c r="G175" i="11" s="1"/>
  <c r="E175" i="11"/>
  <c r="D175" i="11"/>
  <c r="D174" i="11"/>
  <c r="E174" i="11" s="1"/>
  <c r="F174" i="11" s="1"/>
  <c r="G174" i="11" s="1"/>
  <c r="D173" i="11"/>
  <c r="E173" i="11" s="1"/>
  <c r="F173" i="11" s="1"/>
  <c r="G173" i="11" s="1"/>
  <c r="E172" i="11"/>
  <c r="F172" i="11" s="1"/>
  <c r="G172" i="11" s="1"/>
  <c r="D172" i="11"/>
  <c r="G171" i="11"/>
  <c r="F171" i="11"/>
  <c r="E171" i="11"/>
  <c r="D171" i="11"/>
  <c r="D170" i="11"/>
  <c r="E170" i="11" s="1"/>
  <c r="F170" i="11" s="1"/>
  <c r="G170" i="11" s="1"/>
  <c r="D169" i="11"/>
  <c r="E169" i="11" s="1"/>
  <c r="F169" i="11" s="1"/>
  <c r="G169" i="11" s="1"/>
  <c r="G168" i="11"/>
  <c r="E168" i="11"/>
  <c r="F168" i="11" s="1"/>
  <c r="D168" i="11"/>
  <c r="F167" i="11"/>
  <c r="G167" i="11" s="1"/>
  <c r="E167" i="11"/>
  <c r="D167" i="11"/>
  <c r="D166" i="11"/>
  <c r="E166" i="11" s="1"/>
  <c r="F166" i="11" s="1"/>
  <c r="G166" i="11" s="1"/>
  <c r="D165" i="11"/>
  <c r="E165" i="11" s="1"/>
  <c r="F165" i="11" s="1"/>
  <c r="G165" i="11" s="1"/>
  <c r="D164" i="11"/>
  <c r="E164" i="11" s="1"/>
  <c r="F164" i="11" s="1"/>
  <c r="G164" i="11" s="1"/>
  <c r="F163" i="11"/>
  <c r="G163" i="11" s="1"/>
  <c r="E163" i="11"/>
  <c r="D163" i="11"/>
  <c r="E162" i="11"/>
  <c r="F162" i="11" s="1"/>
  <c r="G162" i="11" s="1"/>
  <c r="D162" i="11"/>
  <c r="D161" i="11"/>
  <c r="E161" i="11" s="1"/>
  <c r="F161" i="11" s="1"/>
  <c r="G161" i="11" s="1"/>
  <c r="D160" i="11"/>
  <c r="E160" i="11" s="1"/>
  <c r="F160" i="11" s="1"/>
  <c r="G160" i="11" s="1"/>
  <c r="F159" i="11"/>
  <c r="G159" i="11" s="1"/>
  <c r="E159" i="11"/>
  <c r="D159" i="11"/>
  <c r="E158" i="11"/>
  <c r="F158" i="11" s="1"/>
  <c r="G158" i="11" s="1"/>
  <c r="D158" i="11"/>
  <c r="E157" i="11"/>
  <c r="F157" i="11" s="1"/>
  <c r="G157" i="11" s="1"/>
  <c r="D157" i="11"/>
  <c r="E156" i="11"/>
  <c r="F156" i="11" s="1"/>
  <c r="G156" i="11" s="1"/>
  <c r="D156" i="11"/>
  <c r="G155" i="11"/>
  <c r="F155" i="11"/>
  <c r="E155" i="11"/>
  <c r="D155" i="11"/>
  <c r="D154" i="11"/>
  <c r="E154" i="11" s="1"/>
  <c r="F154" i="11" s="1"/>
  <c r="G154" i="11" s="1"/>
  <c r="E153" i="11"/>
  <c r="F153" i="11" s="1"/>
  <c r="G153" i="11" s="1"/>
  <c r="D153" i="11"/>
  <c r="D152" i="11"/>
  <c r="E152" i="11" s="1"/>
  <c r="F152" i="11" s="1"/>
  <c r="G152" i="11" s="1"/>
  <c r="F151" i="11"/>
  <c r="G151" i="11" s="1"/>
  <c r="E151" i="11"/>
  <c r="D151" i="11"/>
  <c r="D150" i="11"/>
  <c r="E150" i="11" s="1"/>
  <c r="F150" i="11" s="1"/>
  <c r="G150" i="11" s="1"/>
  <c r="D149" i="11"/>
  <c r="E149" i="11" s="1"/>
  <c r="F149" i="11" s="1"/>
  <c r="G149" i="11" s="1"/>
  <c r="D148" i="11"/>
  <c r="E148" i="11" s="1"/>
  <c r="F148" i="11" s="1"/>
  <c r="G148" i="11" s="1"/>
  <c r="G147" i="11"/>
  <c r="F147" i="11"/>
  <c r="E147" i="11"/>
  <c r="D147" i="11"/>
  <c r="D146" i="11"/>
  <c r="E146" i="11" s="1"/>
  <c r="F146" i="11" s="1"/>
  <c r="G146" i="11" s="1"/>
  <c r="D145" i="11"/>
  <c r="E145" i="11" s="1"/>
  <c r="F145" i="11" s="1"/>
  <c r="G145" i="11" s="1"/>
  <c r="E144" i="11"/>
  <c r="F144" i="11" s="1"/>
  <c r="G144" i="11" s="1"/>
  <c r="D144" i="11"/>
  <c r="G143" i="11"/>
  <c r="F143" i="11"/>
  <c r="E143" i="11"/>
  <c r="D143" i="11"/>
  <c r="D142" i="11"/>
  <c r="E142" i="11" s="1"/>
  <c r="F142" i="11" s="1"/>
  <c r="G142" i="11" s="1"/>
  <c r="D141" i="11"/>
  <c r="E141" i="11" s="1"/>
  <c r="F141" i="11" s="1"/>
  <c r="G141" i="11" s="1"/>
  <c r="D140" i="11"/>
  <c r="E140" i="11" s="1"/>
  <c r="F140" i="11" s="1"/>
  <c r="G140" i="11" s="1"/>
  <c r="F139" i="11"/>
  <c r="G139" i="11" s="1"/>
  <c r="E139" i="11"/>
  <c r="D139" i="11"/>
  <c r="D138" i="11"/>
  <c r="E138" i="11" s="1"/>
  <c r="F138" i="11" s="1"/>
  <c r="G138" i="11" s="1"/>
  <c r="D137" i="11"/>
  <c r="E137" i="11" s="1"/>
  <c r="F137" i="11" s="1"/>
  <c r="G137" i="11" s="1"/>
  <c r="D136" i="11"/>
  <c r="E136" i="11" s="1"/>
  <c r="F136" i="11" s="1"/>
  <c r="G136" i="11" s="1"/>
  <c r="F135" i="11"/>
  <c r="G135" i="11" s="1"/>
  <c r="E135" i="11"/>
  <c r="D135" i="11"/>
  <c r="E134" i="11"/>
  <c r="F134" i="11" s="1"/>
  <c r="G134" i="11" s="1"/>
  <c r="D134" i="11"/>
  <c r="D133" i="11"/>
  <c r="E133" i="11" s="1"/>
  <c r="F133" i="11" s="1"/>
  <c r="G133" i="11" s="1"/>
  <c r="E132" i="11"/>
  <c r="F132" i="11" s="1"/>
  <c r="G132" i="11" s="1"/>
  <c r="D132" i="11"/>
  <c r="F131" i="11"/>
  <c r="G131" i="11" s="1"/>
  <c r="E131" i="11"/>
  <c r="D131" i="11"/>
  <c r="E130" i="11"/>
  <c r="F130" i="11" s="1"/>
  <c r="G130" i="11" s="1"/>
  <c r="D130" i="11"/>
  <c r="E129" i="11"/>
  <c r="F129" i="11" s="1"/>
  <c r="G129" i="11" s="1"/>
  <c r="D129" i="11"/>
  <c r="D128" i="11"/>
  <c r="E128" i="11" s="1"/>
  <c r="F128" i="11" s="1"/>
  <c r="G128" i="11" s="1"/>
  <c r="F127" i="11"/>
  <c r="G127" i="11" s="1"/>
  <c r="E127" i="11"/>
  <c r="D127" i="11"/>
  <c r="D126" i="11"/>
  <c r="E126" i="11" s="1"/>
  <c r="F126" i="11" s="1"/>
  <c r="G126" i="11" s="1"/>
  <c r="D125" i="11"/>
  <c r="E125" i="11" s="1"/>
  <c r="F125" i="11" s="1"/>
  <c r="G125" i="11" s="1"/>
  <c r="D124" i="11"/>
  <c r="E124" i="11" s="1"/>
  <c r="F124" i="11" s="1"/>
  <c r="G124" i="11" s="1"/>
  <c r="F123" i="11"/>
  <c r="G123" i="11" s="1"/>
  <c r="E123" i="11"/>
  <c r="D123" i="11"/>
  <c r="E122" i="11"/>
  <c r="F122" i="11" s="1"/>
  <c r="G122" i="11" s="1"/>
  <c r="D122" i="11"/>
  <c r="D121" i="11"/>
  <c r="E121" i="11" s="1"/>
  <c r="F121" i="11" s="1"/>
  <c r="G121" i="11" s="1"/>
  <c r="D120" i="11"/>
  <c r="E120" i="11" s="1"/>
  <c r="F120" i="11" s="1"/>
  <c r="G120" i="11" s="1"/>
  <c r="G119" i="11"/>
  <c r="F119" i="11"/>
  <c r="E119" i="11"/>
  <c r="D119" i="11"/>
  <c r="D118" i="11"/>
  <c r="E118" i="11" s="1"/>
  <c r="F118" i="11" s="1"/>
  <c r="G118" i="11" s="1"/>
  <c r="E117" i="11"/>
  <c r="F117" i="11" s="1"/>
  <c r="G117" i="11" s="1"/>
  <c r="D117" i="11"/>
  <c r="D116" i="11"/>
  <c r="E116" i="11" s="1"/>
  <c r="F116" i="11" s="1"/>
  <c r="G116" i="11" s="1"/>
  <c r="F115" i="11"/>
  <c r="G115" i="11" s="1"/>
  <c r="E115" i="11"/>
  <c r="D115" i="11"/>
  <c r="D114" i="11"/>
  <c r="E114" i="11" s="1"/>
  <c r="F114" i="11" s="1"/>
  <c r="G114" i="11" s="1"/>
  <c r="D113" i="11"/>
  <c r="E113" i="11" s="1"/>
  <c r="F113" i="11" s="1"/>
  <c r="G113" i="11" s="1"/>
  <c r="D112" i="11"/>
  <c r="E112" i="11" s="1"/>
  <c r="F112" i="11" s="1"/>
  <c r="G112" i="11" s="1"/>
  <c r="F111" i="11"/>
  <c r="G111" i="11" s="1"/>
  <c r="E111" i="11"/>
  <c r="D111" i="11"/>
  <c r="D110" i="11"/>
  <c r="E110" i="11" s="1"/>
  <c r="F110" i="11" s="1"/>
  <c r="G110" i="11" s="1"/>
  <c r="G109" i="11"/>
  <c r="D109" i="11"/>
  <c r="E109" i="11" s="1"/>
  <c r="F109" i="11" s="1"/>
  <c r="E108" i="11"/>
  <c r="F108" i="11" s="1"/>
  <c r="G108" i="11" s="1"/>
  <c r="D108" i="11"/>
  <c r="G107" i="11"/>
  <c r="F107" i="11"/>
  <c r="E107" i="11"/>
  <c r="D107" i="11"/>
  <c r="D106" i="11"/>
  <c r="E106" i="11" s="1"/>
  <c r="F106" i="11" s="1"/>
  <c r="G106" i="11" s="1"/>
  <c r="E105" i="11"/>
  <c r="F105" i="11" s="1"/>
  <c r="G105" i="11" s="1"/>
  <c r="D105" i="11"/>
  <c r="E104" i="11"/>
  <c r="F104" i="11" s="1"/>
  <c r="G104" i="11" s="1"/>
  <c r="D104" i="11"/>
  <c r="F103" i="11"/>
  <c r="G103" i="11" s="1"/>
  <c r="E103" i="11"/>
  <c r="D103" i="11"/>
  <c r="D102" i="11"/>
  <c r="E102" i="11" s="1"/>
  <c r="F102" i="11" s="1"/>
  <c r="G102" i="11" s="1"/>
  <c r="D101" i="11"/>
  <c r="E101" i="11" s="1"/>
  <c r="F101" i="11" s="1"/>
  <c r="G101" i="11" s="1"/>
  <c r="E100" i="11"/>
  <c r="F100" i="11" s="1"/>
  <c r="G100" i="11" s="1"/>
  <c r="D100" i="11"/>
  <c r="F99" i="11"/>
  <c r="G99" i="11" s="1"/>
  <c r="E99" i="11"/>
  <c r="D99" i="11"/>
  <c r="E98" i="11"/>
  <c r="F98" i="11" s="1"/>
  <c r="G98" i="11" s="1"/>
  <c r="D98" i="11"/>
  <c r="D97" i="11"/>
  <c r="E97" i="11" s="1"/>
  <c r="F97" i="11" s="1"/>
  <c r="G97" i="11" s="1"/>
  <c r="D96" i="11"/>
  <c r="E96" i="11" s="1"/>
  <c r="F96" i="11" s="1"/>
  <c r="G96" i="11" s="1"/>
  <c r="F95" i="11"/>
  <c r="G95" i="11" s="1"/>
  <c r="E95" i="11"/>
  <c r="D95" i="11"/>
  <c r="E94" i="11"/>
  <c r="F94" i="11" s="1"/>
  <c r="G94" i="11" s="1"/>
  <c r="D94" i="11"/>
  <c r="E93" i="11"/>
  <c r="F93" i="11" s="1"/>
  <c r="G93" i="11" s="1"/>
  <c r="D93" i="11"/>
  <c r="D92" i="11"/>
  <c r="E92" i="11" s="1"/>
  <c r="F92" i="11" s="1"/>
  <c r="G92" i="11" s="1"/>
  <c r="F91" i="11"/>
  <c r="G91" i="11" s="1"/>
  <c r="E91" i="11"/>
  <c r="D91" i="11"/>
  <c r="D90" i="11"/>
  <c r="E90" i="11" s="1"/>
  <c r="F90" i="11" s="1"/>
  <c r="G90" i="11" s="1"/>
  <c r="E89" i="11"/>
  <c r="F89" i="11" s="1"/>
  <c r="G89" i="11" s="1"/>
  <c r="D89" i="11"/>
  <c r="D88" i="11"/>
  <c r="E88" i="11" s="1"/>
  <c r="F88" i="11" s="1"/>
  <c r="G88" i="11" s="1"/>
  <c r="F87" i="11"/>
  <c r="G87" i="11" s="1"/>
  <c r="E87" i="11"/>
  <c r="D87" i="11"/>
  <c r="E86" i="11"/>
  <c r="F86" i="11" s="1"/>
  <c r="G86" i="11" s="1"/>
  <c r="D86" i="11"/>
  <c r="D85" i="11"/>
  <c r="E85" i="11" s="1"/>
  <c r="F85" i="11" s="1"/>
  <c r="G85" i="11" s="1"/>
  <c r="D84" i="11"/>
  <c r="E84" i="11" s="1"/>
  <c r="F84" i="11" s="1"/>
  <c r="G84" i="11" s="1"/>
  <c r="G83" i="11"/>
  <c r="F83" i="11"/>
  <c r="E83" i="11"/>
  <c r="D83" i="11"/>
  <c r="D82" i="11"/>
  <c r="E82" i="11" s="1"/>
  <c r="F82" i="11" s="1"/>
  <c r="G82" i="11" s="1"/>
  <c r="D81" i="11"/>
  <c r="E81" i="11" s="1"/>
  <c r="F81" i="11" s="1"/>
  <c r="G81" i="11" s="1"/>
  <c r="F80" i="11"/>
  <c r="G80" i="11" s="1"/>
  <c r="E80" i="11"/>
  <c r="D80" i="11"/>
  <c r="G79" i="11"/>
  <c r="F79" i="11"/>
  <c r="E79" i="11"/>
  <c r="D79" i="11"/>
  <c r="D78" i="11"/>
  <c r="E78" i="11" s="1"/>
  <c r="F78" i="11" s="1"/>
  <c r="G78" i="11" s="1"/>
  <c r="D77" i="11"/>
  <c r="E77" i="11" s="1"/>
  <c r="F77" i="11" s="1"/>
  <c r="G77" i="11" s="1"/>
  <c r="D76" i="11"/>
  <c r="E76" i="11" s="1"/>
  <c r="F76" i="11" s="1"/>
  <c r="G76" i="11" s="1"/>
  <c r="D75" i="11"/>
  <c r="E75" i="11" s="1"/>
  <c r="F75" i="11" s="1"/>
  <c r="G75" i="11" s="1"/>
  <c r="D74" i="11"/>
  <c r="E74" i="11" s="1"/>
  <c r="F74" i="11" s="1"/>
  <c r="G74" i="11" s="1"/>
  <c r="E73" i="11"/>
  <c r="F73" i="11" s="1"/>
  <c r="G73" i="11" s="1"/>
  <c r="D73" i="11"/>
  <c r="D72" i="11"/>
  <c r="E72" i="11" s="1"/>
  <c r="F72" i="11" s="1"/>
  <c r="G72" i="11" s="1"/>
  <c r="D71" i="11"/>
  <c r="E71" i="11" s="1"/>
  <c r="F71" i="11" s="1"/>
  <c r="G71" i="11" s="1"/>
  <c r="E70" i="11"/>
  <c r="F70" i="11" s="1"/>
  <c r="G70" i="11" s="1"/>
  <c r="D70" i="11"/>
  <c r="D69" i="11"/>
  <c r="E69" i="11" s="1"/>
  <c r="F69" i="11" s="1"/>
  <c r="G69" i="11" s="1"/>
  <c r="D68" i="11"/>
  <c r="E68" i="11" s="1"/>
  <c r="F68" i="11" s="1"/>
  <c r="G68" i="11" s="1"/>
  <c r="F67" i="11"/>
  <c r="G67" i="11" s="1"/>
  <c r="D67" i="11"/>
  <c r="E67" i="11" s="1"/>
  <c r="D66" i="11"/>
  <c r="E66" i="11" s="1"/>
  <c r="F66" i="11" s="1"/>
  <c r="G66" i="11" s="1"/>
  <c r="F65" i="11"/>
  <c r="G65" i="11" s="1"/>
  <c r="D65" i="11"/>
  <c r="E65" i="11" s="1"/>
  <c r="E64" i="11"/>
  <c r="F64" i="11" s="1"/>
  <c r="G64" i="11" s="1"/>
  <c r="D64" i="11"/>
  <c r="G63" i="11"/>
  <c r="F63" i="11"/>
  <c r="E63" i="11"/>
  <c r="D63" i="11"/>
  <c r="D62" i="11"/>
  <c r="E62" i="11" s="1"/>
  <c r="F62" i="11" s="1"/>
  <c r="G62" i="11" s="1"/>
  <c r="D61" i="11"/>
  <c r="E61" i="11" s="1"/>
  <c r="F61" i="11" s="1"/>
  <c r="G61" i="11" s="1"/>
  <c r="D60" i="11"/>
  <c r="E60" i="11" s="1"/>
  <c r="F60" i="11" s="1"/>
  <c r="G60" i="11" s="1"/>
  <c r="D59" i="11"/>
  <c r="E59" i="11" s="1"/>
  <c r="F59" i="11" s="1"/>
  <c r="G59" i="11" s="1"/>
  <c r="D58" i="11"/>
  <c r="E58" i="11" s="1"/>
  <c r="F58" i="11" s="1"/>
  <c r="G58" i="11" s="1"/>
  <c r="D57" i="11"/>
  <c r="E57" i="11" s="1"/>
  <c r="F57" i="11" s="1"/>
  <c r="G57" i="11" s="1"/>
  <c r="E56" i="11"/>
  <c r="F56" i="11" s="1"/>
  <c r="G56" i="11" s="1"/>
  <c r="D56" i="11"/>
  <c r="G55" i="11"/>
  <c r="F55" i="11"/>
  <c r="E55" i="11"/>
  <c r="D55" i="11"/>
  <c r="D54" i="11"/>
  <c r="E54" i="11" s="1"/>
  <c r="F54" i="11" s="1"/>
  <c r="G54" i="11" s="1"/>
  <c r="E53" i="11"/>
  <c r="F53" i="11" s="1"/>
  <c r="G53" i="11" s="1"/>
  <c r="D53" i="11"/>
  <c r="D52" i="11"/>
  <c r="E52" i="11" s="1"/>
  <c r="F52" i="11" s="1"/>
  <c r="G52" i="11" s="1"/>
  <c r="D51" i="11"/>
  <c r="E51" i="11" s="1"/>
  <c r="F51" i="11" s="1"/>
  <c r="G51" i="11" s="1"/>
  <c r="D50" i="11"/>
  <c r="E50" i="11" s="1"/>
  <c r="F50" i="11" s="1"/>
  <c r="G50" i="11" s="1"/>
  <c r="G49" i="11"/>
  <c r="E49" i="11"/>
  <c r="F49" i="11" s="1"/>
  <c r="D49" i="11"/>
  <c r="D48" i="11"/>
  <c r="E48" i="11" s="1"/>
  <c r="F48" i="11" s="1"/>
  <c r="G48" i="11" s="1"/>
  <c r="D47" i="11"/>
  <c r="E47" i="11" s="1"/>
  <c r="F47" i="11" s="1"/>
  <c r="G47" i="11" s="1"/>
  <c r="E46" i="11"/>
  <c r="F46" i="11" s="1"/>
  <c r="G46" i="11" s="1"/>
  <c r="D46" i="11"/>
  <c r="D45" i="11"/>
  <c r="E45" i="11" s="1"/>
  <c r="F45" i="11" s="1"/>
  <c r="G45" i="11" s="1"/>
  <c r="D44" i="11"/>
  <c r="E44" i="11" s="1"/>
  <c r="F44" i="11" s="1"/>
  <c r="G44" i="11" s="1"/>
  <c r="D43" i="11"/>
  <c r="E43" i="11" s="1"/>
  <c r="F43" i="11" s="1"/>
  <c r="G43" i="11" s="1"/>
  <c r="D42" i="11"/>
  <c r="E42" i="11" s="1"/>
  <c r="F42" i="11" s="1"/>
  <c r="G42" i="11" s="1"/>
  <c r="D41" i="11"/>
  <c r="E41" i="11" s="1"/>
  <c r="F41" i="11" s="1"/>
  <c r="G41" i="11" s="1"/>
  <c r="E40" i="11"/>
  <c r="F40" i="11" s="1"/>
  <c r="G40" i="11" s="1"/>
  <c r="D40" i="11"/>
  <c r="D39" i="11"/>
  <c r="E39" i="11" s="1"/>
  <c r="F39" i="11" s="1"/>
  <c r="G39" i="11" s="1"/>
  <c r="D38" i="11"/>
  <c r="E38" i="11" s="1"/>
  <c r="F38" i="11" s="1"/>
  <c r="G38" i="11" s="1"/>
  <c r="D37" i="11"/>
  <c r="E37" i="11" s="1"/>
  <c r="F37" i="11" s="1"/>
  <c r="G37" i="11" s="1"/>
  <c r="E36" i="11"/>
  <c r="F36" i="11" s="1"/>
  <c r="G36" i="11" s="1"/>
  <c r="D36" i="11"/>
  <c r="F35" i="11"/>
  <c r="G35" i="11" s="1"/>
  <c r="D35" i="11"/>
  <c r="E35" i="11" s="1"/>
  <c r="E34" i="11"/>
  <c r="F34" i="11" s="1"/>
  <c r="G34" i="11" s="1"/>
  <c r="D34" i="11"/>
  <c r="D33" i="11"/>
  <c r="E33" i="11" s="1"/>
  <c r="F33" i="11" s="1"/>
  <c r="G33" i="11" s="1"/>
  <c r="D32" i="11"/>
  <c r="E32" i="11" s="1"/>
  <c r="F32" i="11" s="1"/>
  <c r="G32" i="11" s="1"/>
  <c r="F31" i="11"/>
  <c r="G31" i="11" s="1"/>
  <c r="D31" i="11"/>
  <c r="E31" i="11" s="1"/>
  <c r="D30" i="11"/>
  <c r="E30" i="11" s="1"/>
  <c r="F30" i="11" s="1"/>
  <c r="G30" i="11" s="1"/>
  <c r="D29" i="11"/>
  <c r="E29" i="11" s="1"/>
  <c r="F29" i="11" s="1"/>
  <c r="G29" i="11" s="1"/>
  <c r="D28" i="11"/>
  <c r="E28" i="11" s="1"/>
  <c r="F28" i="11" s="1"/>
  <c r="G28" i="11" s="1"/>
  <c r="F27" i="11"/>
  <c r="G27" i="11" s="1"/>
  <c r="D27" i="11"/>
  <c r="E27" i="11" s="1"/>
  <c r="D26" i="11"/>
  <c r="E26" i="11" s="1"/>
  <c r="F26" i="11" s="1"/>
  <c r="G26" i="11" s="1"/>
  <c r="E25" i="11"/>
  <c r="F25" i="11" s="1"/>
  <c r="G25" i="11" s="1"/>
  <c r="D25" i="11"/>
  <c r="D24" i="11"/>
  <c r="E24" i="11" s="1"/>
  <c r="F24" i="11" s="1"/>
  <c r="G24" i="11" s="1"/>
  <c r="D23" i="11"/>
  <c r="E23" i="11" s="1"/>
  <c r="F23" i="11" s="1"/>
  <c r="G23" i="11" s="1"/>
  <c r="D22" i="11"/>
  <c r="E22" i="11" s="1"/>
  <c r="F22" i="11" s="1"/>
  <c r="G22" i="11" s="1"/>
  <c r="E21" i="11"/>
  <c r="F21" i="11" s="1"/>
  <c r="G21" i="11" s="1"/>
  <c r="D21" i="11"/>
  <c r="D20" i="11"/>
  <c r="E20" i="11" s="1"/>
  <c r="F20" i="11" s="1"/>
  <c r="G20" i="11" s="1"/>
  <c r="D19" i="11"/>
  <c r="E19" i="11" s="1"/>
  <c r="F19" i="11" s="1"/>
  <c r="G19" i="11" s="1"/>
  <c r="D18" i="11"/>
  <c r="E18" i="11" s="1"/>
  <c r="F18" i="11" s="1"/>
  <c r="G18" i="11" s="1"/>
  <c r="D17" i="11"/>
  <c r="E17" i="11" s="1"/>
  <c r="F17" i="11" s="1"/>
  <c r="G17" i="11" s="1"/>
  <c r="D16" i="11"/>
  <c r="E16" i="11" s="1"/>
  <c r="F16" i="11" s="1"/>
  <c r="G16" i="11" s="1"/>
  <c r="D15" i="11"/>
  <c r="E15" i="11" s="1"/>
  <c r="F15" i="11" s="1"/>
  <c r="G15" i="11" s="1"/>
  <c r="D14" i="11"/>
  <c r="E14" i="11" s="1"/>
  <c r="F14" i="11" s="1"/>
  <c r="G14" i="11" s="1"/>
  <c r="D13" i="11"/>
  <c r="E13" i="11" s="1"/>
  <c r="F13" i="11" s="1"/>
  <c r="G13" i="11" s="1"/>
  <c r="E12" i="11"/>
  <c r="F12" i="11" s="1"/>
  <c r="G12" i="11" s="1"/>
  <c r="D12" i="11"/>
  <c r="D11" i="11"/>
  <c r="E11" i="11" s="1"/>
  <c r="F11" i="11" s="1"/>
  <c r="G11" i="11" s="1"/>
  <c r="E10" i="11"/>
  <c r="F10" i="11" s="1"/>
  <c r="G10" i="11" s="1"/>
  <c r="D10" i="11"/>
  <c r="D9" i="11"/>
  <c r="E9" i="11" s="1"/>
  <c r="F9" i="11" s="1"/>
  <c r="G9" i="11" s="1"/>
  <c r="D8" i="11"/>
  <c r="E8" i="11" s="1"/>
  <c r="F8" i="11" s="1"/>
  <c r="G8" i="11" s="1"/>
  <c r="F7" i="11"/>
  <c r="G7" i="11" s="1"/>
  <c r="D7" i="11"/>
  <c r="E7" i="11" s="1"/>
  <c r="E6" i="11"/>
  <c r="F6" i="11" s="1"/>
  <c r="G6" i="11" s="1"/>
  <c r="D6" i="11"/>
  <c r="D5" i="11"/>
  <c r="E5" i="11" s="1"/>
  <c r="F5" i="11" s="1"/>
  <c r="G5" i="11" s="1"/>
  <c r="D4" i="11"/>
  <c r="E4" i="11" s="1"/>
  <c r="F4" i="11" s="1"/>
  <c r="G4" i="11" s="1"/>
  <c r="G3" i="11"/>
  <c r="D3" i="11"/>
  <c r="E3" i="11" s="1"/>
  <c r="F3" i="11" s="1"/>
  <c r="F2" i="11"/>
  <c r="G2" i="11" s="1"/>
  <c r="E2" i="11"/>
  <c r="D2" i="11"/>
  <c r="J11" i="9"/>
  <c r="K12" i="9"/>
  <c r="K11" i="9"/>
  <c r="J12" i="9"/>
  <c r="D1000" i="10"/>
  <c r="E1000" i="10" s="1"/>
  <c r="F1000" i="10" s="1"/>
  <c r="G1000" i="10" s="1"/>
  <c r="D999" i="10"/>
  <c r="E999" i="10" s="1"/>
  <c r="F999" i="10" s="1"/>
  <c r="G999" i="10" s="1"/>
  <c r="D998" i="10"/>
  <c r="E998" i="10" s="1"/>
  <c r="F998" i="10" s="1"/>
  <c r="G998" i="10" s="1"/>
  <c r="D997" i="10"/>
  <c r="E997" i="10" s="1"/>
  <c r="F997" i="10" s="1"/>
  <c r="G997" i="10" s="1"/>
  <c r="D996" i="10"/>
  <c r="E996" i="10" s="1"/>
  <c r="F996" i="10" s="1"/>
  <c r="G996" i="10" s="1"/>
  <c r="D995" i="10"/>
  <c r="E995" i="10" s="1"/>
  <c r="F995" i="10" s="1"/>
  <c r="G995" i="10" s="1"/>
  <c r="D994" i="10"/>
  <c r="E994" i="10" s="1"/>
  <c r="F994" i="10" s="1"/>
  <c r="G994" i="10" s="1"/>
  <c r="D993" i="10"/>
  <c r="E993" i="10" s="1"/>
  <c r="F993" i="10" s="1"/>
  <c r="G993" i="10" s="1"/>
  <c r="D992" i="10"/>
  <c r="E992" i="10" s="1"/>
  <c r="F992" i="10" s="1"/>
  <c r="G992" i="10" s="1"/>
  <c r="D991" i="10"/>
  <c r="E991" i="10" s="1"/>
  <c r="F991" i="10" s="1"/>
  <c r="G991" i="10" s="1"/>
  <c r="D990" i="10"/>
  <c r="E990" i="10" s="1"/>
  <c r="F990" i="10" s="1"/>
  <c r="G990" i="10" s="1"/>
  <c r="D989" i="10"/>
  <c r="E989" i="10" s="1"/>
  <c r="F989" i="10" s="1"/>
  <c r="G989" i="10" s="1"/>
  <c r="D988" i="10"/>
  <c r="E988" i="10" s="1"/>
  <c r="F988" i="10" s="1"/>
  <c r="G988" i="10" s="1"/>
  <c r="D987" i="10"/>
  <c r="E987" i="10" s="1"/>
  <c r="F987" i="10" s="1"/>
  <c r="G987" i="10" s="1"/>
  <c r="D986" i="10"/>
  <c r="E986" i="10" s="1"/>
  <c r="F986" i="10" s="1"/>
  <c r="G986" i="10" s="1"/>
  <c r="D985" i="10"/>
  <c r="E985" i="10" s="1"/>
  <c r="F985" i="10" s="1"/>
  <c r="G985" i="10" s="1"/>
  <c r="D984" i="10"/>
  <c r="E984" i="10" s="1"/>
  <c r="F984" i="10" s="1"/>
  <c r="G984" i="10" s="1"/>
  <c r="D983" i="10"/>
  <c r="E983" i="10" s="1"/>
  <c r="F983" i="10" s="1"/>
  <c r="G983" i="10" s="1"/>
  <c r="D982" i="10"/>
  <c r="E982" i="10" s="1"/>
  <c r="F982" i="10" s="1"/>
  <c r="G982" i="10" s="1"/>
  <c r="D981" i="10"/>
  <c r="E981" i="10" s="1"/>
  <c r="F981" i="10" s="1"/>
  <c r="G981" i="10" s="1"/>
  <c r="D980" i="10"/>
  <c r="E980" i="10" s="1"/>
  <c r="F980" i="10" s="1"/>
  <c r="G980" i="10" s="1"/>
  <c r="D979" i="10"/>
  <c r="E979" i="10" s="1"/>
  <c r="F979" i="10" s="1"/>
  <c r="G979" i="10" s="1"/>
  <c r="D978" i="10"/>
  <c r="E978" i="10" s="1"/>
  <c r="F978" i="10" s="1"/>
  <c r="G978" i="10" s="1"/>
  <c r="D977" i="10"/>
  <c r="E977" i="10" s="1"/>
  <c r="F977" i="10" s="1"/>
  <c r="G977" i="10" s="1"/>
  <c r="D976" i="10"/>
  <c r="E976" i="10" s="1"/>
  <c r="F976" i="10" s="1"/>
  <c r="G976" i="10" s="1"/>
  <c r="D975" i="10"/>
  <c r="E975" i="10" s="1"/>
  <c r="F975" i="10" s="1"/>
  <c r="G975" i="10" s="1"/>
  <c r="D974" i="10"/>
  <c r="E974" i="10" s="1"/>
  <c r="F974" i="10" s="1"/>
  <c r="G974" i="10" s="1"/>
  <c r="D973" i="10"/>
  <c r="E973" i="10" s="1"/>
  <c r="F973" i="10" s="1"/>
  <c r="G973" i="10" s="1"/>
  <c r="D972" i="10"/>
  <c r="E972" i="10" s="1"/>
  <c r="F972" i="10" s="1"/>
  <c r="G972" i="10" s="1"/>
  <c r="D971" i="10"/>
  <c r="E971" i="10" s="1"/>
  <c r="F971" i="10" s="1"/>
  <c r="G971" i="10" s="1"/>
  <c r="D970" i="10"/>
  <c r="E970" i="10" s="1"/>
  <c r="F970" i="10" s="1"/>
  <c r="G970" i="10" s="1"/>
  <c r="D969" i="10"/>
  <c r="E969" i="10" s="1"/>
  <c r="F969" i="10" s="1"/>
  <c r="G969" i="10" s="1"/>
  <c r="D968" i="10"/>
  <c r="E968" i="10" s="1"/>
  <c r="F968" i="10" s="1"/>
  <c r="G968" i="10" s="1"/>
  <c r="D967" i="10"/>
  <c r="E967" i="10" s="1"/>
  <c r="F967" i="10" s="1"/>
  <c r="G967" i="10" s="1"/>
  <c r="D966" i="10"/>
  <c r="E966" i="10" s="1"/>
  <c r="F966" i="10" s="1"/>
  <c r="G966" i="10" s="1"/>
  <c r="D965" i="10"/>
  <c r="E965" i="10" s="1"/>
  <c r="F965" i="10" s="1"/>
  <c r="G965" i="10" s="1"/>
  <c r="D964" i="10"/>
  <c r="E964" i="10" s="1"/>
  <c r="F964" i="10" s="1"/>
  <c r="G964" i="10" s="1"/>
  <c r="D963" i="10"/>
  <c r="E963" i="10" s="1"/>
  <c r="F963" i="10" s="1"/>
  <c r="G963" i="10" s="1"/>
  <c r="D962" i="10"/>
  <c r="E962" i="10" s="1"/>
  <c r="F962" i="10" s="1"/>
  <c r="G962" i="10" s="1"/>
  <c r="D961" i="10"/>
  <c r="E961" i="10" s="1"/>
  <c r="F961" i="10" s="1"/>
  <c r="G961" i="10" s="1"/>
  <c r="D960" i="10"/>
  <c r="E960" i="10" s="1"/>
  <c r="F960" i="10" s="1"/>
  <c r="G960" i="10" s="1"/>
  <c r="D959" i="10"/>
  <c r="E959" i="10" s="1"/>
  <c r="F959" i="10" s="1"/>
  <c r="G959" i="10" s="1"/>
  <c r="D958" i="10"/>
  <c r="E958" i="10" s="1"/>
  <c r="F958" i="10" s="1"/>
  <c r="G958" i="10" s="1"/>
  <c r="D957" i="10"/>
  <c r="E957" i="10" s="1"/>
  <c r="F957" i="10" s="1"/>
  <c r="G957" i="10" s="1"/>
  <c r="D956" i="10"/>
  <c r="E956" i="10" s="1"/>
  <c r="F956" i="10" s="1"/>
  <c r="G956" i="10" s="1"/>
  <c r="D955" i="10"/>
  <c r="E955" i="10" s="1"/>
  <c r="F955" i="10" s="1"/>
  <c r="G955" i="10" s="1"/>
  <c r="D954" i="10"/>
  <c r="E954" i="10" s="1"/>
  <c r="F954" i="10" s="1"/>
  <c r="G954" i="10" s="1"/>
  <c r="D953" i="10"/>
  <c r="E953" i="10" s="1"/>
  <c r="F953" i="10" s="1"/>
  <c r="G953" i="10" s="1"/>
  <c r="D952" i="10"/>
  <c r="E952" i="10" s="1"/>
  <c r="F952" i="10" s="1"/>
  <c r="G952" i="10" s="1"/>
  <c r="D951" i="10"/>
  <c r="E951" i="10" s="1"/>
  <c r="F951" i="10" s="1"/>
  <c r="G951" i="10" s="1"/>
  <c r="D950" i="10"/>
  <c r="E950" i="10" s="1"/>
  <c r="F950" i="10" s="1"/>
  <c r="G950" i="10" s="1"/>
  <c r="D949" i="10"/>
  <c r="E949" i="10" s="1"/>
  <c r="F949" i="10" s="1"/>
  <c r="G949" i="10" s="1"/>
  <c r="D948" i="10"/>
  <c r="E948" i="10" s="1"/>
  <c r="F948" i="10" s="1"/>
  <c r="G948" i="10" s="1"/>
  <c r="D947" i="10"/>
  <c r="E947" i="10" s="1"/>
  <c r="F947" i="10" s="1"/>
  <c r="G947" i="10" s="1"/>
  <c r="D946" i="10"/>
  <c r="E946" i="10" s="1"/>
  <c r="F946" i="10" s="1"/>
  <c r="G946" i="10" s="1"/>
  <c r="D945" i="10"/>
  <c r="E945" i="10" s="1"/>
  <c r="F945" i="10" s="1"/>
  <c r="G945" i="10" s="1"/>
  <c r="D944" i="10"/>
  <c r="E944" i="10" s="1"/>
  <c r="F944" i="10" s="1"/>
  <c r="G944" i="10" s="1"/>
  <c r="D943" i="10"/>
  <c r="E943" i="10" s="1"/>
  <c r="F943" i="10" s="1"/>
  <c r="G943" i="10" s="1"/>
  <c r="D942" i="10"/>
  <c r="E942" i="10" s="1"/>
  <c r="F942" i="10" s="1"/>
  <c r="G942" i="10" s="1"/>
  <c r="D941" i="10"/>
  <c r="E941" i="10" s="1"/>
  <c r="F941" i="10" s="1"/>
  <c r="G941" i="10" s="1"/>
  <c r="D940" i="10"/>
  <c r="E940" i="10" s="1"/>
  <c r="F940" i="10" s="1"/>
  <c r="G940" i="10" s="1"/>
  <c r="D939" i="10"/>
  <c r="E939" i="10" s="1"/>
  <c r="F939" i="10" s="1"/>
  <c r="G939" i="10" s="1"/>
  <c r="D938" i="10"/>
  <c r="E938" i="10" s="1"/>
  <c r="F938" i="10" s="1"/>
  <c r="G938" i="10" s="1"/>
  <c r="D937" i="10"/>
  <c r="E937" i="10" s="1"/>
  <c r="F937" i="10" s="1"/>
  <c r="G937" i="10" s="1"/>
  <c r="D936" i="10"/>
  <c r="E936" i="10" s="1"/>
  <c r="F936" i="10" s="1"/>
  <c r="G936" i="10" s="1"/>
  <c r="D935" i="10"/>
  <c r="E935" i="10" s="1"/>
  <c r="F935" i="10" s="1"/>
  <c r="G935" i="10" s="1"/>
  <c r="D934" i="10"/>
  <c r="E934" i="10" s="1"/>
  <c r="F934" i="10" s="1"/>
  <c r="G934" i="10" s="1"/>
  <c r="D933" i="10"/>
  <c r="E933" i="10" s="1"/>
  <c r="F933" i="10" s="1"/>
  <c r="G933" i="10" s="1"/>
  <c r="D932" i="10"/>
  <c r="E932" i="10" s="1"/>
  <c r="F932" i="10" s="1"/>
  <c r="G932" i="10" s="1"/>
  <c r="D931" i="10"/>
  <c r="E931" i="10" s="1"/>
  <c r="F931" i="10" s="1"/>
  <c r="G931" i="10" s="1"/>
  <c r="D930" i="10"/>
  <c r="E930" i="10" s="1"/>
  <c r="F930" i="10" s="1"/>
  <c r="G930" i="10" s="1"/>
  <c r="D929" i="10"/>
  <c r="E929" i="10" s="1"/>
  <c r="F929" i="10" s="1"/>
  <c r="G929" i="10" s="1"/>
  <c r="D928" i="10"/>
  <c r="E928" i="10" s="1"/>
  <c r="F928" i="10" s="1"/>
  <c r="G928" i="10" s="1"/>
  <c r="D927" i="10"/>
  <c r="E927" i="10" s="1"/>
  <c r="F927" i="10" s="1"/>
  <c r="G927" i="10" s="1"/>
  <c r="D926" i="10"/>
  <c r="E926" i="10" s="1"/>
  <c r="F926" i="10" s="1"/>
  <c r="G926" i="10" s="1"/>
  <c r="D925" i="10"/>
  <c r="E925" i="10" s="1"/>
  <c r="F925" i="10" s="1"/>
  <c r="G925" i="10" s="1"/>
  <c r="D924" i="10"/>
  <c r="E924" i="10" s="1"/>
  <c r="F924" i="10" s="1"/>
  <c r="G924" i="10" s="1"/>
  <c r="D923" i="10"/>
  <c r="E923" i="10" s="1"/>
  <c r="F923" i="10" s="1"/>
  <c r="G923" i="10" s="1"/>
  <c r="D922" i="10"/>
  <c r="E922" i="10" s="1"/>
  <c r="F922" i="10" s="1"/>
  <c r="G922" i="10" s="1"/>
  <c r="D921" i="10"/>
  <c r="E921" i="10" s="1"/>
  <c r="F921" i="10" s="1"/>
  <c r="G921" i="10" s="1"/>
  <c r="D920" i="10"/>
  <c r="E920" i="10" s="1"/>
  <c r="F920" i="10" s="1"/>
  <c r="G920" i="10" s="1"/>
  <c r="D919" i="10"/>
  <c r="E919" i="10" s="1"/>
  <c r="F919" i="10" s="1"/>
  <c r="G919" i="10" s="1"/>
  <c r="D918" i="10"/>
  <c r="E918" i="10" s="1"/>
  <c r="F918" i="10" s="1"/>
  <c r="G918" i="10" s="1"/>
  <c r="D917" i="10"/>
  <c r="E917" i="10" s="1"/>
  <c r="F917" i="10" s="1"/>
  <c r="G917" i="10" s="1"/>
  <c r="D916" i="10"/>
  <c r="E916" i="10" s="1"/>
  <c r="F916" i="10" s="1"/>
  <c r="G916" i="10" s="1"/>
  <c r="D915" i="10"/>
  <c r="E915" i="10" s="1"/>
  <c r="F915" i="10" s="1"/>
  <c r="G915" i="10" s="1"/>
  <c r="D914" i="10"/>
  <c r="E914" i="10" s="1"/>
  <c r="F914" i="10" s="1"/>
  <c r="G914" i="10" s="1"/>
  <c r="D913" i="10"/>
  <c r="E913" i="10" s="1"/>
  <c r="F913" i="10" s="1"/>
  <c r="G913" i="10" s="1"/>
  <c r="D912" i="10"/>
  <c r="E912" i="10" s="1"/>
  <c r="F912" i="10" s="1"/>
  <c r="G912" i="10" s="1"/>
  <c r="D911" i="10"/>
  <c r="E911" i="10" s="1"/>
  <c r="F911" i="10" s="1"/>
  <c r="G911" i="10" s="1"/>
  <c r="D910" i="10"/>
  <c r="E910" i="10" s="1"/>
  <c r="F910" i="10" s="1"/>
  <c r="G910" i="10" s="1"/>
  <c r="D909" i="10"/>
  <c r="E909" i="10" s="1"/>
  <c r="F909" i="10" s="1"/>
  <c r="G909" i="10" s="1"/>
  <c r="D908" i="10"/>
  <c r="E908" i="10" s="1"/>
  <c r="F908" i="10" s="1"/>
  <c r="G908" i="10" s="1"/>
  <c r="D907" i="10"/>
  <c r="E907" i="10" s="1"/>
  <c r="F907" i="10" s="1"/>
  <c r="G907" i="10" s="1"/>
  <c r="D906" i="10"/>
  <c r="E906" i="10" s="1"/>
  <c r="F906" i="10" s="1"/>
  <c r="G906" i="10" s="1"/>
  <c r="D905" i="10"/>
  <c r="E905" i="10" s="1"/>
  <c r="F905" i="10" s="1"/>
  <c r="G905" i="10" s="1"/>
  <c r="D904" i="10"/>
  <c r="E904" i="10" s="1"/>
  <c r="F904" i="10" s="1"/>
  <c r="G904" i="10" s="1"/>
  <c r="D903" i="10"/>
  <c r="E903" i="10" s="1"/>
  <c r="F903" i="10" s="1"/>
  <c r="G903" i="10" s="1"/>
  <c r="D902" i="10"/>
  <c r="E902" i="10" s="1"/>
  <c r="F902" i="10" s="1"/>
  <c r="G902" i="10" s="1"/>
  <c r="D901" i="10"/>
  <c r="E901" i="10" s="1"/>
  <c r="F901" i="10" s="1"/>
  <c r="G901" i="10" s="1"/>
  <c r="D900" i="10"/>
  <c r="E900" i="10" s="1"/>
  <c r="F900" i="10" s="1"/>
  <c r="G900" i="10" s="1"/>
  <c r="D899" i="10"/>
  <c r="E899" i="10" s="1"/>
  <c r="F899" i="10" s="1"/>
  <c r="G899" i="10" s="1"/>
  <c r="D898" i="10"/>
  <c r="E898" i="10" s="1"/>
  <c r="F898" i="10" s="1"/>
  <c r="G898" i="10" s="1"/>
  <c r="D897" i="10"/>
  <c r="E897" i="10" s="1"/>
  <c r="F897" i="10" s="1"/>
  <c r="G897" i="10" s="1"/>
  <c r="D896" i="10"/>
  <c r="E896" i="10" s="1"/>
  <c r="F896" i="10" s="1"/>
  <c r="G896" i="10" s="1"/>
  <c r="D895" i="10"/>
  <c r="E895" i="10" s="1"/>
  <c r="F895" i="10" s="1"/>
  <c r="G895" i="10" s="1"/>
  <c r="D894" i="10"/>
  <c r="E894" i="10" s="1"/>
  <c r="F894" i="10" s="1"/>
  <c r="G894" i="10" s="1"/>
  <c r="D893" i="10"/>
  <c r="E893" i="10" s="1"/>
  <c r="F893" i="10" s="1"/>
  <c r="G893" i="10" s="1"/>
  <c r="D892" i="10"/>
  <c r="E892" i="10" s="1"/>
  <c r="F892" i="10" s="1"/>
  <c r="G892" i="10" s="1"/>
  <c r="D891" i="10"/>
  <c r="E891" i="10" s="1"/>
  <c r="F891" i="10" s="1"/>
  <c r="G891" i="10" s="1"/>
  <c r="D890" i="10"/>
  <c r="E890" i="10" s="1"/>
  <c r="F890" i="10" s="1"/>
  <c r="G890" i="10" s="1"/>
  <c r="D889" i="10"/>
  <c r="E889" i="10" s="1"/>
  <c r="F889" i="10" s="1"/>
  <c r="G889" i="10" s="1"/>
  <c r="D888" i="10"/>
  <c r="E888" i="10" s="1"/>
  <c r="F888" i="10" s="1"/>
  <c r="G888" i="10" s="1"/>
  <c r="D887" i="10"/>
  <c r="E887" i="10" s="1"/>
  <c r="F887" i="10" s="1"/>
  <c r="G887" i="10" s="1"/>
  <c r="D886" i="10"/>
  <c r="E886" i="10" s="1"/>
  <c r="F886" i="10" s="1"/>
  <c r="G886" i="10" s="1"/>
  <c r="D885" i="10"/>
  <c r="E885" i="10" s="1"/>
  <c r="F885" i="10" s="1"/>
  <c r="G885" i="10" s="1"/>
  <c r="D884" i="10"/>
  <c r="E884" i="10" s="1"/>
  <c r="F884" i="10" s="1"/>
  <c r="G884" i="10" s="1"/>
  <c r="D883" i="10"/>
  <c r="E883" i="10" s="1"/>
  <c r="F883" i="10" s="1"/>
  <c r="G883" i="10" s="1"/>
  <c r="D882" i="10"/>
  <c r="E882" i="10" s="1"/>
  <c r="F882" i="10" s="1"/>
  <c r="G882" i="10" s="1"/>
  <c r="D881" i="10"/>
  <c r="E881" i="10" s="1"/>
  <c r="F881" i="10" s="1"/>
  <c r="G881" i="10" s="1"/>
  <c r="D880" i="10"/>
  <c r="E880" i="10" s="1"/>
  <c r="F880" i="10" s="1"/>
  <c r="G880" i="10" s="1"/>
  <c r="D879" i="10"/>
  <c r="E879" i="10" s="1"/>
  <c r="F879" i="10" s="1"/>
  <c r="G879" i="10" s="1"/>
  <c r="D878" i="10"/>
  <c r="E878" i="10" s="1"/>
  <c r="F878" i="10" s="1"/>
  <c r="G878" i="10" s="1"/>
  <c r="D877" i="10"/>
  <c r="E877" i="10" s="1"/>
  <c r="F877" i="10" s="1"/>
  <c r="G877" i="10" s="1"/>
  <c r="D876" i="10"/>
  <c r="E876" i="10" s="1"/>
  <c r="F876" i="10" s="1"/>
  <c r="G876" i="10" s="1"/>
  <c r="D875" i="10"/>
  <c r="E875" i="10" s="1"/>
  <c r="F875" i="10" s="1"/>
  <c r="G875" i="10" s="1"/>
  <c r="D874" i="10"/>
  <c r="E874" i="10" s="1"/>
  <c r="F874" i="10" s="1"/>
  <c r="G874" i="10" s="1"/>
  <c r="D873" i="10"/>
  <c r="E873" i="10" s="1"/>
  <c r="F873" i="10" s="1"/>
  <c r="G873" i="10" s="1"/>
  <c r="D872" i="10"/>
  <c r="E872" i="10" s="1"/>
  <c r="F872" i="10" s="1"/>
  <c r="G872" i="10" s="1"/>
  <c r="D871" i="10"/>
  <c r="E871" i="10" s="1"/>
  <c r="F871" i="10" s="1"/>
  <c r="G871" i="10" s="1"/>
  <c r="D870" i="10"/>
  <c r="E870" i="10" s="1"/>
  <c r="F870" i="10" s="1"/>
  <c r="G870" i="10" s="1"/>
  <c r="D869" i="10"/>
  <c r="E869" i="10" s="1"/>
  <c r="F869" i="10" s="1"/>
  <c r="G869" i="10" s="1"/>
  <c r="D868" i="10"/>
  <c r="E868" i="10" s="1"/>
  <c r="F868" i="10" s="1"/>
  <c r="G868" i="10" s="1"/>
  <c r="D867" i="10"/>
  <c r="E867" i="10" s="1"/>
  <c r="F867" i="10" s="1"/>
  <c r="G867" i="10" s="1"/>
  <c r="D866" i="10"/>
  <c r="E866" i="10" s="1"/>
  <c r="F866" i="10" s="1"/>
  <c r="G866" i="10" s="1"/>
  <c r="D865" i="10"/>
  <c r="E865" i="10" s="1"/>
  <c r="F865" i="10" s="1"/>
  <c r="G865" i="10" s="1"/>
  <c r="D864" i="10"/>
  <c r="E864" i="10" s="1"/>
  <c r="F864" i="10" s="1"/>
  <c r="G864" i="10" s="1"/>
  <c r="D863" i="10"/>
  <c r="E863" i="10" s="1"/>
  <c r="F863" i="10" s="1"/>
  <c r="G863" i="10" s="1"/>
  <c r="D862" i="10"/>
  <c r="E862" i="10" s="1"/>
  <c r="F862" i="10" s="1"/>
  <c r="G862" i="10" s="1"/>
  <c r="D861" i="10"/>
  <c r="E861" i="10" s="1"/>
  <c r="F861" i="10" s="1"/>
  <c r="G861" i="10" s="1"/>
  <c r="D860" i="10"/>
  <c r="E860" i="10" s="1"/>
  <c r="F860" i="10" s="1"/>
  <c r="G860" i="10" s="1"/>
  <c r="D859" i="10"/>
  <c r="E859" i="10" s="1"/>
  <c r="F859" i="10" s="1"/>
  <c r="G859" i="10" s="1"/>
  <c r="D858" i="10"/>
  <c r="E858" i="10" s="1"/>
  <c r="F858" i="10" s="1"/>
  <c r="G858" i="10" s="1"/>
  <c r="D857" i="10"/>
  <c r="E857" i="10" s="1"/>
  <c r="F857" i="10" s="1"/>
  <c r="G857" i="10" s="1"/>
  <c r="D856" i="10"/>
  <c r="E856" i="10" s="1"/>
  <c r="F856" i="10" s="1"/>
  <c r="G856" i="10" s="1"/>
  <c r="D855" i="10"/>
  <c r="E855" i="10" s="1"/>
  <c r="F855" i="10" s="1"/>
  <c r="G855" i="10" s="1"/>
  <c r="D854" i="10"/>
  <c r="E854" i="10" s="1"/>
  <c r="F854" i="10" s="1"/>
  <c r="G854" i="10" s="1"/>
  <c r="D853" i="10"/>
  <c r="E853" i="10" s="1"/>
  <c r="F853" i="10" s="1"/>
  <c r="G853" i="10" s="1"/>
  <c r="D852" i="10"/>
  <c r="E852" i="10" s="1"/>
  <c r="F852" i="10" s="1"/>
  <c r="G852" i="10" s="1"/>
  <c r="D851" i="10"/>
  <c r="E851" i="10" s="1"/>
  <c r="F851" i="10" s="1"/>
  <c r="G851" i="10" s="1"/>
  <c r="D850" i="10"/>
  <c r="E850" i="10" s="1"/>
  <c r="F850" i="10" s="1"/>
  <c r="G850" i="10" s="1"/>
  <c r="D849" i="10"/>
  <c r="E849" i="10" s="1"/>
  <c r="F849" i="10" s="1"/>
  <c r="G849" i="10" s="1"/>
  <c r="D848" i="10"/>
  <c r="E848" i="10" s="1"/>
  <c r="F848" i="10" s="1"/>
  <c r="G848" i="10" s="1"/>
  <c r="D847" i="10"/>
  <c r="E847" i="10" s="1"/>
  <c r="F847" i="10" s="1"/>
  <c r="G847" i="10" s="1"/>
  <c r="D846" i="10"/>
  <c r="E846" i="10" s="1"/>
  <c r="F846" i="10" s="1"/>
  <c r="G846" i="10" s="1"/>
  <c r="D845" i="10"/>
  <c r="E845" i="10" s="1"/>
  <c r="F845" i="10" s="1"/>
  <c r="G845" i="10" s="1"/>
  <c r="D844" i="10"/>
  <c r="E844" i="10" s="1"/>
  <c r="F844" i="10" s="1"/>
  <c r="G844" i="10" s="1"/>
  <c r="D843" i="10"/>
  <c r="E843" i="10" s="1"/>
  <c r="F843" i="10" s="1"/>
  <c r="G843" i="10" s="1"/>
  <c r="D842" i="10"/>
  <c r="E842" i="10" s="1"/>
  <c r="F842" i="10" s="1"/>
  <c r="G842" i="10" s="1"/>
  <c r="D841" i="10"/>
  <c r="E841" i="10" s="1"/>
  <c r="F841" i="10" s="1"/>
  <c r="G841" i="10" s="1"/>
  <c r="D840" i="10"/>
  <c r="E840" i="10" s="1"/>
  <c r="F840" i="10" s="1"/>
  <c r="G840" i="10" s="1"/>
  <c r="D839" i="10"/>
  <c r="E839" i="10" s="1"/>
  <c r="F839" i="10" s="1"/>
  <c r="G839" i="10" s="1"/>
  <c r="D838" i="10"/>
  <c r="E838" i="10" s="1"/>
  <c r="F838" i="10" s="1"/>
  <c r="G838" i="10" s="1"/>
  <c r="D837" i="10"/>
  <c r="E837" i="10" s="1"/>
  <c r="F837" i="10" s="1"/>
  <c r="G837" i="10" s="1"/>
  <c r="D836" i="10"/>
  <c r="E836" i="10" s="1"/>
  <c r="F836" i="10" s="1"/>
  <c r="G836" i="10" s="1"/>
  <c r="D835" i="10"/>
  <c r="E835" i="10" s="1"/>
  <c r="F835" i="10" s="1"/>
  <c r="G835" i="10" s="1"/>
  <c r="D834" i="10"/>
  <c r="E834" i="10" s="1"/>
  <c r="F834" i="10" s="1"/>
  <c r="G834" i="10" s="1"/>
  <c r="D833" i="10"/>
  <c r="E833" i="10" s="1"/>
  <c r="F833" i="10" s="1"/>
  <c r="G833" i="10" s="1"/>
  <c r="D832" i="10"/>
  <c r="E832" i="10" s="1"/>
  <c r="F832" i="10" s="1"/>
  <c r="G832" i="10" s="1"/>
  <c r="D831" i="10"/>
  <c r="E831" i="10" s="1"/>
  <c r="F831" i="10" s="1"/>
  <c r="G831" i="10" s="1"/>
  <c r="D830" i="10"/>
  <c r="E830" i="10" s="1"/>
  <c r="F830" i="10" s="1"/>
  <c r="G830" i="10" s="1"/>
  <c r="D829" i="10"/>
  <c r="E829" i="10" s="1"/>
  <c r="F829" i="10" s="1"/>
  <c r="G829" i="10" s="1"/>
  <c r="D828" i="10"/>
  <c r="E828" i="10" s="1"/>
  <c r="F828" i="10" s="1"/>
  <c r="G828" i="10" s="1"/>
  <c r="D827" i="10"/>
  <c r="E827" i="10" s="1"/>
  <c r="F827" i="10" s="1"/>
  <c r="G827" i="10" s="1"/>
  <c r="D826" i="10"/>
  <c r="E826" i="10" s="1"/>
  <c r="F826" i="10" s="1"/>
  <c r="G826" i="10" s="1"/>
  <c r="D825" i="10"/>
  <c r="E825" i="10" s="1"/>
  <c r="F825" i="10" s="1"/>
  <c r="G825" i="10" s="1"/>
  <c r="D824" i="10"/>
  <c r="E824" i="10" s="1"/>
  <c r="F824" i="10" s="1"/>
  <c r="G824" i="10" s="1"/>
  <c r="D823" i="10"/>
  <c r="E823" i="10" s="1"/>
  <c r="F823" i="10" s="1"/>
  <c r="G823" i="10" s="1"/>
  <c r="D822" i="10"/>
  <c r="E822" i="10" s="1"/>
  <c r="F822" i="10" s="1"/>
  <c r="G822" i="10" s="1"/>
  <c r="D821" i="10"/>
  <c r="E821" i="10" s="1"/>
  <c r="F821" i="10" s="1"/>
  <c r="G821" i="10" s="1"/>
  <c r="D820" i="10"/>
  <c r="E820" i="10" s="1"/>
  <c r="F820" i="10" s="1"/>
  <c r="G820" i="10" s="1"/>
  <c r="D819" i="10"/>
  <c r="E819" i="10" s="1"/>
  <c r="F819" i="10" s="1"/>
  <c r="G819" i="10" s="1"/>
  <c r="D818" i="10"/>
  <c r="E818" i="10" s="1"/>
  <c r="F818" i="10" s="1"/>
  <c r="G818" i="10" s="1"/>
  <c r="D817" i="10"/>
  <c r="E817" i="10" s="1"/>
  <c r="F817" i="10" s="1"/>
  <c r="G817" i="10" s="1"/>
  <c r="D816" i="10"/>
  <c r="E816" i="10" s="1"/>
  <c r="F816" i="10" s="1"/>
  <c r="G816" i="10" s="1"/>
  <c r="D815" i="10"/>
  <c r="E815" i="10" s="1"/>
  <c r="F815" i="10" s="1"/>
  <c r="G815" i="10" s="1"/>
  <c r="D814" i="10"/>
  <c r="E814" i="10" s="1"/>
  <c r="F814" i="10" s="1"/>
  <c r="G814" i="10" s="1"/>
  <c r="D813" i="10"/>
  <c r="E813" i="10" s="1"/>
  <c r="F813" i="10" s="1"/>
  <c r="G813" i="10" s="1"/>
  <c r="D812" i="10"/>
  <c r="E812" i="10" s="1"/>
  <c r="F812" i="10" s="1"/>
  <c r="G812" i="10" s="1"/>
  <c r="D811" i="10"/>
  <c r="E811" i="10" s="1"/>
  <c r="F811" i="10" s="1"/>
  <c r="G811" i="10" s="1"/>
  <c r="D810" i="10"/>
  <c r="E810" i="10" s="1"/>
  <c r="F810" i="10" s="1"/>
  <c r="G810" i="10" s="1"/>
  <c r="D809" i="10"/>
  <c r="E809" i="10" s="1"/>
  <c r="F809" i="10" s="1"/>
  <c r="G809" i="10" s="1"/>
  <c r="D808" i="10"/>
  <c r="E808" i="10" s="1"/>
  <c r="F808" i="10" s="1"/>
  <c r="G808" i="10" s="1"/>
  <c r="D807" i="10"/>
  <c r="E807" i="10" s="1"/>
  <c r="F807" i="10" s="1"/>
  <c r="G807" i="10" s="1"/>
  <c r="D806" i="10"/>
  <c r="E806" i="10" s="1"/>
  <c r="F806" i="10" s="1"/>
  <c r="G806" i="10" s="1"/>
  <c r="D805" i="10"/>
  <c r="E805" i="10" s="1"/>
  <c r="F805" i="10" s="1"/>
  <c r="G805" i="10" s="1"/>
  <c r="D804" i="10"/>
  <c r="E804" i="10" s="1"/>
  <c r="F804" i="10" s="1"/>
  <c r="G804" i="10" s="1"/>
  <c r="D803" i="10"/>
  <c r="E803" i="10" s="1"/>
  <c r="F803" i="10" s="1"/>
  <c r="G803" i="10" s="1"/>
  <c r="D802" i="10"/>
  <c r="E802" i="10" s="1"/>
  <c r="F802" i="10" s="1"/>
  <c r="G802" i="10" s="1"/>
  <c r="D801" i="10"/>
  <c r="E801" i="10" s="1"/>
  <c r="F801" i="10" s="1"/>
  <c r="G801" i="10" s="1"/>
  <c r="D800" i="10"/>
  <c r="E800" i="10" s="1"/>
  <c r="F800" i="10" s="1"/>
  <c r="G800" i="10" s="1"/>
  <c r="D799" i="10"/>
  <c r="E799" i="10" s="1"/>
  <c r="F799" i="10" s="1"/>
  <c r="G799" i="10" s="1"/>
  <c r="D798" i="10"/>
  <c r="E798" i="10" s="1"/>
  <c r="F798" i="10" s="1"/>
  <c r="G798" i="10" s="1"/>
  <c r="D797" i="10"/>
  <c r="E797" i="10" s="1"/>
  <c r="F797" i="10" s="1"/>
  <c r="G797" i="10" s="1"/>
  <c r="D796" i="10"/>
  <c r="E796" i="10" s="1"/>
  <c r="F796" i="10" s="1"/>
  <c r="G796" i="10" s="1"/>
  <c r="D795" i="10"/>
  <c r="E795" i="10" s="1"/>
  <c r="F795" i="10" s="1"/>
  <c r="G795" i="10" s="1"/>
  <c r="D794" i="10"/>
  <c r="E794" i="10" s="1"/>
  <c r="F794" i="10" s="1"/>
  <c r="G794" i="10" s="1"/>
  <c r="D793" i="10"/>
  <c r="E793" i="10" s="1"/>
  <c r="F793" i="10" s="1"/>
  <c r="G793" i="10" s="1"/>
  <c r="D792" i="10"/>
  <c r="E792" i="10" s="1"/>
  <c r="F792" i="10" s="1"/>
  <c r="G792" i="10" s="1"/>
  <c r="D791" i="10"/>
  <c r="E791" i="10" s="1"/>
  <c r="F791" i="10" s="1"/>
  <c r="G791" i="10" s="1"/>
  <c r="D790" i="10"/>
  <c r="E790" i="10" s="1"/>
  <c r="F790" i="10" s="1"/>
  <c r="G790" i="10" s="1"/>
  <c r="D789" i="10"/>
  <c r="E789" i="10" s="1"/>
  <c r="F789" i="10" s="1"/>
  <c r="G789" i="10" s="1"/>
  <c r="D788" i="10"/>
  <c r="E788" i="10" s="1"/>
  <c r="F788" i="10" s="1"/>
  <c r="G788" i="10" s="1"/>
  <c r="D787" i="10"/>
  <c r="E787" i="10" s="1"/>
  <c r="F787" i="10" s="1"/>
  <c r="G787" i="10" s="1"/>
  <c r="D786" i="10"/>
  <c r="E786" i="10" s="1"/>
  <c r="F786" i="10" s="1"/>
  <c r="G786" i="10" s="1"/>
  <c r="D785" i="10"/>
  <c r="E785" i="10" s="1"/>
  <c r="F785" i="10" s="1"/>
  <c r="G785" i="10" s="1"/>
  <c r="D784" i="10"/>
  <c r="E784" i="10" s="1"/>
  <c r="F784" i="10" s="1"/>
  <c r="G784" i="10" s="1"/>
  <c r="D783" i="10"/>
  <c r="E783" i="10" s="1"/>
  <c r="F783" i="10" s="1"/>
  <c r="G783" i="10" s="1"/>
  <c r="D782" i="10"/>
  <c r="E782" i="10" s="1"/>
  <c r="F782" i="10" s="1"/>
  <c r="G782" i="10" s="1"/>
  <c r="D781" i="10"/>
  <c r="E781" i="10" s="1"/>
  <c r="F781" i="10" s="1"/>
  <c r="G781" i="10" s="1"/>
  <c r="D780" i="10"/>
  <c r="E780" i="10" s="1"/>
  <c r="F780" i="10" s="1"/>
  <c r="G780" i="10" s="1"/>
  <c r="D779" i="10"/>
  <c r="E779" i="10" s="1"/>
  <c r="F779" i="10" s="1"/>
  <c r="G779" i="10" s="1"/>
  <c r="D778" i="10"/>
  <c r="E778" i="10" s="1"/>
  <c r="F778" i="10" s="1"/>
  <c r="G778" i="10" s="1"/>
  <c r="D777" i="10"/>
  <c r="E777" i="10" s="1"/>
  <c r="F777" i="10" s="1"/>
  <c r="G777" i="10" s="1"/>
  <c r="D776" i="10"/>
  <c r="E776" i="10" s="1"/>
  <c r="F776" i="10" s="1"/>
  <c r="G776" i="10" s="1"/>
  <c r="D775" i="10"/>
  <c r="E775" i="10" s="1"/>
  <c r="F775" i="10" s="1"/>
  <c r="G775" i="10" s="1"/>
  <c r="D774" i="10"/>
  <c r="E774" i="10" s="1"/>
  <c r="F774" i="10" s="1"/>
  <c r="G774" i="10" s="1"/>
  <c r="D773" i="10"/>
  <c r="E773" i="10" s="1"/>
  <c r="F773" i="10" s="1"/>
  <c r="G773" i="10" s="1"/>
  <c r="D772" i="10"/>
  <c r="E772" i="10" s="1"/>
  <c r="F772" i="10" s="1"/>
  <c r="G772" i="10" s="1"/>
  <c r="D771" i="10"/>
  <c r="E771" i="10" s="1"/>
  <c r="F771" i="10" s="1"/>
  <c r="G771" i="10" s="1"/>
  <c r="D770" i="10"/>
  <c r="E770" i="10" s="1"/>
  <c r="F770" i="10" s="1"/>
  <c r="G770" i="10" s="1"/>
  <c r="D769" i="10"/>
  <c r="E769" i="10" s="1"/>
  <c r="F769" i="10" s="1"/>
  <c r="G769" i="10" s="1"/>
  <c r="D768" i="10"/>
  <c r="E768" i="10" s="1"/>
  <c r="F768" i="10" s="1"/>
  <c r="G768" i="10" s="1"/>
  <c r="D767" i="10"/>
  <c r="E767" i="10" s="1"/>
  <c r="F767" i="10" s="1"/>
  <c r="G767" i="10" s="1"/>
  <c r="D766" i="10"/>
  <c r="E766" i="10" s="1"/>
  <c r="F766" i="10" s="1"/>
  <c r="G766" i="10" s="1"/>
  <c r="D765" i="10"/>
  <c r="E765" i="10" s="1"/>
  <c r="F765" i="10" s="1"/>
  <c r="G765" i="10" s="1"/>
  <c r="D764" i="10"/>
  <c r="E764" i="10" s="1"/>
  <c r="F764" i="10" s="1"/>
  <c r="G764" i="10" s="1"/>
  <c r="D763" i="10"/>
  <c r="E763" i="10" s="1"/>
  <c r="F763" i="10" s="1"/>
  <c r="G763" i="10" s="1"/>
  <c r="D762" i="10"/>
  <c r="E762" i="10" s="1"/>
  <c r="F762" i="10" s="1"/>
  <c r="G762" i="10" s="1"/>
  <c r="D761" i="10"/>
  <c r="E761" i="10" s="1"/>
  <c r="F761" i="10" s="1"/>
  <c r="G761" i="10" s="1"/>
  <c r="D760" i="10"/>
  <c r="E760" i="10" s="1"/>
  <c r="F760" i="10" s="1"/>
  <c r="G760" i="10" s="1"/>
  <c r="D759" i="10"/>
  <c r="E759" i="10" s="1"/>
  <c r="F759" i="10" s="1"/>
  <c r="G759" i="10" s="1"/>
  <c r="D758" i="10"/>
  <c r="E758" i="10" s="1"/>
  <c r="F758" i="10" s="1"/>
  <c r="G758" i="10" s="1"/>
  <c r="D757" i="10"/>
  <c r="E757" i="10" s="1"/>
  <c r="F757" i="10" s="1"/>
  <c r="G757" i="10" s="1"/>
  <c r="D756" i="10"/>
  <c r="E756" i="10" s="1"/>
  <c r="F756" i="10" s="1"/>
  <c r="G756" i="10" s="1"/>
  <c r="D755" i="10"/>
  <c r="E755" i="10" s="1"/>
  <c r="F755" i="10" s="1"/>
  <c r="G755" i="10" s="1"/>
  <c r="D754" i="10"/>
  <c r="E754" i="10" s="1"/>
  <c r="F754" i="10" s="1"/>
  <c r="G754" i="10" s="1"/>
  <c r="D753" i="10"/>
  <c r="E753" i="10" s="1"/>
  <c r="F753" i="10" s="1"/>
  <c r="G753" i="10" s="1"/>
  <c r="D752" i="10"/>
  <c r="E752" i="10" s="1"/>
  <c r="F752" i="10" s="1"/>
  <c r="G752" i="10" s="1"/>
  <c r="D751" i="10"/>
  <c r="E751" i="10" s="1"/>
  <c r="F751" i="10" s="1"/>
  <c r="G751" i="10" s="1"/>
  <c r="D750" i="10"/>
  <c r="E750" i="10" s="1"/>
  <c r="F750" i="10" s="1"/>
  <c r="G750" i="10" s="1"/>
  <c r="D749" i="10"/>
  <c r="E749" i="10" s="1"/>
  <c r="F749" i="10" s="1"/>
  <c r="G749" i="10" s="1"/>
  <c r="D748" i="10"/>
  <c r="E748" i="10" s="1"/>
  <c r="F748" i="10" s="1"/>
  <c r="G748" i="10" s="1"/>
  <c r="D747" i="10"/>
  <c r="E747" i="10" s="1"/>
  <c r="F747" i="10" s="1"/>
  <c r="G747" i="10" s="1"/>
  <c r="D746" i="10"/>
  <c r="E746" i="10" s="1"/>
  <c r="F746" i="10" s="1"/>
  <c r="G746" i="10" s="1"/>
  <c r="D745" i="10"/>
  <c r="E745" i="10" s="1"/>
  <c r="F745" i="10" s="1"/>
  <c r="G745" i="10" s="1"/>
  <c r="D744" i="10"/>
  <c r="E744" i="10" s="1"/>
  <c r="F744" i="10" s="1"/>
  <c r="G744" i="10" s="1"/>
  <c r="D743" i="10"/>
  <c r="E743" i="10" s="1"/>
  <c r="F743" i="10" s="1"/>
  <c r="G743" i="10" s="1"/>
  <c r="D742" i="10"/>
  <c r="E742" i="10" s="1"/>
  <c r="F742" i="10" s="1"/>
  <c r="G742" i="10" s="1"/>
  <c r="D741" i="10"/>
  <c r="E741" i="10" s="1"/>
  <c r="F741" i="10" s="1"/>
  <c r="G741" i="10" s="1"/>
  <c r="D740" i="10"/>
  <c r="E740" i="10" s="1"/>
  <c r="F740" i="10" s="1"/>
  <c r="G740" i="10" s="1"/>
  <c r="D739" i="10"/>
  <c r="E739" i="10" s="1"/>
  <c r="F739" i="10" s="1"/>
  <c r="G739" i="10" s="1"/>
  <c r="D738" i="10"/>
  <c r="E738" i="10" s="1"/>
  <c r="F738" i="10" s="1"/>
  <c r="G738" i="10" s="1"/>
  <c r="D737" i="10"/>
  <c r="E737" i="10" s="1"/>
  <c r="F737" i="10" s="1"/>
  <c r="G737" i="10" s="1"/>
  <c r="D736" i="10"/>
  <c r="E736" i="10" s="1"/>
  <c r="F736" i="10" s="1"/>
  <c r="G736" i="10" s="1"/>
  <c r="D735" i="10"/>
  <c r="E735" i="10" s="1"/>
  <c r="F735" i="10" s="1"/>
  <c r="G735" i="10" s="1"/>
  <c r="D734" i="10"/>
  <c r="E734" i="10" s="1"/>
  <c r="F734" i="10" s="1"/>
  <c r="G734" i="10" s="1"/>
  <c r="D733" i="10"/>
  <c r="E733" i="10" s="1"/>
  <c r="F733" i="10" s="1"/>
  <c r="G733" i="10" s="1"/>
  <c r="D732" i="10"/>
  <c r="E732" i="10" s="1"/>
  <c r="F732" i="10" s="1"/>
  <c r="G732" i="10" s="1"/>
  <c r="D731" i="10"/>
  <c r="E731" i="10" s="1"/>
  <c r="F731" i="10" s="1"/>
  <c r="G731" i="10" s="1"/>
  <c r="D730" i="10"/>
  <c r="E730" i="10" s="1"/>
  <c r="F730" i="10" s="1"/>
  <c r="G730" i="10" s="1"/>
  <c r="D729" i="10"/>
  <c r="E729" i="10" s="1"/>
  <c r="F729" i="10" s="1"/>
  <c r="G729" i="10" s="1"/>
  <c r="D728" i="10"/>
  <c r="E728" i="10" s="1"/>
  <c r="F728" i="10" s="1"/>
  <c r="G728" i="10" s="1"/>
  <c r="D727" i="10"/>
  <c r="E727" i="10" s="1"/>
  <c r="F727" i="10" s="1"/>
  <c r="G727" i="10" s="1"/>
  <c r="D726" i="10"/>
  <c r="E726" i="10" s="1"/>
  <c r="F726" i="10" s="1"/>
  <c r="G726" i="10" s="1"/>
  <c r="D725" i="10"/>
  <c r="E725" i="10" s="1"/>
  <c r="F725" i="10" s="1"/>
  <c r="G725" i="10" s="1"/>
  <c r="D724" i="10"/>
  <c r="E724" i="10" s="1"/>
  <c r="F724" i="10" s="1"/>
  <c r="G724" i="10" s="1"/>
  <c r="D723" i="10"/>
  <c r="E723" i="10" s="1"/>
  <c r="F723" i="10" s="1"/>
  <c r="G723" i="10" s="1"/>
  <c r="D722" i="10"/>
  <c r="E722" i="10" s="1"/>
  <c r="F722" i="10" s="1"/>
  <c r="G722" i="10" s="1"/>
  <c r="D721" i="10"/>
  <c r="E721" i="10" s="1"/>
  <c r="F721" i="10" s="1"/>
  <c r="G721" i="10" s="1"/>
  <c r="D720" i="10"/>
  <c r="E720" i="10" s="1"/>
  <c r="F720" i="10" s="1"/>
  <c r="G720" i="10" s="1"/>
  <c r="D719" i="10"/>
  <c r="E719" i="10" s="1"/>
  <c r="F719" i="10" s="1"/>
  <c r="G719" i="10" s="1"/>
  <c r="D718" i="10"/>
  <c r="E718" i="10" s="1"/>
  <c r="F718" i="10" s="1"/>
  <c r="G718" i="10" s="1"/>
  <c r="D717" i="10"/>
  <c r="E717" i="10" s="1"/>
  <c r="F717" i="10" s="1"/>
  <c r="G717" i="10" s="1"/>
  <c r="D716" i="10"/>
  <c r="E716" i="10" s="1"/>
  <c r="F716" i="10" s="1"/>
  <c r="G716" i="10" s="1"/>
  <c r="D715" i="10"/>
  <c r="E715" i="10" s="1"/>
  <c r="F715" i="10" s="1"/>
  <c r="G715" i="10" s="1"/>
  <c r="D714" i="10"/>
  <c r="E714" i="10" s="1"/>
  <c r="F714" i="10" s="1"/>
  <c r="G714" i="10" s="1"/>
  <c r="D713" i="10"/>
  <c r="E713" i="10" s="1"/>
  <c r="F713" i="10" s="1"/>
  <c r="G713" i="10" s="1"/>
  <c r="D712" i="10"/>
  <c r="E712" i="10" s="1"/>
  <c r="F712" i="10" s="1"/>
  <c r="G712" i="10" s="1"/>
  <c r="D711" i="10"/>
  <c r="E711" i="10" s="1"/>
  <c r="F711" i="10" s="1"/>
  <c r="G711" i="10" s="1"/>
  <c r="D710" i="10"/>
  <c r="E710" i="10" s="1"/>
  <c r="F710" i="10" s="1"/>
  <c r="G710" i="10" s="1"/>
  <c r="D709" i="10"/>
  <c r="E709" i="10" s="1"/>
  <c r="F709" i="10" s="1"/>
  <c r="G709" i="10" s="1"/>
  <c r="D708" i="10"/>
  <c r="E708" i="10" s="1"/>
  <c r="F708" i="10" s="1"/>
  <c r="G708" i="10" s="1"/>
  <c r="D707" i="10"/>
  <c r="E707" i="10" s="1"/>
  <c r="F707" i="10" s="1"/>
  <c r="G707" i="10" s="1"/>
  <c r="D706" i="10"/>
  <c r="E706" i="10" s="1"/>
  <c r="F706" i="10" s="1"/>
  <c r="G706" i="10" s="1"/>
  <c r="D705" i="10"/>
  <c r="E705" i="10" s="1"/>
  <c r="F705" i="10" s="1"/>
  <c r="G705" i="10" s="1"/>
  <c r="D704" i="10"/>
  <c r="E704" i="10" s="1"/>
  <c r="F704" i="10" s="1"/>
  <c r="G704" i="10" s="1"/>
  <c r="D703" i="10"/>
  <c r="E703" i="10" s="1"/>
  <c r="F703" i="10" s="1"/>
  <c r="G703" i="10" s="1"/>
  <c r="D702" i="10"/>
  <c r="E702" i="10" s="1"/>
  <c r="F702" i="10" s="1"/>
  <c r="G702" i="10" s="1"/>
  <c r="D701" i="10"/>
  <c r="E701" i="10" s="1"/>
  <c r="F701" i="10" s="1"/>
  <c r="G701" i="10" s="1"/>
  <c r="D700" i="10"/>
  <c r="E700" i="10" s="1"/>
  <c r="F700" i="10" s="1"/>
  <c r="G700" i="10" s="1"/>
  <c r="D699" i="10"/>
  <c r="E699" i="10" s="1"/>
  <c r="F699" i="10" s="1"/>
  <c r="G699" i="10" s="1"/>
  <c r="D698" i="10"/>
  <c r="E698" i="10" s="1"/>
  <c r="F698" i="10" s="1"/>
  <c r="G698" i="10" s="1"/>
  <c r="D697" i="10"/>
  <c r="E697" i="10" s="1"/>
  <c r="F697" i="10" s="1"/>
  <c r="G697" i="10" s="1"/>
  <c r="D696" i="10"/>
  <c r="E696" i="10" s="1"/>
  <c r="F696" i="10" s="1"/>
  <c r="G696" i="10" s="1"/>
  <c r="D695" i="10"/>
  <c r="E695" i="10" s="1"/>
  <c r="F695" i="10" s="1"/>
  <c r="G695" i="10" s="1"/>
  <c r="D694" i="10"/>
  <c r="E694" i="10" s="1"/>
  <c r="F694" i="10" s="1"/>
  <c r="G694" i="10" s="1"/>
  <c r="D693" i="10"/>
  <c r="E693" i="10" s="1"/>
  <c r="F693" i="10" s="1"/>
  <c r="G693" i="10" s="1"/>
  <c r="D692" i="10"/>
  <c r="E692" i="10" s="1"/>
  <c r="F692" i="10" s="1"/>
  <c r="G692" i="10" s="1"/>
  <c r="D691" i="10"/>
  <c r="E691" i="10" s="1"/>
  <c r="F691" i="10" s="1"/>
  <c r="G691" i="10" s="1"/>
  <c r="D690" i="10"/>
  <c r="E690" i="10" s="1"/>
  <c r="F690" i="10" s="1"/>
  <c r="G690" i="10" s="1"/>
  <c r="D689" i="10"/>
  <c r="E689" i="10" s="1"/>
  <c r="F689" i="10" s="1"/>
  <c r="G689" i="10" s="1"/>
  <c r="D688" i="10"/>
  <c r="E688" i="10" s="1"/>
  <c r="F688" i="10" s="1"/>
  <c r="G688" i="10" s="1"/>
  <c r="D687" i="10"/>
  <c r="E687" i="10" s="1"/>
  <c r="F687" i="10" s="1"/>
  <c r="G687" i="10" s="1"/>
  <c r="D686" i="10"/>
  <c r="E686" i="10" s="1"/>
  <c r="F686" i="10" s="1"/>
  <c r="G686" i="10" s="1"/>
  <c r="D685" i="10"/>
  <c r="E685" i="10" s="1"/>
  <c r="F685" i="10" s="1"/>
  <c r="G685" i="10" s="1"/>
  <c r="D684" i="10"/>
  <c r="E684" i="10" s="1"/>
  <c r="F684" i="10" s="1"/>
  <c r="G684" i="10" s="1"/>
  <c r="D683" i="10"/>
  <c r="E683" i="10" s="1"/>
  <c r="F683" i="10" s="1"/>
  <c r="G683" i="10" s="1"/>
  <c r="D682" i="10"/>
  <c r="E682" i="10" s="1"/>
  <c r="F682" i="10" s="1"/>
  <c r="G682" i="10" s="1"/>
  <c r="D681" i="10"/>
  <c r="E681" i="10" s="1"/>
  <c r="F681" i="10" s="1"/>
  <c r="G681" i="10" s="1"/>
  <c r="D680" i="10"/>
  <c r="E680" i="10" s="1"/>
  <c r="F680" i="10" s="1"/>
  <c r="G680" i="10" s="1"/>
  <c r="D679" i="10"/>
  <c r="E679" i="10" s="1"/>
  <c r="F679" i="10" s="1"/>
  <c r="G679" i="10" s="1"/>
  <c r="D678" i="10"/>
  <c r="E678" i="10" s="1"/>
  <c r="F678" i="10" s="1"/>
  <c r="G678" i="10" s="1"/>
  <c r="D677" i="10"/>
  <c r="E677" i="10" s="1"/>
  <c r="F677" i="10" s="1"/>
  <c r="G677" i="10" s="1"/>
  <c r="D676" i="10"/>
  <c r="E676" i="10" s="1"/>
  <c r="F676" i="10" s="1"/>
  <c r="G676" i="10" s="1"/>
  <c r="D675" i="10"/>
  <c r="E675" i="10" s="1"/>
  <c r="F675" i="10" s="1"/>
  <c r="G675" i="10" s="1"/>
  <c r="D674" i="10"/>
  <c r="E674" i="10" s="1"/>
  <c r="F674" i="10" s="1"/>
  <c r="G674" i="10" s="1"/>
  <c r="D673" i="10"/>
  <c r="E673" i="10" s="1"/>
  <c r="F673" i="10" s="1"/>
  <c r="G673" i="10" s="1"/>
  <c r="D672" i="10"/>
  <c r="E672" i="10" s="1"/>
  <c r="F672" i="10" s="1"/>
  <c r="G672" i="10" s="1"/>
  <c r="D671" i="10"/>
  <c r="E671" i="10" s="1"/>
  <c r="F671" i="10" s="1"/>
  <c r="G671" i="10" s="1"/>
  <c r="D670" i="10"/>
  <c r="E670" i="10" s="1"/>
  <c r="F670" i="10" s="1"/>
  <c r="G670" i="10" s="1"/>
  <c r="D669" i="10"/>
  <c r="E669" i="10" s="1"/>
  <c r="F669" i="10" s="1"/>
  <c r="G669" i="10" s="1"/>
  <c r="D668" i="10"/>
  <c r="E668" i="10" s="1"/>
  <c r="F668" i="10" s="1"/>
  <c r="G668" i="10" s="1"/>
  <c r="D667" i="10"/>
  <c r="E667" i="10" s="1"/>
  <c r="F667" i="10" s="1"/>
  <c r="G667" i="10" s="1"/>
  <c r="D666" i="10"/>
  <c r="E666" i="10" s="1"/>
  <c r="F666" i="10" s="1"/>
  <c r="G666" i="10" s="1"/>
  <c r="D665" i="10"/>
  <c r="E665" i="10" s="1"/>
  <c r="F665" i="10" s="1"/>
  <c r="G665" i="10" s="1"/>
  <c r="D664" i="10"/>
  <c r="E664" i="10" s="1"/>
  <c r="F664" i="10" s="1"/>
  <c r="G664" i="10" s="1"/>
  <c r="D663" i="10"/>
  <c r="E663" i="10" s="1"/>
  <c r="F663" i="10" s="1"/>
  <c r="G663" i="10" s="1"/>
  <c r="D662" i="10"/>
  <c r="E662" i="10" s="1"/>
  <c r="F662" i="10" s="1"/>
  <c r="G662" i="10" s="1"/>
  <c r="D661" i="10"/>
  <c r="E661" i="10" s="1"/>
  <c r="F661" i="10" s="1"/>
  <c r="G661" i="10" s="1"/>
  <c r="D660" i="10"/>
  <c r="E660" i="10" s="1"/>
  <c r="F660" i="10" s="1"/>
  <c r="G660" i="10" s="1"/>
  <c r="D659" i="10"/>
  <c r="E659" i="10" s="1"/>
  <c r="F659" i="10" s="1"/>
  <c r="G659" i="10" s="1"/>
  <c r="D658" i="10"/>
  <c r="E658" i="10" s="1"/>
  <c r="F658" i="10" s="1"/>
  <c r="G658" i="10" s="1"/>
  <c r="D657" i="10"/>
  <c r="E657" i="10" s="1"/>
  <c r="F657" i="10" s="1"/>
  <c r="G657" i="10" s="1"/>
  <c r="D656" i="10"/>
  <c r="E656" i="10" s="1"/>
  <c r="F656" i="10" s="1"/>
  <c r="G656" i="10" s="1"/>
  <c r="D655" i="10"/>
  <c r="E655" i="10" s="1"/>
  <c r="F655" i="10" s="1"/>
  <c r="G655" i="10" s="1"/>
  <c r="D654" i="10"/>
  <c r="E654" i="10" s="1"/>
  <c r="F654" i="10" s="1"/>
  <c r="G654" i="10" s="1"/>
  <c r="D653" i="10"/>
  <c r="E653" i="10" s="1"/>
  <c r="F653" i="10" s="1"/>
  <c r="G653" i="10" s="1"/>
  <c r="D652" i="10"/>
  <c r="E652" i="10" s="1"/>
  <c r="F652" i="10" s="1"/>
  <c r="G652" i="10" s="1"/>
  <c r="D651" i="10"/>
  <c r="E651" i="10" s="1"/>
  <c r="F651" i="10" s="1"/>
  <c r="G651" i="10" s="1"/>
  <c r="D650" i="10"/>
  <c r="E650" i="10" s="1"/>
  <c r="F650" i="10" s="1"/>
  <c r="G650" i="10" s="1"/>
  <c r="D649" i="10"/>
  <c r="E649" i="10" s="1"/>
  <c r="F649" i="10" s="1"/>
  <c r="G649" i="10" s="1"/>
  <c r="D648" i="10"/>
  <c r="E648" i="10" s="1"/>
  <c r="F648" i="10" s="1"/>
  <c r="G648" i="10" s="1"/>
  <c r="D647" i="10"/>
  <c r="E647" i="10" s="1"/>
  <c r="F647" i="10" s="1"/>
  <c r="G647" i="10" s="1"/>
  <c r="D646" i="10"/>
  <c r="E646" i="10" s="1"/>
  <c r="F646" i="10" s="1"/>
  <c r="G646" i="10" s="1"/>
  <c r="D645" i="10"/>
  <c r="E645" i="10" s="1"/>
  <c r="F645" i="10" s="1"/>
  <c r="G645" i="10" s="1"/>
  <c r="D644" i="10"/>
  <c r="E644" i="10" s="1"/>
  <c r="F644" i="10" s="1"/>
  <c r="G644" i="10" s="1"/>
  <c r="D643" i="10"/>
  <c r="E643" i="10" s="1"/>
  <c r="F643" i="10" s="1"/>
  <c r="G643" i="10" s="1"/>
  <c r="D642" i="10"/>
  <c r="E642" i="10" s="1"/>
  <c r="F642" i="10" s="1"/>
  <c r="G642" i="10" s="1"/>
  <c r="D641" i="10"/>
  <c r="E641" i="10" s="1"/>
  <c r="F641" i="10" s="1"/>
  <c r="G641" i="10" s="1"/>
  <c r="D640" i="10"/>
  <c r="E640" i="10" s="1"/>
  <c r="F640" i="10" s="1"/>
  <c r="G640" i="10" s="1"/>
  <c r="D639" i="10"/>
  <c r="E639" i="10" s="1"/>
  <c r="F639" i="10" s="1"/>
  <c r="G639" i="10" s="1"/>
  <c r="D638" i="10"/>
  <c r="E638" i="10" s="1"/>
  <c r="F638" i="10" s="1"/>
  <c r="G638" i="10" s="1"/>
  <c r="D637" i="10"/>
  <c r="E637" i="10" s="1"/>
  <c r="F637" i="10" s="1"/>
  <c r="G637" i="10" s="1"/>
  <c r="D636" i="10"/>
  <c r="E636" i="10" s="1"/>
  <c r="F636" i="10" s="1"/>
  <c r="G636" i="10" s="1"/>
  <c r="D635" i="10"/>
  <c r="E635" i="10" s="1"/>
  <c r="F635" i="10" s="1"/>
  <c r="G635" i="10" s="1"/>
  <c r="D634" i="10"/>
  <c r="E634" i="10" s="1"/>
  <c r="F634" i="10" s="1"/>
  <c r="G634" i="10" s="1"/>
  <c r="D633" i="10"/>
  <c r="E633" i="10" s="1"/>
  <c r="F633" i="10" s="1"/>
  <c r="G633" i="10" s="1"/>
  <c r="D632" i="10"/>
  <c r="E632" i="10" s="1"/>
  <c r="F632" i="10" s="1"/>
  <c r="G632" i="10" s="1"/>
  <c r="D631" i="10"/>
  <c r="E631" i="10" s="1"/>
  <c r="F631" i="10" s="1"/>
  <c r="G631" i="10" s="1"/>
  <c r="D630" i="10"/>
  <c r="E630" i="10" s="1"/>
  <c r="F630" i="10" s="1"/>
  <c r="G630" i="10" s="1"/>
  <c r="D629" i="10"/>
  <c r="E629" i="10" s="1"/>
  <c r="F629" i="10" s="1"/>
  <c r="G629" i="10" s="1"/>
  <c r="D628" i="10"/>
  <c r="E628" i="10" s="1"/>
  <c r="F628" i="10" s="1"/>
  <c r="G628" i="10" s="1"/>
  <c r="D627" i="10"/>
  <c r="E627" i="10" s="1"/>
  <c r="F627" i="10" s="1"/>
  <c r="G627" i="10" s="1"/>
  <c r="D626" i="10"/>
  <c r="E626" i="10" s="1"/>
  <c r="F626" i="10" s="1"/>
  <c r="G626" i="10" s="1"/>
  <c r="D625" i="10"/>
  <c r="E625" i="10" s="1"/>
  <c r="F625" i="10" s="1"/>
  <c r="G625" i="10" s="1"/>
  <c r="D624" i="10"/>
  <c r="E624" i="10" s="1"/>
  <c r="F624" i="10" s="1"/>
  <c r="G624" i="10" s="1"/>
  <c r="D623" i="10"/>
  <c r="E623" i="10" s="1"/>
  <c r="F623" i="10" s="1"/>
  <c r="G623" i="10" s="1"/>
  <c r="D622" i="10"/>
  <c r="E622" i="10" s="1"/>
  <c r="F622" i="10" s="1"/>
  <c r="G622" i="10" s="1"/>
  <c r="D621" i="10"/>
  <c r="E621" i="10" s="1"/>
  <c r="F621" i="10" s="1"/>
  <c r="G621" i="10" s="1"/>
  <c r="D620" i="10"/>
  <c r="E620" i="10" s="1"/>
  <c r="F620" i="10" s="1"/>
  <c r="G620" i="10" s="1"/>
  <c r="D619" i="10"/>
  <c r="E619" i="10" s="1"/>
  <c r="F619" i="10" s="1"/>
  <c r="G619" i="10" s="1"/>
  <c r="D618" i="10"/>
  <c r="E618" i="10" s="1"/>
  <c r="F618" i="10" s="1"/>
  <c r="G618" i="10" s="1"/>
  <c r="D617" i="10"/>
  <c r="E617" i="10" s="1"/>
  <c r="F617" i="10" s="1"/>
  <c r="G617" i="10" s="1"/>
  <c r="D616" i="10"/>
  <c r="E616" i="10" s="1"/>
  <c r="F616" i="10" s="1"/>
  <c r="G616" i="10" s="1"/>
  <c r="D615" i="10"/>
  <c r="E615" i="10" s="1"/>
  <c r="F615" i="10" s="1"/>
  <c r="G615" i="10" s="1"/>
  <c r="D614" i="10"/>
  <c r="E614" i="10" s="1"/>
  <c r="F614" i="10" s="1"/>
  <c r="G614" i="10" s="1"/>
  <c r="D613" i="10"/>
  <c r="E613" i="10" s="1"/>
  <c r="F613" i="10" s="1"/>
  <c r="G613" i="10" s="1"/>
  <c r="D612" i="10"/>
  <c r="E612" i="10" s="1"/>
  <c r="F612" i="10" s="1"/>
  <c r="G612" i="10" s="1"/>
  <c r="D611" i="10"/>
  <c r="E611" i="10" s="1"/>
  <c r="F611" i="10" s="1"/>
  <c r="G611" i="10" s="1"/>
  <c r="D610" i="10"/>
  <c r="E610" i="10" s="1"/>
  <c r="F610" i="10" s="1"/>
  <c r="G610" i="10" s="1"/>
  <c r="D609" i="10"/>
  <c r="E609" i="10" s="1"/>
  <c r="F609" i="10" s="1"/>
  <c r="G609" i="10" s="1"/>
  <c r="D608" i="10"/>
  <c r="E608" i="10" s="1"/>
  <c r="F608" i="10" s="1"/>
  <c r="G608" i="10" s="1"/>
  <c r="D607" i="10"/>
  <c r="E607" i="10" s="1"/>
  <c r="F607" i="10" s="1"/>
  <c r="G607" i="10" s="1"/>
  <c r="D606" i="10"/>
  <c r="E606" i="10" s="1"/>
  <c r="F606" i="10" s="1"/>
  <c r="G606" i="10" s="1"/>
  <c r="D605" i="10"/>
  <c r="E605" i="10" s="1"/>
  <c r="F605" i="10" s="1"/>
  <c r="G605" i="10" s="1"/>
  <c r="D604" i="10"/>
  <c r="E604" i="10" s="1"/>
  <c r="F604" i="10" s="1"/>
  <c r="G604" i="10" s="1"/>
  <c r="D603" i="10"/>
  <c r="E603" i="10" s="1"/>
  <c r="F603" i="10" s="1"/>
  <c r="G603" i="10" s="1"/>
  <c r="D602" i="10"/>
  <c r="E602" i="10" s="1"/>
  <c r="F602" i="10" s="1"/>
  <c r="G602" i="10" s="1"/>
  <c r="D601" i="10"/>
  <c r="E601" i="10" s="1"/>
  <c r="F601" i="10" s="1"/>
  <c r="G601" i="10" s="1"/>
  <c r="D600" i="10"/>
  <c r="E600" i="10" s="1"/>
  <c r="F600" i="10" s="1"/>
  <c r="G600" i="10" s="1"/>
  <c r="D599" i="10"/>
  <c r="E599" i="10" s="1"/>
  <c r="F599" i="10" s="1"/>
  <c r="G599" i="10" s="1"/>
  <c r="D598" i="10"/>
  <c r="E598" i="10" s="1"/>
  <c r="F598" i="10" s="1"/>
  <c r="G598" i="10" s="1"/>
  <c r="D597" i="10"/>
  <c r="E597" i="10" s="1"/>
  <c r="F597" i="10" s="1"/>
  <c r="G597" i="10" s="1"/>
  <c r="D596" i="10"/>
  <c r="E596" i="10" s="1"/>
  <c r="F596" i="10" s="1"/>
  <c r="G596" i="10" s="1"/>
  <c r="D595" i="10"/>
  <c r="E595" i="10" s="1"/>
  <c r="F595" i="10" s="1"/>
  <c r="G595" i="10" s="1"/>
  <c r="D594" i="10"/>
  <c r="E594" i="10" s="1"/>
  <c r="F594" i="10" s="1"/>
  <c r="G594" i="10" s="1"/>
  <c r="D593" i="10"/>
  <c r="E593" i="10" s="1"/>
  <c r="F593" i="10" s="1"/>
  <c r="G593" i="10" s="1"/>
  <c r="D592" i="10"/>
  <c r="E592" i="10" s="1"/>
  <c r="F592" i="10" s="1"/>
  <c r="G592" i="10" s="1"/>
  <c r="D591" i="10"/>
  <c r="E591" i="10" s="1"/>
  <c r="F591" i="10" s="1"/>
  <c r="G591" i="10" s="1"/>
  <c r="D590" i="10"/>
  <c r="E590" i="10" s="1"/>
  <c r="F590" i="10" s="1"/>
  <c r="G590" i="10" s="1"/>
  <c r="D589" i="10"/>
  <c r="E589" i="10" s="1"/>
  <c r="F589" i="10" s="1"/>
  <c r="G589" i="10" s="1"/>
  <c r="D588" i="10"/>
  <c r="E588" i="10" s="1"/>
  <c r="F588" i="10" s="1"/>
  <c r="G588" i="10" s="1"/>
  <c r="D587" i="10"/>
  <c r="E587" i="10" s="1"/>
  <c r="F587" i="10" s="1"/>
  <c r="G587" i="10" s="1"/>
  <c r="D586" i="10"/>
  <c r="E586" i="10" s="1"/>
  <c r="F586" i="10" s="1"/>
  <c r="G586" i="10" s="1"/>
  <c r="D585" i="10"/>
  <c r="E585" i="10" s="1"/>
  <c r="F585" i="10" s="1"/>
  <c r="G585" i="10" s="1"/>
  <c r="D584" i="10"/>
  <c r="E584" i="10" s="1"/>
  <c r="F584" i="10" s="1"/>
  <c r="G584" i="10" s="1"/>
  <c r="D583" i="10"/>
  <c r="E583" i="10" s="1"/>
  <c r="F583" i="10" s="1"/>
  <c r="G583" i="10" s="1"/>
  <c r="D582" i="10"/>
  <c r="E582" i="10" s="1"/>
  <c r="F582" i="10" s="1"/>
  <c r="G582" i="10" s="1"/>
  <c r="D581" i="10"/>
  <c r="E581" i="10" s="1"/>
  <c r="F581" i="10" s="1"/>
  <c r="G581" i="10" s="1"/>
  <c r="D580" i="10"/>
  <c r="E580" i="10" s="1"/>
  <c r="F580" i="10" s="1"/>
  <c r="G580" i="10" s="1"/>
  <c r="D579" i="10"/>
  <c r="E579" i="10" s="1"/>
  <c r="F579" i="10" s="1"/>
  <c r="G579" i="10" s="1"/>
  <c r="D578" i="10"/>
  <c r="E578" i="10" s="1"/>
  <c r="F578" i="10" s="1"/>
  <c r="G578" i="10" s="1"/>
  <c r="D577" i="10"/>
  <c r="E577" i="10" s="1"/>
  <c r="F577" i="10" s="1"/>
  <c r="G577" i="10" s="1"/>
  <c r="D576" i="10"/>
  <c r="E576" i="10" s="1"/>
  <c r="F576" i="10" s="1"/>
  <c r="G576" i="10" s="1"/>
  <c r="D575" i="10"/>
  <c r="E575" i="10" s="1"/>
  <c r="F575" i="10" s="1"/>
  <c r="G575" i="10" s="1"/>
  <c r="D574" i="10"/>
  <c r="E574" i="10" s="1"/>
  <c r="F574" i="10" s="1"/>
  <c r="G574" i="10" s="1"/>
  <c r="D573" i="10"/>
  <c r="E573" i="10" s="1"/>
  <c r="F573" i="10" s="1"/>
  <c r="G573" i="10" s="1"/>
  <c r="D572" i="10"/>
  <c r="E572" i="10" s="1"/>
  <c r="F572" i="10" s="1"/>
  <c r="G572" i="10" s="1"/>
  <c r="D571" i="10"/>
  <c r="E571" i="10" s="1"/>
  <c r="F571" i="10" s="1"/>
  <c r="G571" i="10" s="1"/>
  <c r="D570" i="10"/>
  <c r="E570" i="10" s="1"/>
  <c r="F570" i="10" s="1"/>
  <c r="G570" i="10" s="1"/>
  <c r="D569" i="10"/>
  <c r="E569" i="10" s="1"/>
  <c r="F569" i="10" s="1"/>
  <c r="G569" i="10" s="1"/>
  <c r="D568" i="10"/>
  <c r="E568" i="10" s="1"/>
  <c r="F568" i="10" s="1"/>
  <c r="G568" i="10" s="1"/>
  <c r="D567" i="10"/>
  <c r="E567" i="10" s="1"/>
  <c r="F567" i="10" s="1"/>
  <c r="G567" i="10" s="1"/>
  <c r="D566" i="10"/>
  <c r="E566" i="10" s="1"/>
  <c r="F566" i="10" s="1"/>
  <c r="G566" i="10" s="1"/>
  <c r="D565" i="10"/>
  <c r="E565" i="10" s="1"/>
  <c r="F565" i="10" s="1"/>
  <c r="G565" i="10" s="1"/>
  <c r="D564" i="10"/>
  <c r="E564" i="10" s="1"/>
  <c r="F564" i="10" s="1"/>
  <c r="G564" i="10" s="1"/>
  <c r="D563" i="10"/>
  <c r="E563" i="10" s="1"/>
  <c r="F563" i="10" s="1"/>
  <c r="G563" i="10" s="1"/>
  <c r="D562" i="10"/>
  <c r="E562" i="10" s="1"/>
  <c r="F562" i="10" s="1"/>
  <c r="G562" i="10" s="1"/>
  <c r="D561" i="10"/>
  <c r="E561" i="10" s="1"/>
  <c r="F561" i="10" s="1"/>
  <c r="G561" i="10" s="1"/>
  <c r="D560" i="10"/>
  <c r="E560" i="10" s="1"/>
  <c r="F560" i="10" s="1"/>
  <c r="G560" i="10" s="1"/>
  <c r="D559" i="10"/>
  <c r="E559" i="10" s="1"/>
  <c r="F559" i="10" s="1"/>
  <c r="G559" i="10" s="1"/>
  <c r="D558" i="10"/>
  <c r="E558" i="10" s="1"/>
  <c r="F558" i="10" s="1"/>
  <c r="G558" i="10" s="1"/>
  <c r="D557" i="10"/>
  <c r="E557" i="10" s="1"/>
  <c r="F557" i="10" s="1"/>
  <c r="G557" i="10" s="1"/>
  <c r="D556" i="10"/>
  <c r="E556" i="10" s="1"/>
  <c r="F556" i="10" s="1"/>
  <c r="G556" i="10" s="1"/>
  <c r="D555" i="10"/>
  <c r="E555" i="10" s="1"/>
  <c r="F555" i="10" s="1"/>
  <c r="G555" i="10" s="1"/>
  <c r="D554" i="10"/>
  <c r="E554" i="10" s="1"/>
  <c r="F554" i="10" s="1"/>
  <c r="G554" i="10" s="1"/>
  <c r="D553" i="10"/>
  <c r="E553" i="10" s="1"/>
  <c r="F553" i="10" s="1"/>
  <c r="G553" i="10" s="1"/>
  <c r="D552" i="10"/>
  <c r="E552" i="10" s="1"/>
  <c r="F552" i="10" s="1"/>
  <c r="G552" i="10" s="1"/>
  <c r="D551" i="10"/>
  <c r="E551" i="10" s="1"/>
  <c r="F551" i="10" s="1"/>
  <c r="G551" i="10" s="1"/>
  <c r="D550" i="10"/>
  <c r="E550" i="10" s="1"/>
  <c r="F550" i="10" s="1"/>
  <c r="G550" i="10" s="1"/>
  <c r="D549" i="10"/>
  <c r="E549" i="10" s="1"/>
  <c r="F549" i="10" s="1"/>
  <c r="G549" i="10" s="1"/>
  <c r="D548" i="10"/>
  <c r="E548" i="10" s="1"/>
  <c r="F548" i="10" s="1"/>
  <c r="G548" i="10" s="1"/>
  <c r="D547" i="10"/>
  <c r="E547" i="10" s="1"/>
  <c r="F547" i="10" s="1"/>
  <c r="G547" i="10" s="1"/>
  <c r="D546" i="10"/>
  <c r="E546" i="10" s="1"/>
  <c r="F546" i="10" s="1"/>
  <c r="G546" i="10" s="1"/>
  <c r="D545" i="10"/>
  <c r="E545" i="10" s="1"/>
  <c r="F545" i="10" s="1"/>
  <c r="G545" i="10" s="1"/>
  <c r="D544" i="10"/>
  <c r="E544" i="10" s="1"/>
  <c r="F544" i="10" s="1"/>
  <c r="G544" i="10" s="1"/>
  <c r="D543" i="10"/>
  <c r="E543" i="10" s="1"/>
  <c r="F543" i="10" s="1"/>
  <c r="G543" i="10" s="1"/>
  <c r="D542" i="10"/>
  <c r="E542" i="10" s="1"/>
  <c r="F542" i="10" s="1"/>
  <c r="G542" i="10" s="1"/>
  <c r="D541" i="10"/>
  <c r="E541" i="10" s="1"/>
  <c r="F541" i="10" s="1"/>
  <c r="G541" i="10" s="1"/>
  <c r="D540" i="10"/>
  <c r="E540" i="10" s="1"/>
  <c r="F540" i="10" s="1"/>
  <c r="G540" i="10" s="1"/>
  <c r="D539" i="10"/>
  <c r="E539" i="10" s="1"/>
  <c r="F539" i="10" s="1"/>
  <c r="G539" i="10" s="1"/>
  <c r="D538" i="10"/>
  <c r="E538" i="10" s="1"/>
  <c r="F538" i="10" s="1"/>
  <c r="G538" i="10" s="1"/>
  <c r="D537" i="10"/>
  <c r="E537" i="10" s="1"/>
  <c r="F537" i="10" s="1"/>
  <c r="G537" i="10" s="1"/>
  <c r="D536" i="10"/>
  <c r="E536" i="10" s="1"/>
  <c r="F536" i="10" s="1"/>
  <c r="G536" i="10" s="1"/>
  <c r="D535" i="10"/>
  <c r="E535" i="10" s="1"/>
  <c r="F535" i="10" s="1"/>
  <c r="G535" i="10" s="1"/>
  <c r="D534" i="10"/>
  <c r="E534" i="10" s="1"/>
  <c r="F534" i="10" s="1"/>
  <c r="G534" i="10" s="1"/>
  <c r="D533" i="10"/>
  <c r="E533" i="10" s="1"/>
  <c r="F533" i="10" s="1"/>
  <c r="G533" i="10" s="1"/>
  <c r="D532" i="10"/>
  <c r="E532" i="10" s="1"/>
  <c r="F532" i="10" s="1"/>
  <c r="G532" i="10" s="1"/>
  <c r="D531" i="10"/>
  <c r="E531" i="10" s="1"/>
  <c r="F531" i="10" s="1"/>
  <c r="G531" i="10" s="1"/>
  <c r="D530" i="10"/>
  <c r="E530" i="10" s="1"/>
  <c r="F530" i="10" s="1"/>
  <c r="G530" i="10" s="1"/>
  <c r="D529" i="10"/>
  <c r="E529" i="10" s="1"/>
  <c r="F529" i="10" s="1"/>
  <c r="G529" i="10" s="1"/>
  <c r="D528" i="10"/>
  <c r="E528" i="10" s="1"/>
  <c r="F528" i="10" s="1"/>
  <c r="G528" i="10" s="1"/>
  <c r="D527" i="10"/>
  <c r="E527" i="10" s="1"/>
  <c r="F527" i="10" s="1"/>
  <c r="G527" i="10" s="1"/>
  <c r="D526" i="10"/>
  <c r="E526" i="10" s="1"/>
  <c r="F526" i="10" s="1"/>
  <c r="G526" i="10" s="1"/>
  <c r="D525" i="10"/>
  <c r="E525" i="10" s="1"/>
  <c r="F525" i="10" s="1"/>
  <c r="G525" i="10" s="1"/>
  <c r="D524" i="10"/>
  <c r="E524" i="10" s="1"/>
  <c r="F524" i="10" s="1"/>
  <c r="G524" i="10" s="1"/>
  <c r="D523" i="10"/>
  <c r="E523" i="10" s="1"/>
  <c r="F523" i="10" s="1"/>
  <c r="G523" i="10" s="1"/>
  <c r="D522" i="10"/>
  <c r="E522" i="10" s="1"/>
  <c r="F522" i="10" s="1"/>
  <c r="G522" i="10" s="1"/>
  <c r="D521" i="10"/>
  <c r="E521" i="10" s="1"/>
  <c r="F521" i="10" s="1"/>
  <c r="G521" i="10" s="1"/>
  <c r="D520" i="10"/>
  <c r="E520" i="10" s="1"/>
  <c r="F520" i="10" s="1"/>
  <c r="G520" i="10" s="1"/>
  <c r="D519" i="10"/>
  <c r="E519" i="10" s="1"/>
  <c r="F519" i="10" s="1"/>
  <c r="G519" i="10" s="1"/>
  <c r="D518" i="10"/>
  <c r="E518" i="10" s="1"/>
  <c r="F518" i="10" s="1"/>
  <c r="G518" i="10" s="1"/>
  <c r="D517" i="10"/>
  <c r="E517" i="10" s="1"/>
  <c r="F517" i="10" s="1"/>
  <c r="G517" i="10" s="1"/>
  <c r="D516" i="10"/>
  <c r="E516" i="10" s="1"/>
  <c r="F516" i="10" s="1"/>
  <c r="G516" i="10" s="1"/>
  <c r="D515" i="10"/>
  <c r="E515" i="10" s="1"/>
  <c r="F515" i="10" s="1"/>
  <c r="G515" i="10" s="1"/>
  <c r="D514" i="10"/>
  <c r="E514" i="10" s="1"/>
  <c r="F514" i="10" s="1"/>
  <c r="G514" i="10" s="1"/>
  <c r="D513" i="10"/>
  <c r="E513" i="10" s="1"/>
  <c r="F513" i="10" s="1"/>
  <c r="G513" i="10" s="1"/>
  <c r="D512" i="10"/>
  <c r="E512" i="10" s="1"/>
  <c r="F512" i="10" s="1"/>
  <c r="G512" i="10" s="1"/>
  <c r="D511" i="10"/>
  <c r="E511" i="10" s="1"/>
  <c r="F511" i="10" s="1"/>
  <c r="G511" i="10" s="1"/>
  <c r="D510" i="10"/>
  <c r="E510" i="10" s="1"/>
  <c r="F510" i="10" s="1"/>
  <c r="G510" i="10" s="1"/>
  <c r="D509" i="10"/>
  <c r="E509" i="10" s="1"/>
  <c r="F509" i="10" s="1"/>
  <c r="G509" i="10" s="1"/>
  <c r="D508" i="10"/>
  <c r="E508" i="10" s="1"/>
  <c r="F508" i="10" s="1"/>
  <c r="G508" i="10" s="1"/>
  <c r="D507" i="10"/>
  <c r="E507" i="10" s="1"/>
  <c r="F507" i="10" s="1"/>
  <c r="G507" i="10" s="1"/>
  <c r="D506" i="10"/>
  <c r="E506" i="10" s="1"/>
  <c r="F506" i="10" s="1"/>
  <c r="G506" i="10" s="1"/>
  <c r="D505" i="10"/>
  <c r="E505" i="10" s="1"/>
  <c r="F505" i="10" s="1"/>
  <c r="G505" i="10" s="1"/>
  <c r="D504" i="10"/>
  <c r="E504" i="10" s="1"/>
  <c r="F504" i="10" s="1"/>
  <c r="G504" i="10" s="1"/>
  <c r="D503" i="10"/>
  <c r="E503" i="10" s="1"/>
  <c r="F503" i="10" s="1"/>
  <c r="G503" i="10" s="1"/>
  <c r="D502" i="10"/>
  <c r="E502" i="10" s="1"/>
  <c r="F502" i="10" s="1"/>
  <c r="G502" i="10" s="1"/>
  <c r="D501" i="10"/>
  <c r="E501" i="10" s="1"/>
  <c r="F501" i="10" s="1"/>
  <c r="G501" i="10" s="1"/>
  <c r="D500" i="10"/>
  <c r="E500" i="10" s="1"/>
  <c r="F500" i="10" s="1"/>
  <c r="G500" i="10" s="1"/>
  <c r="D499" i="10"/>
  <c r="E499" i="10" s="1"/>
  <c r="F499" i="10" s="1"/>
  <c r="G499" i="10" s="1"/>
  <c r="D498" i="10"/>
  <c r="E498" i="10" s="1"/>
  <c r="F498" i="10" s="1"/>
  <c r="G498" i="10" s="1"/>
  <c r="D497" i="10"/>
  <c r="E497" i="10" s="1"/>
  <c r="F497" i="10" s="1"/>
  <c r="G497" i="10" s="1"/>
  <c r="D496" i="10"/>
  <c r="E496" i="10" s="1"/>
  <c r="F496" i="10" s="1"/>
  <c r="G496" i="10" s="1"/>
  <c r="D495" i="10"/>
  <c r="E495" i="10" s="1"/>
  <c r="F495" i="10" s="1"/>
  <c r="G495" i="10" s="1"/>
  <c r="D494" i="10"/>
  <c r="E494" i="10" s="1"/>
  <c r="F494" i="10" s="1"/>
  <c r="G494" i="10" s="1"/>
  <c r="D493" i="10"/>
  <c r="E493" i="10" s="1"/>
  <c r="F493" i="10" s="1"/>
  <c r="G493" i="10" s="1"/>
  <c r="D492" i="10"/>
  <c r="E492" i="10" s="1"/>
  <c r="F492" i="10" s="1"/>
  <c r="G492" i="10" s="1"/>
  <c r="D491" i="10"/>
  <c r="E491" i="10" s="1"/>
  <c r="F491" i="10" s="1"/>
  <c r="G491" i="10" s="1"/>
  <c r="D490" i="10"/>
  <c r="E490" i="10" s="1"/>
  <c r="F490" i="10" s="1"/>
  <c r="G490" i="10" s="1"/>
  <c r="D489" i="10"/>
  <c r="E489" i="10" s="1"/>
  <c r="F489" i="10" s="1"/>
  <c r="G489" i="10" s="1"/>
  <c r="D488" i="10"/>
  <c r="E488" i="10" s="1"/>
  <c r="F488" i="10" s="1"/>
  <c r="G488" i="10" s="1"/>
  <c r="D487" i="10"/>
  <c r="E487" i="10" s="1"/>
  <c r="F487" i="10" s="1"/>
  <c r="G487" i="10" s="1"/>
  <c r="D486" i="10"/>
  <c r="E486" i="10" s="1"/>
  <c r="F486" i="10" s="1"/>
  <c r="G486" i="10" s="1"/>
  <c r="D485" i="10"/>
  <c r="E485" i="10" s="1"/>
  <c r="F485" i="10" s="1"/>
  <c r="G485" i="10" s="1"/>
  <c r="D484" i="10"/>
  <c r="E484" i="10" s="1"/>
  <c r="F484" i="10" s="1"/>
  <c r="G484" i="10" s="1"/>
  <c r="D483" i="10"/>
  <c r="E483" i="10" s="1"/>
  <c r="F483" i="10" s="1"/>
  <c r="G483" i="10" s="1"/>
  <c r="D482" i="10"/>
  <c r="E482" i="10" s="1"/>
  <c r="F482" i="10" s="1"/>
  <c r="G482" i="10" s="1"/>
  <c r="D481" i="10"/>
  <c r="E481" i="10" s="1"/>
  <c r="F481" i="10" s="1"/>
  <c r="G481" i="10" s="1"/>
  <c r="D480" i="10"/>
  <c r="E480" i="10" s="1"/>
  <c r="F480" i="10" s="1"/>
  <c r="G480" i="10" s="1"/>
  <c r="D479" i="10"/>
  <c r="E479" i="10" s="1"/>
  <c r="F479" i="10" s="1"/>
  <c r="G479" i="10" s="1"/>
  <c r="D478" i="10"/>
  <c r="E478" i="10" s="1"/>
  <c r="F478" i="10" s="1"/>
  <c r="G478" i="10" s="1"/>
  <c r="D477" i="10"/>
  <c r="E477" i="10" s="1"/>
  <c r="F477" i="10" s="1"/>
  <c r="G477" i="10" s="1"/>
  <c r="D476" i="10"/>
  <c r="E476" i="10" s="1"/>
  <c r="F476" i="10" s="1"/>
  <c r="G476" i="10" s="1"/>
  <c r="D475" i="10"/>
  <c r="E475" i="10" s="1"/>
  <c r="F475" i="10" s="1"/>
  <c r="G475" i="10" s="1"/>
  <c r="D474" i="10"/>
  <c r="E474" i="10" s="1"/>
  <c r="F474" i="10" s="1"/>
  <c r="G474" i="10" s="1"/>
  <c r="D473" i="10"/>
  <c r="E473" i="10" s="1"/>
  <c r="F473" i="10" s="1"/>
  <c r="G473" i="10" s="1"/>
  <c r="D472" i="10"/>
  <c r="E472" i="10" s="1"/>
  <c r="F472" i="10" s="1"/>
  <c r="G472" i="10" s="1"/>
  <c r="D471" i="10"/>
  <c r="E471" i="10" s="1"/>
  <c r="F471" i="10" s="1"/>
  <c r="G471" i="10" s="1"/>
  <c r="D470" i="10"/>
  <c r="E470" i="10" s="1"/>
  <c r="F470" i="10" s="1"/>
  <c r="G470" i="10" s="1"/>
  <c r="D469" i="10"/>
  <c r="E469" i="10" s="1"/>
  <c r="F469" i="10" s="1"/>
  <c r="G469" i="10" s="1"/>
  <c r="D468" i="10"/>
  <c r="E468" i="10" s="1"/>
  <c r="F468" i="10" s="1"/>
  <c r="G468" i="10" s="1"/>
  <c r="D467" i="10"/>
  <c r="E467" i="10" s="1"/>
  <c r="F467" i="10" s="1"/>
  <c r="G467" i="10" s="1"/>
  <c r="D466" i="10"/>
  <c r="E466" i="10" s="1"/>
  <c r="F466" i="10" s="1"/>
  <c r="G466" i="10" s="1"/>
  <c r="D465" i="10"/>
  <c r="E465" i="10" s="1"/>
  <c r="F465" i="10" s="1"/>
  <c r="G465" i="10" s="1"/>
  <c r="D464" i="10"/>
  <c r="E464" i="10" s="1"/>
  <c r="F464" i="10" s="1"/>
  <c r="G464" i="10" s="1"/>
  <c r="D463" i="10"/>
  <c r="E463" i="10" s="1"/>
  <c r="F463" i="10" s="1"/>
  <c r="G463" i="10" s="1"/>
  <c r="D462" i="10"/>
  <c r="E462" i="10" s="1"/>
  <c r="F462" i="10" s="1"/>
  <c r="G462" i="10" s="1"/>
  <c r="D461" i="10"/>
  <c r="E461" i="10" s="1"/>
  <c r="F461" i="10" s="1"/>
  <c r="G461" i="10" s="1"/>
  <c r="D460" i="10"/>
  <c r="E460" i="10" s="1"/>
  <c r="F460" i="10" s="1"/>
  <c r="G460" i="10" s="1"/>
  <c r="D459" i="10"/>
  <c r="E459" i="10" s="1"/>
  <c r="F459" i="10" s="1"/>
  <c r="G459" i="10" s="1"/>
  <c r="D458" i="10"/>
  <c r="E458" i="10" s="1"/>
  <c r="F458" i="10" s="1"/>
  <c r="G458" i="10" s="1"/>
  <c r="D457" i="10"/>
  <c r="E457" i="10" s="1"/>
  <c r="F457" i="10" s="1"/>
  <c r="G457" i="10" s="1"/>
  <c r="D456" i="10"/>
  <c r="E456" i="10" s="1"/>
  <c r="F456" i="10" s="1"/>
  <c r="G456" i="10" s="1"/>
  <c r="D455" i="10"/>
  <c r="E455" i="10" s="1"/>
  <c r="F455" i="10" s="1"/>
  <c r="G455" i="10" s="1"/>
  <c r="D454" i="10"/>
  <c r="E454" i="10" s="1"/>
  <c r="F454" i="10" s="1"/>
  <c r="G454" i="10" s="1"/>
  <c r="D453" i="10"/>
  <c r="E453" i="10" s="1"/>
  <c r="F453" i="10" s="1"/>
  <c r="G453" i="10" s="1"/>
  <c r="D452" i="10"/>
  <c r="E452" i="10" s="1"/>
  <c r="F452" i="10" s="1"/>
  <c r="G452" i="10" s="1"/>
  <c r="D451" i="10"/>
  <c r="E451" i="10" s="1"/>
  <c r="F451" i="10" s="1"/>
  <c r="G451" i="10" s="1"/>
  <c r="D450" i="10"/>
  <c r="E450" i="10" s="1"/>
  <c r="F450" i="10" s="1"/>
  <c r="G450" i="10" s="1"/>
  <c r="D449" i="10"/>
  <c r="E449" i="10" s="1"/>
  <c r="F449" i="10" s="1"/>
  <c r="G449" i="10" s="1"/>
  <c r="D448" i="10"/>
  <c r="E448" i="10" s="1"/>
  <c r="F448" i="10" s="1"/>
  <c r="G448" i="10" s="1"/>
  <c r="D447" i="10"/>
  <c r="E447" i="10" s="1"/>
  <c r="F447" i="10" s="1"/>
  <c r="G447" i="10" s="1"/>
  <c r="D446" i="10"/>
  <c r="E446" i="10" s="1"/>
  <c r="F446" i="10" s="1"/>
  <c r="G446" i="10" s="1"/>
  <c r="D445" i="10"/>
  <c r="E445" i="10" s="1"/>
  <c r="F445" i="10" s="1"/>
  <c r="G445" i="10" s="1"/>
  <c r="D444" i="10"/>
  <c r="E444" i="10" s="1"/>
  <c r="F444" i="10" s="1"/>
  <c r="G444" i="10" s="1"/>
  <c r="D443" i="10"/>
  <c r="E443" i="10" s="1"/>
  <c r="F443" i="10" s="1"/>
  <c r="G443" i="10" s="1"/>
  <c r="D442" i="10"/>
  <c r="E442" i="10" s="1"/>
  <c r="F442" i="10" s="1"/>
  <c r="G442" i="10" s="1"/>
  <c r="D441" i="10"/>
  <c r="E441" i="10" s="1"/>
  <c r="F441" i="10" s="1"/>
  <c r="G441" i="10" s="1"/>
  <c r="D440" i="10"/>
  <c r="E440" i="10" s="1"/>
  <c r="F440" i="10" s="1"/>
  <c r="G440" i="10" s="1"/>
  <c r="D439" i="10"/>
  <c r="E439" i="10" s="1"/>
  <c r="F439" i="10" s="1"/>
  <c r="G439" i="10" s="1"/>
  <c r="D438" i="10"/>
  <c r="E438" i="10" s="1"/>
  <c r="F438" i="10" s="1"/>
  <c r="G438" i="10" s="1"/>
  <c r="D437" i="10"/>
  <c r="E437" i="10" s="1"/>
  <c r="F437" i="10" s="1"/>
  <c r="G437" i="10" s="1"/>
  <c r="D436" i="10"/>
  <c r="E436" i="10" s="1"/>
  <c r="F436" i="10" s="1"/>
  <c r="G436" i="10" s="1"/>
  <c r="D435" i="10"/>
  <c r="E435" i="10" s="1"/>
  <c r="F435" i="10" s="1"/>
  <c r="G435" i="10" s="1"/>
  <c r="D434" i="10"/>
  <c r="E434" i="10" s="1"/>
  <c r="F434" i="10" s="1"/>
  <c r="G434" i="10" s="1"/>
  <c r="D433" i="10"/>
  <c r="E433" i="10" s="1"/>
  <c r="F433" i="10" s="1"/>
  <c r="G433" i="10" s="1"/>
  <c r="D432" i="10"/>
  <c r="E432" i="10" s="1"/>
  <c r="F432" i="10" s="1"/>
  <c r="G432" i="10" s="1"/>
  <c r="D431" i="10"/>
  <c r="E431" i="10" s="1"/>
  <c r="F431" i="10" s="1"/>
  <c r="G431" i="10" s="1"/>
  <c r="D430" i="10"/>
  <c r="E430" i="10" s="1"/>
  <c r="F430" i="10" s="1"/>
  <c r="G430" i="10" s="1"/>
  <c r="D429" i="10"/>
  <c r="E429" i="10" s="1"/>
  <c r="F429" i="10" s="1"/>
  <c r="G429" i="10" s="1"/>
  <c r="D428" i="10"/>
  <c r="E428" i="10" s="1"/>
  <c r="F428" i="10" s="1"/>
  <c r="G428" i="10" s="1"/>
  <c r="D427" i="10"/>
  <c r="E427" i="10" s="1"/>
  <c r="F427" i="10" s="1"/>
  <c r="G427" i="10" s="1"/>
  <c r="D426" i="10"/>
  <c r="E426" i="10" s="1"/>
  <c r="F426" i="10" s="1"/>
  <c r="G426" i="10" s="1"/>
  <c r="D425" i="10"/>
  <c r="E425" i="10" s="1"/>
  <c r="F425" i="10" s="1"/>
  <c r="G425" i="10" s="1"/>
  <c r="D424" i="10"/>
  <c r="E424" i="10" s="1"/>
  <c r="F424" i="10" s="1"/>
  <c r="G424" i="10" s="1"/>
  <c r="D423" i="10"/>
  <c r="E423" i="10" s="1"/>
  <c r="F423" i="10" s="1"/>
  <c r="G423" i="10" s="1"/>
  <c r="D422" i="10"/>
  <c r="E422" i="10" s="1"/>
  <c r="F422" i="10" s="1"/>
  <c r="G422" i="10" s="1"/>
  <c r="D421" i="10"/>
  <c r="E421" i="10" s="1"/>
  <c r="F421" i="10" s="1"/>
  <c r="G421" i="10" s="1"/>
  <c r="D420" i="10"/>
  <c r="E420" i="10" s="1"/>
  <c r="F420" i="10" s="1"/>
  <c r="G420" i="10" s="1"/>
  <c r="D419" i="10"/>
  <c r="E419" i="10" s="1"/>
  <c r="F419" i="10" s="1"/>
  <c r="G419" i="10" s="1"/>
  <c r="D418" i="10"/>
  <c r="E418" i="10" s="1"/>
  <c r="F418" i="10" s="1"/>
  <c r="G418" i="10" s="1"/>
  <c r="D417" i="10"/>
  <c r="E417" i="10" s="1"/>
  <c r="F417" i="10" s="1"/>
  <c r="G417" i="10" s="1"/>
  <c r="D416" i="10"/>
  <c r="E416" i="10" s="1"/>
  <c r="F416" i="10" s="1"/>
  <c r="G416" i="10" s="1"/>
  <c r="D415" i="10"/>
  <c r="E415" i="10" s="1"/>
  <c r="F415" i="10" s="1"/>
  <c r="G415" i="10" s="1"/>
  <c r="D414" i="10"/>
  <c r="E414" i="10" s="1"/>
  <c r="F414" i="10" s="1"/>
  <c r="G414" i="10" s="1"/>
  <c r="D413" i="10"/>
  <c r="E413" i="10" s="1"/>
  <c r="F413" i="10" s="1"/>
  <c r="G413" i="10" s="1"/>
  <c r="D412" i="10"/>
  <c r="E412" i="10" s="1"/>
  <c r="F412" i="10" s="1"/>
  <c r="G412" i="10" s="1"/>
  <c r="D411" i="10"/>
  <c r="E411" i="10" s="1"/>
  <c r="F411" i="10" s="1"/>
  <c r="G411" i="10" s="1"/>
  <c r="D410" i="10"/>
  <c r="E410" i="10" s="1"/>
  <c r="F410" i="10" s="1"/>
  <c r="G410" i="10" s="1"/>
  <c r="D409" i="10"/>
  <c r="E409" i="10" s="1"/>
  <c r="F409" i="10" s="1"/>
  <c r="G409" i="10" s="1"/>
  <c r="D408" i="10"/>
  <c r="E408" i="10" s="1"/>
  <c r="F408" i="10" s="1"/>
  <c r="G408" i="10" s="1"/>
  <c r="D407" i="10"/>
  <c r="E407" i="10" s="1"/>
  <c r="F407" i="10" s="1"/>
  <c r="G407" i="10" s="1"/>
  <c r="D406" i="10"/>
  <c r="E406" i="10" s="1"/>
  <c r="F406" i="10" s="1"/>
  <c r="G406" i="10" s="1"/>
  <c r="D405" i="10"/>
  <c r="E405" i="10" s="1"/>
  <c r="F405" i="10" s="1"/>
  <c r="G405" i="10" s="1"/>
  <c r="D404" i="10"/>
  <c r="E404" i="10" s="1"/>
  <c r="F404" i="10" s="1"/>
  <c r="G404" i="10" s="1"/>
  <c r="D403" i="10"/>
  <c r="E403" i="10" s="1"/>
  <c r="F403" i="10" s="1"/>
  <c r="G403" i="10" s="1"/>
  <c r="D402" i="10"/>
  <c r="E402" i="10" s="1"/>
  <c r="F402" i="10" s="1"/>
  <c r="G402" i="10" s="1"/>
  <c r="D401" i="10"/>
  <c r="E401" i="10" s="1"/>
  <c r="F401" i="10" s="1"/>
  <c r="G401" i="10" s="1"/>
  <c r="D400" i="10"/>
  <c r="E400" i="10" s="1"/>
  <c r="F400" i="10" s="1"/>
  <c r="G400" i="10" s="1"/>
  <c r="D399" i="10"/>
  <c r="E399" i="10" s="1"/>
  <c r="F399" i="10" s="1"/>
  <c r="G399" i="10" s="1"/>
  <c r="D398" i="10"/>
  <c r="E398" i="10" s="1"/>
  <c r="F398" i="10" s="1"/>
  <c r="G398" i="10" s="1"/>
  <c r="D397" i="10"/>
  <c r="E397" i="10" s="1"/>
  <c r="F397" i="10" s="1"/>
  <c r="G397" i="10" s="1"/>
  <c r="D396" i="10"/>
  <c r="E396" i="10" s="1"/>
  <c r="F396" i="10" s="1"/>
  <c r="G396" i="10" s="1"/>
  <c r="D395" i="10"/>
  <c r="E395" i="10" s="1"/>
  <c r="F395" i="10" s="1"/>
  <c r="G395" i="10" s="1"/>
  <c r="D394" i="10"/>
  <c r="E394" i="10" s="1"/>
  <c r="F394" i="10" s="1"/>
  <c r="G394" i="10" s="1"/>
  <c r="D393" i="10"/>
  <c r="E393" i="10" s="1"/>
  <c r="F393" i="10" s="1"/>
  <c r="G393" i="10" s="1"/>
  <c r="D392" i="10"/>
  <c r="E392" i="10" s="1"/>
  <c r="F392" i="10" s="1"/>
  <c r="G392" i="10" s="1"/>
  <c r="D391" i="10"/>
  <c r="E391" i="10" s="1"/>
  <c r="F391" i="10" s="1"/>
  <c r="G391" i="10" s="1"/>
  <c r="D390" i="10"/>
  <c r="E390" i="10" s="1"/>
  <c r="F390" i="10" s="1"/>
  <c r="G390" i="10" s="1"/>
  <c r="D389" i="10"/>
  <c r="E389" i="10" s="1"/>
  <c r="F389" i="10" s="1"/>
  <c r="G389" i="10" s="1"/>
  <c r="D388" i="10"/>
  <c r="E388" i="10" s="1"/>
  <c r="F388" i="10" s="1"/>
  <c r="G388" i="10" s="1"/>
  <c r="D387" i="10"/>
  <c r="E387" i="10" s="1"/>
  <c r="F387" i="10" s="1"/>
  <c r="G387" i="10" s="1"/>
  <c r="D386" i="10"/>
  <c r="E386" i="10" s="1"/>
  <c r="F386" i="10" s="1"/>
  <c r="G386" i="10" s="1"/>
  <c r="D385" i="10"/>
  <c r="E385" i="10" s="1"/>
  <c r="F385" i="10" s="1"/>
  <c r="G385" i="10" s="1"/>
  <c r="D384" i="10"/>
  <c r="E384" i="10" s="1"/>
  <c r="F384" i="10" s="1"/>
  <c r="G384" i="10" s="1"/>
  <c r="D383" i="10"/>
  <c r="E383" i="10" s="1"/>
  <c r="F383" i="10" s="1"/>
  <c r="G383" i="10" s="1"/>
  <c r="D382" i="10"/>
  <c r="E382" i="10" s="1"/>
  <c r="F382" i="10" s="1"/>
  <c r="G382" i="10" s="1"/>
  <c r="D381" i="10"/>
  <c r="E381" i="10" s="1"/>
  <c r="F381" i="10" s="1"/>
  <c r="G381" i="10" s="1"/>
  <c r="D380" i="10"/>
  <c r="E380" i="10" s="1"/>
  <c r="F380" i="10" s="1"/>
  <c r="G380" i="10" s="1"/>
  <c r="D379" i="10"/>
  <c r="E379" i="10" s="1"/>
  <c r="F379" i="10" s="1"/>
  <c r="G379" i="10" s="1"/>
  <c r="D378" i="10"/>
  <c r="E378" i="10" s="1"/>
  <c r="F378" i="10" s="1"/>
  <c r="G378" i="10" s="1"/>
  <c r="D377" i="10"/>
  <c r="E377" i="10" s="1"/>
  <c r="F377" i="10" s="1"/>
  <c r="G377" i="10" s="1"/>
  <c r="D376" i="10"/>
  <c r="E376" i="10" s="1"/>
  <c r="F376" i="10" s="1"/>
  <c r="G376" i="10" s="1"/>
  <c r="D375" i="10"/>
  <c r="E375" i="10" s="1"/>
  <c r="F375" i="10" s="1"/>
  <c r="G375" i="10" s="1"/>
  <c r="D374" i="10"/>
  <c r="E374" i="10" s="1"/>
  <c r="F374" i="10" s="1"/>
  <c r="G374" i="10" s="1"/>
  <c r="D373" i="10"/>
  <c r="E373" i="10" s="1"/>
  <c r="F373" i="10" s="1"/>
  <c r="G373" i="10" s="1"/>
  <c r="D372" i="10"/>
  <c r="E372" i="10" s="1"/>
  <c r="F372" i="10" s="1"/>
  <c r="G372" i="10" s="1"/>
  <c r="D371" i="10"/>
  <c r="E371" i="10" s="1"/>
  <c r="F371" i="10" s="1"/>
  <c r="G371" i="10" s="1"/>
  <c r="D370" i="10"/>
  <c r="E370" i="10" s="1"/>
  <c r="F370" i="10" s="1"/>
  <c r="G370" i="10" s="1"/>
  <c r="D369" i="10"/>
  <c r="E369" i="10" s="1"/>
  <c r="F369" i="10" s="1"/>
  <c r="G369" i="10" s="1"/>
  <c r="D368" i="10"/>
  <c r="E368" i="10" s="1"/>
  <c r="F368" i="10" s="1"/>
  <c r="G368" i="10" s="1"/>
  <c r="D367" i="10"/>
  <c r="E367" i="10" s="1"/>
  <c r="F367" i="10" s="1"/>
  <c r="G367" i="10" s="1"/>
  <c r="D366" i="10"/>
  <c r="E366" i="10" s="1"/>
  <c r="F366" i="10" s="1"/>
  <c r="G366" i="10" s="1"/>
  <c r="D365" i="10"/>
  <c r="E365" i="10" s="1"/>
  <c r="F365" i="10" s="1"/>
  <c r="G365" i="10" s="1"/>
  <c r="D364" i="10"/>
  <c r="E364" i="10" s="1"/>
  <c r="F364" i="10" s="1"/>
  <c r="G364" i="10" s="1"/>
  <c r="D363" i="10"/>
  <c r="E363" i="10" s="1"/>
  <c r="F363" i="10" s="1"/>
  <c r="G363" i="10" s="1"/>
  <c r="D362" i="10"/>
  <c r="E362" i="10" s="1"/>
  <c r="F362" i="10" s="1"/>
  <c r="G362" i="10" s="1"/>
  <c r="D361" i="10"/>
  <c r="E361" i="10" s="1"/>
  <c r="F361" i="10" s="1"/>
  <c r="G361" i="10" s="1"/>
  <c r="D360" i="10"/>
  <c r="E360" i="10" s="1"/>
  <c r="F360" i="10" s="1"/>
  <c r="G360" i="10" s="1"/>
  <c r="D359" i="10"/>
  <c r="E359" i="10" s="1"/>
  <c r="F359" i="10" s="1"/>
  <c r="G359" i="10" s="1"/>
  <c r="D358" i="10"/>
  <c r="E358" i="10" s="1"/>
  <c r="F358" i="10" s="1"/>
  <c r="G358" i="10" s="1"/>
  <c r="D357" i="10"/>
  <c r="E357" i="10" s="1"/>
  <c r="F357" i="10" s="1"/>
  <c r="G357" i="10" s="1"/>
  <c r="D356" i="10"/>
  <c r="E356" i="10" s="1"/>
  <c r="F356" i="10" s="1"/>
  <c r="G356" i="10" s="1"/>
  <c r="D355" i="10"/>
  <c r="E355" i="10" s="1"/>
  <c r="F355" i="10" s="1"/>
  <c r="G355" i="10" s="1"/>
  <c r="D354" i="10"/>
  <c r="E354" i="10" s="1"/>
  <c r="F354" i="10" s="1"/>
  <c r="G354" i="10" s="1"/>
  <c r="D353" i="10"/>
  <c r="E353" i="10" s="1"/>
  <c r="F353" i="10" s="1"/>
  <c r="G353" i="10" s="1"/>
  <c r="D352" i="10"/>
  <c r="E352" i="10" s="1"/>
  <c r="F352" i="10" s="1"/>
  <c r="G352" i="10" s="1"/>
  <c r="D351" i="10"/>
  <c r="E351" i="10" s="1"/>
  <c r="F351" i="10" s="1"/>
  <c r="G351" i="10" s="1"/>
  <c r="D350" i="10"/>
  <c r="E350" i="10" s="1"/>
  <c r="F350" i="10" s="1"/>
  <c r="G350" i="10" s="1"/>
  <c r="D349" i="10"/>
  <c r="E349" i="10" s="1"/>
  <c r="F349" i="10" s="1"/>
  <c r="G349" i="10" s="1"/>
  <c r="D348" i="10"/>
  <c r="E348" i="10" s="1"/>
  <c r="F348" i="10" s="1"/>
  <c r="G348" i="10" s="1"/>
  <c r="D347" i="10"/>
  <c r="E347" i="10" s="1"/>
  <c r="F347" i="10" s="1"/>
  <c r="G347" i="10" s="1"/>
  <c r="D346" i="10"/>
  <c r="E346" i="10" s="1"/>
  <c r="F346" i="10" s="1"/>
  <c r="G346" i="10" s="1"/>
  <c r="D345" i="10"/>
  <c r="E345" i="10" s="1"/>
  <c r="F345" i="10" s="1"/>
  <c r="G345" i="10" s="1"/>
  <c r="D344" i="10"/>
  <c r="E344" i="10" s="1"/>
  <c r="F344" i="10" s="1"/>
  <c r="G344" i="10" s="1"/>
  <c r="D343" i="10"/>
  <c r="E343" i="10" s="1"/>
  <c r="F343" i="10" s="1"/>
  <c r="G343" i="10" s="1"/>
  <c r="D342" i="10"/>
  <c r="E342" i="10" s="1"/>
  <c r="F342" i="10" s="1"/>
  <c r="G342" i="10" s="1"/>
  <c r="D341" i="10"/>
  <c r="E341" i="10" s="1"/>
  <c r="F341" i="10" s="1"/>
  <c r="G341" i="10" s="1"/>
  <c r="D340" i="10"/>
  <c r="E340" i="10" s="1"/>
  <c r="F340" i="10" s="1"/>
  <c r="G340" i="10" s="1"/>
  <c r="D339" i="10"/>
  <c r="E339" i="10" s="1"/>
  <c r="F339" i="10" s="1"/>
  <c r="G339" i="10" s="1"/>
  <c r="D338" i="10"/>
  <c r="E338" i="10" s="1"/>
  <c r="F338" i="10" s="1"/>
  <c r="G338" i="10" s="1"/>
  <c r="D337" i="10"/>
  <c r="E337" i="10" s="1"/>
  <c r="F337" i="10" s="1"/>
  <c r="G337" i="10" s="1"/>
  <c r="D336" i="10"/>
  <c r="E336" i="10" s="1"/>
  <c r="F336" i="10" s="1"/>
  <c r="G336" i="10" s="1"/>
  <c r="D335" i="10"/>
  <c r="E335" i="10" s="1"/>
  <c r="F335" i="10" s="1"/>
  <c r="G335" i="10" s="1"/>
  <c r="D334" i="10"/>
  <c r="E334" i="10" s="1"/>
  <c r="F334" i="10" s="1"/>
  <c r="G334" i="10" s="1"/>
  <c r="D333" i="10"/>
  <c r="E333" i="10" s="1"/>
  <c r="F333" i="10" s="1"/>
  <c r="G333" i="10" s="1"/>
  <c r="D332" i="10"/>
  <c r="E332" i="10" s="1"/>
  <c r="F332" i="10" s="1"/>
  <c r="G332" i="10" s="1"/>
  <c r="D331" i="10"/>
  <c r="E331" i="10" s="1"/>
  <c r="F331" i="10" s="1"/>
  <c r="G331" i="10" s="1"/>
  <c r="D330" i="10"/>
  <c r="E330" i="10" s="1"/>
  <c r="F330" i="10" s="1"/>
  <c r="G330" i="10" s="1"/>
  <c r="D329" i="10"/>
  <c r="E329" i="10" s="1"/>
  <c r="F329" i="10" s="1"/>
  <c r="G329" i="10" s="1"/>
  <c r="D328" i="10"/>
  <c r="E328" i="10" s="1"/>
  <c r="F328" i="10" s="1"/>
  <c r="G328" i="10" s="1"/>
  <c r="D327" i="10"/>
  <c r="E327" i="10" s="1"/>
  <c r="F327" i="10" s="1"/>
  <c r="G327" i="10" s="1"/>
  <c r="D326" i="10"/>
  <c r="E326" i="10" s="1"/>
  <c r="F326" i="10" s="1"/>
  <c r="G326" i="10" s="1"/>
  <c r="D325" i="10"/>
  <c r="E325" i="10" s="1"/>
  <c r="F325" i="10" s="1"/>
  <c r="G325" i="10" s="1"/>
  <c r="D324" i="10"/>
  <c r="E324" i="10" s="1"/>
  <c r="F324" i="10" s="1"/>
  <c r="G324" i="10" s="1"/>
  <c r="D323" i="10"/>
  <c r="E323" i="10" s="1"/>
  <c r="F323" i="10" s="1"/>
  <c r="G323" i="10" s="1"/>
  <c r="D322" i="10"/>
  <c r="E322" i="10" s="1"/>
  <c r="F322" i="10" s="1"/>
  <c r="G322" i="10" s="1"/>
  <c r="D321" i="10"/>
  <c r="E321" i="10" s="1"/>
  <c r="F321" i="10" s="1"/>
  <c r="G321" i="10" s="1"/>
  <c r="D320" i="10"/>
  <c r="E320" i="10" s="1"/>
  <c r="F320" i="10" s="1"/>
  <c r="G320" i="10" s="1"/>
  <c r="D319" i="10"/>
  <c r="E319" i="10" s="1"/>
  <c r="F319" i="10" s="1"/>
  <c r="G319" i="10" s="1"/>
  <c r="D318" i="10"/>
  <c r="E318" i="10" s="1"/>
  <c r="F318" i="10" s="1"/>
  <c r="G318" i="10" s="1"/>
  <c r="D317" i="10"/>
  <c r="E317" i="10" s="1"/>
  <c r="F317" i="10" s="1"/>
  <c r="G317" i="10" s="1"/>
  <c r="D316" i="10"/>
  <c r="E316" i="10" s="1"/>
  <c r="F316" i="10" s="1"/>
  <c r="G316" i="10" s="1"/>
  <c r="D315" i="10"/>
  <c r="E315" i="10" s="1"/>
  <c r="F315" i="10" s="1"/>
  <c r="G315" i="10" s="1"/>
  <c r="D314" i="10"/>
  <c r="E314" i="10" s="1"/>
  <c r="F314" i="10" s="1"/>
  <c r="G314" i="10" s="1"/>
  <c r="D313" i="10"/>
  <c r="E313" i="10" s="1"/>
  <c r="F313" i="10" s="1"/>
  <c r="G313" i="10" s="1"/>
  <c r="D312" i="10"/>
  <c r="E312" i="10" s="1"/>
  <c r="F312" i="10" s="1"/>
  <c r="G312" i="10" s="1"/>
  <c r="D311" i="10"/>
  <c r="E311" i="10" s="1"/>
  <c r="F311" i="10" s="1"/>
  <c r="G311" i="10" s="1"/>
  <c r="D310" i="10"/>
  <c r="E310" i="10" s="1"/>
  <c r="F310" i="10" s="1"/>
  <c r="G310" i="10" s="1"/>
  <c r="D309" i="10"/>
  <c r="E309" i="10" s="1"/>
  <c r="F309" i="10" s="1"/>
  <c r="G309" i="10" s="1"/>
  <c r="D308" i="10"/>
  <c r="E308" i="10" s="1"/>
  <c r="F308" i="10" s="1"/>
  <c r="G308" i="10" s="1"/>
  <c r="D307" i="10"/>
  <c r="E307" i="10" s="1"/>
  <c r="F307" i="10" s="1"/>
  <c r="G307" i="10" s="1"/>
  <c r="D306" i="10"/>
  <c r="E306" i="10" s="1"/>
  <c r="F306" i="10" s="1"/>
  <c r="G306" i="10" s="1"/>
  <c r="D305" i="10"/>
  <c r="E305" i="10" s="1"/>
  <c r="F305" i="10" s="1"/>
  <c r="G305" i="10" s="1"/>
  <c r="D304" i="10"/>
  <c r="E304" i="10" s="1"/>
  <c r="F304" i="10" s="1"/>
  <c r="G304" i="10" s="1"/>
  <c r="D303" i="10"/>
  <c r="E303" i="10" s="1"/>
  <c r="F303" i="10" s="1"/>
  <c r="G303" i="10" s="1"/>
  <c r="D302" i="10"/>
  <c r="E302" i="10" s="1"/>
  <c r="F302" i="10" s="1"/>
  <c r="G302" i="10" s="1"/>
  <c r="D301" i="10"/>
  <c r="E301" i="10" s="1"/>
  <c r="F301" i="10" s="1"/>
  <c r="G301" i="10" s="1"/>
  <c r="D300" i="10"/>
  <c r="E300" i="10" s="1"/>
  <c r="F300" i="10" s="1"/>
  <c r="G300" i="10" s="1"/>
  <c r="D299" i="10"/>
  <c r="E299" i="10" s="1"/>
  <c r="F299" i="10" s="1"/>
  <c r="G299" i="10" s="1"/>
  <c r="D298" i="10"/>
  <c r="E298" i="10" s="1"/>
  <c r="F298" i="10" s="1"/>
  <c r="G298" i="10" s="1"/>
  <c r="D297" i="10"/>
  <c r="E297" i="10" s="1"/>
  <c r="F297" i="10" s="1"/>
  <c r="G297" i="10" s="1"/>
  <c r="D296" i="10"/>
  <c r="E296" i="10" s="1"/>
  <c r="F296" i="10" s="1"/>
  <c r="G296" i="10" s="1"/>
  <c r="D295" i="10"/>
  <c r="E295" i="10" s="1"/>
  <c r="F295" i="10" s="1"/>
  <c r="G295" i="10" s="1"/>
  <c r="D294" i="10"/>
  <c r="E294" i="10" s="1"/>
  <c r="F294" i="10" s="1"/>
  <c r="G294" i="10" s="1"/>
  <c r="D293" i="10"/>
  <c r="E293" i="10" s="1"/>
  <c r="F293" i="10" s="1"/>
  <c r="G293" i="10" s="1"/>
  <c r="D292" i="10"/>
  <c r="E292" i="10" s="1"/>
  <c r="F292" i="10" s="1"/>
  <c r="G292" i="10" s="1"/>
  <c r="D291" i="10"/>
  <c r="E291" i="10" s="1"/>
  <c r="F291" i="10" s="1"/>
  <c r="G291" i="10" s="1"/>
  <c r="D290" i="10"/>
  <c r="E290" i="10" s="1"/>
  <c r="F290" i="10" s="1"/>
  <c r="G290" i="10" s="1"/>
  <c r="D289" i="10"/>
  <c r="E289" i="10" s="1"/>
  <c r="F289" i="10" s="1"/>
  <c r="G289" i="10" s="1"/>
  <c r="D288" i="10"/>
  <c r="E288" i="10" s="1"/>
  <c r="F288" i="10" s="1"/>
  <c r="G288" i="10" s="1"/>
  <c r="D287" i="10"/>
  <c r="E287" i="10" s="1"/>
  <c r="F287" i="10" s="1"/>
  <c r="G287" i="10" s="1"/>
  <c r="D286" i="10"/>
  <c r="E286" i="10" s="1"/>
  <c r="F286" i="10" s="1"/>
  <c r="G286" i="10" s="1"/>
  <c r="D285" i="10"/>
  <c r="E285" i="10" s="1"/>
  <c r="F285" i="10" s="1"/>
  <c r="G285" i="10" s="1"/>
  <c r="D284" i="10"/>
  <c r="E284" i="10" s="1"/>
  <c r="F284" i="10" s="1"/>
  <c r="G284" i="10" s="1"/>
  <c r="D283" i="10"/>
  <c r="E283" i="10" s="1"/>
  <c r="F283" i="10" s="1"/>
  <c r="G283" i="10" s="1"/>
  <c r="D282" i="10"/>
  <c r="E282" i="10" s="1"/>
  <c r="F282" i="10" s="1"/>
  <c r="G282" i="10" s="1"/>
  <c r="D281" i="10"/>
  <c r="E281" i="10" s="1"/>
  <c r="F281" i="10" s="1"/>
  <c r="G281" i="10" s="1"/>
  <c r="D280" i="10"/>
  <c r="E280" i="10" s="1"/>
  <c r="F280" i="10" s="1"/>
  <c r="G280" i="10" s="1"/>
  <c r="D279" i="10"/>
  <c r="E279" i="10" s="1"/>
  <c r="F279" i="10" s="1"/>
  <c r="G279" i="10" s="1"/>
  <c r="D278" i="10"/>
  <c r="E278" i="10" s="1"/>
  <c r="F278" i="10" s="1"/>
  <c r="G278" i="10" s="1"/>
  <c r="D277" i="10"/>
  <c r="E277" i="10" s="1"/>
  <c r="F277" i="10" s="1"/>
  <c r="G277" i="10" s="1"/>
  <c r="D276" i="10"/>
  <c r="E276" i="10" s="1"/>
  <c r="F276" i="10" s="1"/>
  <c r="G276" i="10" s="1"/>
  <c r="D275" i="10"/>
  <c r="E275" i="10" s="1"/>
  <c r="F275" i="10" s="1"/>
  <c r="G275" i="10" s="1"/>
  <c r="D274" i="10"/>
  <c r="E274" i="10" s="1"/>
  <c r="F274" i="10" s="1"/>
  <c r="G274" i="10" s="1"/>
  <c r="D273" i="10"/>
  <c r="E273" i="10" s="1"/>
  <c r="F273" i="10" s="1"/>
  <c r="G273" i="10" s="1"/>
  <c r="D272" i="10"/>
  <c r="E272" i="10" s="1"/>
  <c r="F272" i="10" s="1"/>
  <c r="G272" i="10" s="1"/>
  <c r="D271" i="10"/>
  <c r="E271" i="10" s="1"/>
  <c r="F271" i="10" s="1"/>
  <c r="G271" i="10" s="1"/>
  <c r="D270" i="10"/>
  <c r="E270" i="10" s="1"/>
  <c r="F270" i="10" s="1"/>
  <c r="G270" i="10" s="1"/>
  <c r="D269" i="10"/>
  <c r="E269" i="10" s="1"/>
  <c r="F269" i="10" s="1"/>
  <c r="G269" i="10" s="1"/>
  <c r="D268" i="10"/>
  <c r="E268" i="10" s="1"/>
  <c r="F268" i="10" s="1"/>
  <c r="G268" i="10" s="1"/>
  <c r="D267" i="10"/>
  <c r="E267" i="10" s="1"/>
  <c r="F267" i="10" s="1"/>
  <c r="G267" i="10" s="1"/>
  <c r="D266" i="10"/>
  <c r="E266" i="10" s="1"/>
  <c r="F266" i="10" s="1"/>
  <c r="G266" i="10" s="1"/>
  <c r="D265" i="10"/>
  <c r="E265" i="10" s="1"/>
  <c r="F265" i="10" s="1"/>
  <c r="G265" i="10" s="1"/>
  <c r="D264" i="10"/>
  <c r="E264" i="10" s="1"/>
  <c r="F264" i="10" s="1"/>
  <c r="G264" i="10" s="1"/>
  <c r="D263" i="10"/>
  <c r="E263" i="10" s="1"/>
  <c r="F263" i="10" s="1"/>
  <c r="G263" i="10" s="1"/>
  <c r="D262" i="10"/>
  <c r="E262" i="10" s="1"/>
  <c r="F262" i="10" s="1"/>
  <c r="G262" i="10" s="1"/>
  <c r="D261" i="10"/>
  <c r="E261" i="10" s="1"/>
  <c r="F261" i="10" s="1"/>
  <c r="G261" i="10" s="1"/>
  <c r="D260" i="10"/>
  <c r="E260" i="10" s="1"/>
  <c r="F260" i="10" s="1"/>
  <c r="G260" i="10" s="1"/>
  <c r="D259" i="10"/>
  <c r="E259" i="10" s="1"/>
  <c r="F259" i="10" s="1"/>
  <c r="G259" i="10" s="1"/>
  <c r="D258" i="10"/>
  <c r="E258" i="10" s="1"/>
  <c r="F258" i="10" s="1"/>
  <c r="G258" i="10" s="1"/>
  <c r="D257" i="10"/>
  <c r="E257" i="10" s="1"/>
  <c r="F257" i="10" s="1"/>
  <c r="G257" i="10" s="1"/>
  <c r="D256" i="10"/>
  <c r="E256" i="10" s="1"/>
  <c r="F256" i="10" s="1"/>
  <c r="G256" i="10" s="1"/>
  <c r="D255" i="10"/>
  <c r="E255" i="10" s="1"/>
  <c r="F255" i="10" s="1"/>
  <c r="G255" i="10" s="1"/>
  <c r="D254" i="10"/>
  <c r="E254" i="10" s="1"/>
  <c r="F254" i="10" s="1"/>
  <c r="G254" i="10" s="1"/>
  <c r="D253" i="10"/>
  <c r="E253" i="10" s="1"/>
  <c r="F253" i="10" s="1"/>
  <c r="G253" i="10" s="1"/>
  <c r="D252" i="10"/>
  <c r="E252" i="10" s="1"/>
  <c r="F252" i="10" s="1"/>
  <c r="G252" i="10" s="1"/>
  <c r="D251" i="10"/>
  <c r="E251" i="10" s="1"/>
  <c r="F251" i="10" s="1"/>
  <c r="G251" i="10" s="1"/>
  <c r="D250" i="10"/>
  <c r="E250" i="10" s="1"/>
  <c r="F250" i="10" s="1"/>
  <c r="G250" i="10" s="1"/>
  <c r="D249" i="10"/>
  <c r="E249" i="10" s="1"/>
  <c r="F249" i="10" s="1"/>
  <c r="G249" i="10" s="1"/>
  <c r="D248" i="10"/>
  <c r="E248" i="10" s="1"/>
  <c r="F248" i="10" s="1"/>
  <c r="G248" i="10" s="1"/>
  <c r="D247" i="10"/>
  <c r="E247" i="10" s="1"/>
  <c r="F247" i="10" s="1"/>
  <c r="G247" i="10" s="1"/>
  <c r="D246" i="10"/>
  <c r="E246" i="10" s="1"/>
  <c r="F246" i="10" s="1"/>
  <c r="G246" i="10" s="1"/>
  <c r="D245" i="10"/>
  <c r="E245" i="10" s="1"/>
  <c r="F245" i="10" s="1"/>
  <c r="G245" i="10" s="1"/>
  <c r="D244" i="10"/>
  <c r="E244" i="10" s="1"/>
  <c r="F244" i="10" s="1"/>
  <c r="G244" i="10" s="1"/>
  <c r="D243" i="10"/>
  <c r="E243" i="10" s="1"/>
  <c r="F243" i="10" s="1"/>
  <c r="G243" i="10" s="1"/>
  <c r="D242" i="10"/>
  <c r="E242" i="10" s="1"/>
  <c r="F242" i="10" s="1"/>
  <c r="G242" i="10" s="1"/>
  <c r="D241" i="10"/>
  <c r="E241" i="10" s="1"/>
  <c r="F241" i="10" s="1"/>
  <c r="G241" i="10" s="1"/>
  <c r="D240" i="10"/>
  <c r="E240" i="10" s="1"/>
  <c r="F240" i="10" s="1"/>
  <c r="G240" i="10" s="1"/>
  <c r="D239" i="10"/>
  <c r="E239" i="10" s="1"/>
  <c r="F239" i="10" s="1"/>
  <c r="G239" i="10" s="1"/>
  <c r="D238" i="10"/>
  <c r="E238" i="10" s="1"/>
  <c r="F238" i="10" s="1"/>
  <c r="G238" i="10" s="1"/>
  <c r="D237" i="10"/>
  <c r="E237" i="10" s="1"/>
  <c r="F237" i="10" s="1"/>
  <c r="G237" i="10" s="1"/>
  <c r="D236" i="10"/>
  <c r="E236" i="10" s="1"/>
  <c r="F236" i="10" s="1"/>
  <c r="G236" i="10" s="1"/>
  <c r="D235" i="10"/>
  <c r="E235" i="10" s="1"/>
  <c r="F235" i="10" s="1"/>
  <c r="G235" i="10" s="1"/>
  <c r="D234" i="10"/>
  <c r="E234" i="10" s="1"/>
  <c r="F234" i="10" s="1"/>
  <c r="G234" i="10" s="1"/>
  <c r="D233" i="10"/>
  <c r="E233" i="10" s="1"/>
  <c r="F233" i="10" s="1"/>
  <c r="G233" i="10" s="1"/>
  <c r="D232" i="10"/>
  <c r="E232" i="10" s="1"/>
  <c r="F232" i="10" s="1"/>
  <c r="G232" i="10" s="1"/>
  <c r="D231" i="10"/>
  <c r="E231" i="10" s="1"/>
  <c r="F231" i="10" s="1"/>
  <c r="G231" i="10" s="1"/>
  <c r="D230" i="10"/>
  <c r="E230" i="10" s="1"/>
  <c r="F230" i="10" s="1"/>
  <c r="G230" i="10" s="1"/>
  <c r="D229" i="10"/>
  <c r="E229" i="10" s="1"/>
  <c r="F229" i="10" s="1"/>
  <c r="G229" i="10" s="1"/>
  <c r="D228" i="10"/>
  <c r="E228" i="10" s="1"/>
  <c r="F228" i="10" s="1"/>
  <c r="G228" i="10" s="1"/>
  <c r="D227" i="10"/>
  <c r="E227" i="10" s="1"/>
  <c r="F227" i="10" s="1"/>
  <c r="G227" i="10" s="1"/>
  <c r="D226" i="10"/>
  <c r="E226" i="10" s="1"/>
  <c r="F226" i="10" s="1"/>
  <c r="G226" i="10" s="1"/>
  <c r="D225" i="10"/>
  <c r="E225" i="10" s="1"/>
  <c r="F225" i="10" s="1"/>
  <c r="G225" i="10" s="1"/>
  <c r="D224" i="10"/>
  <c r="E224" i="10" s="1"/>
  <c r="F224" i="10" s="1"/>
  <c r="G224" i="10" s="1"/>
  <c r="D223" i="10"/>
  <c r="E223" i="10" s="1"/>
  <c r="F223" i="10" s="1"/>
  <c r="G223" i="10" s="1"/>
  <c r="D222" i="10"/>
  <c r="E222" i="10" s="1"/>
  <c r="F222" i="10" s="1"/>
  <c r="G222" i="10" s="1"/>
  <c r="D221" i="10"/>
  <c r="E221" i="10" s="1"/>
  <c r="F221" i="10" s="1"/>
  <c r="G221" i="10" s="1"/>
  <c r="D220" i="10"/>
  <c r="E220" i="10" s="1"/>
  <c r="F220" i="10" s="1"/>
  <c r="G220" i="10" s="1"/>
  <c r="D219" i="10"/>
  <c r="E219" i="10" s="1"/>
  <c r="F219" i="10" s="1"/>
  <c r="G219" i="10" s="1"/>
  <c r="D218" i="10"/>
  <c r="E218" i="10" s="1"/>
  <c r="F218" i="10" s="1"/>
  <c r="G218" i="10" s="1"/>
  <c r="D217" i="10"/>
  <c r="E217" i="10" s="1"/>
  <c r="F217" i="10" s="1"/>
  <c r="G217" i="10" s="1"/>
  <c r="D216" i="10"/>
  <c r="E216" i="10" s="1"/>
  <c r="F216" i="10" s="1"/>
  <c r="G216" i="10" s="1"/>
  <c r="D215" i="10"/>
  <c r="E215" i="10" s="1"/>
  <c r="F215" i="10" s="1"/>
  <c r="G215" i="10" s="1"/>
  <c r="D214" i="10"/>
  <c r="E214" i="10" s="1"/>
  <c r="F214" i="10" s="1"/>
  <c r="G214" i="10" s="1"/>
  <c r="D213" i="10"/>
  <c r="E213" i="10" s="1"/>
  <c r="F213" i="10" s="1"/>
  <c r="G213" i="10" s="1"/>
  <c r="D212" i="10"/>
  <c r="E212" i="10" s="1"/>
  <c r="F212" i="10" s="1"/>
  <c r="G212" i="10" s="1"/>
  <c r="D211" i="10"/>
  <c r="E211" i="10" s="1"/>
  <c r="F211" i="10" s="1"/>
  <c r="G211" i="10" s="1"/>
  <c r="D210" i="10"/>
  <c r="E210" i="10" s="1"/>
  <c r="F210" i="10" s="1"/>
  <c r="G210" i="10" s="1"/>
  <c r="D209" i="10"/>
  <c r="E209" i="10" s="1"/>
  <c r="F209" i="10" s="1"/>
  <c r="G209" i="10" s="1"/>
  <c r="D208" i="10"/>
  <c r="E208" i="10" s="1"/>
  <c r="F208" i="10" s="1"/>
  <c r="G208" i="10" s="1"/>
  <c r="D207" i="10"/>
  <c r="E207" i="10" s="1"/>
  <c r="F207" i="10" s="1"/>
  <c r="G207" i="10" s="1"/>
  <c r="D206" i="10"/>
  <c r="E206" i="10" s="1"/>
  <c r="F206" i="10" s="1"/>
  <c r="G206" i="10" s="1"/>
  <c r="D205" i="10"/>
  <c r="E205" i="10" s="1"/>
  <c r="F205" i="10" s="1"/>
  <c r="G205" i="10" s="1"/>
  <c r="D204" i="10"/>
  <c r="E204" i="10" s="1"/>
  <c r="F204" i="10" s="1"/>
  <c r="G204" i="10" s="1"/>
  <c r="D203" i="10"/>
  <c r="E203" i="10" s="1"/>
  <c r="F203" i="10" s="1"/>
  <c r="G203" i="10" s="1"/>
  <c r="D202" i="10"/>
  <c r="E202" i="10" s="1"/>
  <c r="F202" i="10" s="1"/>
  <c r="G202" i="10" s="1"/>
  <c r="D201" i="10"/>
  <c r="E201" i="10" s="1"/>
  <c r="F201" i="10" s="1"/>
  <c r="G201" i="10" s="1"/>
  <c r="D200" i="10"/>
  <c r="E200" i="10" s="1"/>
  <c r="F200" i="10" s="1"/>
  <c r="G200" i="10" s="1"/>
  <c r="D199" i="10"/>
  <c r="E199" i="10" s="1"/>
  <c r="F199" i="10" s="1"/>
  <c r="G199" i="10" s="1"/>
  <c r="D198" i="10"/>
  <c r="E198" i="10" s="1"/>
  <c r="F198" i="10" s="1"/>
  <c r="G198" i="10" s="1"/>
  <c r="D197" i="10"/>
  <c r="E197" i="10" s="1"/>
  <c r="F197" i="10" s="1"/>
  <c r="G197" i="10" s="1"/>
  <c r="D196" i="10"/>
  <c r="E196" i="10" s="1"/>
  <c r="F196" i="10" s="1"/>
  <c r="G196" i="10" s="1"/>
  <c r="D195" i="10"/>
  <c r="E195" i="10" s="1"/>
  <c r="F195" i="10" s="1"/>
  <c r="G195" i="10" s="1"/>
  <c r="D194" i="10"/>
  <c r="E194" i="10" s="1"/>
  <c r="F194" i="10" s="1"/>
  <c r="G194" i="10" s="1"/>
  <c r="D193" i="10"/>
  <c r="E193" i="10" s="1"/>
  <c r="F193" i="10" s="1"/>
  <c r="G193" i="10" s="1"/>
  <c r="D192" i="10"/>
  <c r="E192" i="10" s="1"/>
  <c r="F192" i="10" s="1"/>
  <c r="G192" i="10" s="1"/>
  <c r="D191" i="10"/>
  <c r="E191" i="10" s="1"/>
  <c r="F191" i="10" s="1"/>
  <c r="G191" i="10" s="1"/>
  <c r="D190" i="10"/>
  <c r="E190" i="10" s="1"/>
  <c r="F190" i="10" s="1"/>
  <c r="G190" i="10" s="1"/>
  <c r="D189" i="10"/>
  <c r="E189" i="10" s="1"/>
  <c r="F189" i="10" s="1"/>
  <c r="G189" i="10" s="1"/>
  <c r="D188" i="10"/>
  <c r="E188" i="10" s="1"/>
  <c r="F188" i="10" s="1"/>
  <c r="G188" i="10" s="1"/>
  <c r="D187" i="10"/>
  <c r="E187" i="10" s="1"/>
  <c r="F187" i="10" s="1"/>
  <c r="G187" i="10" s="1"/>
  <c r="D186" i="10"/>
  <c r="E186" i="10" s="1"/>
  <c r="F186" i="10" s="1"/>
  <c r="G186" i="10" s="1"/>
  <c r="D185" i="10"/>
  <c r="E185" i="10" s="1"/>
  <c r="F185" i="10" s="1"/>
  <c r="G185" i="10" s="1"/>
  <c r="D184" i="10"/>
  <c r="E184" i="10" s="1"/>
  <c r="F184" i="10" s="1"/>
  <c r="G184" i="10" s="1"/>
  <c r="D183" i="10"/>
  <c r="E183" i="10" s="1"/>
  <c r="F183" i="10" s="1"/>
  <c r="G183" i="10" s="1"/>
  <c r="D182" i="10"/>
  <c r="E182" i="10" s="1"/>
  <c r="F182" i="10" s="1"/>
  <c r="G182" i="10" s="1"/>
  <c r="D181" i="10"/>
  <c r="E181" i="10" s="1"/>
  <c r="F181" i="10" s="1"/>
  <c r="G181" i="10" s="1"/>
  <c r="D180" i="10"/>
  <c r="E180" i="10" s="1"/>
  <c r="F180" i="10" s="1"/>
  <c r="G180" i="10" s="1"/>
  <c r="D179" i="10"/>
  <c r="E179" i="10" s="1"/>
  <c r="F179" i="10" s="1"/>
  <c r="G179" i="10" s="1"/>
  <c r="D178" i="10"/>
  <c r="E178" i="10" s="1"/>
  <c r="F178" i="10" s="1"/>
  <c r="G178" i="10" s="1"/>
  <c r="D177" i="10"/>
  <c r="E177" i="10" s="1"/>
  <c r="F177" i="10" s="1"/>
  <c r="G177" i="10" s="1"/>
  <c r="D176" i="10"/>
  <c r="E176" i="10" s="1"/>
  <c r="F176" i="10" s="1"/>
  <c r="G176" i="10" s="1"/>
  <c r="D175" i="10"/>
  <c r="E175" i="10" s="1"/>
  <c r="F175" i="10" s="1"/>
  <c r="G175" i="10" s="1"/>
  <c r="D174" i="10"/>
  <c r="E174" i="10" s="1"/>
  <c r="F174" i="10" s="1"/>
  <c r="G174" i="10" s="1"/>
  <c r="D173" i="10"/>
  <c r="E173" i="10" s="1"/>
  <c r="F173" i="10" s="1"/>
  <c r="G173" i="10" s="1"/>
  <c r="D172" i="10"/>
  <c r="E172" i="10" s="1"/>
  <c r="F172" i="10" s="1"/>
  <c r="G172" i="10" s="1"/>
  <c r="D171" i="10"/>
  <c r="E171" i="10" s="1"/>
  <c r="F171" i="10" s="1"/>
  <c r="G171" i="10" s="1"/>
  <c r="D170" i="10"/>
  <c r="E170" i="10" s="1"/>
  <c r="F170" i="10" s="1"/>
  <c r="G170" i="10" s="1"/>
  <c r="D169" i="10"/>
  <c r="E169" i="10" s="1"/>
  <c r="F169" i="10" s="1"/>
  <c r="G169" i="10" s="1"/>
  <c r="D168" i="10"/>
  <c r="E168" i="10" s="1"/>
  <c r="F168" i="10" s="1"/>
  <c r="G168" i="10" s="1"/>
  <c r="D167" i="10"/>
  <c r="E167" i="10" s="1"/>
  <c r="F167" i="10" s="1"/>
  <c r="G167" i="10" s="1"/>
  <c r="D166" i="10"/>
  <c r="E166" i="10" s="1"/>
  <c r="F166" i="10" s="1"/>
  <c r="G166" i="10" s="1"/>
  <c r="D165" i="10"/>
  <c r="E165" i="10" s="1"/>
  <c r="F165" i="10" s="1"/>
  <c r="G165" i="10" s="1"/>
  <c r="D164" i="10"/>
  <c r="E164" i="10" s="1"/>
  <c r="F164" i="10" s="1"/>
  <c r="G164" i="10" s="1"/>
  <c r="D163" i="10"/>
  <c r="E163" i="10" s="1"/>
  <c r="F163" i="10" s="1"/>
  <c r="G163" i="10" s="1"/>
  <c r="D162" i="10"/>
  <c r="E162" i="10" s="1"/>
  <c r="F162" i="10" s="1"/>
  <c r="G162" i="10" s="1"/>
  <c r="D161" i="10"/>
  <c r="E161" i="10" s="1"/>
  <c r="F161" i="10" s="1"/>
  <c r="G161" i="10" s="1"/>
  <c r="D160" i="10"/>
  <c r="E160" i="10" s="1"/>
  <c r="F160" i="10" s="1"/>
  <c r="G160" i="10" s="1"/>
  <c r="D159" i="10"/>
  <c r="E159" i="10" s="1"/>
  <c r="F159" i="10" s="1"/>
  <c r="G159" i="10" s="1"/>
  <c r="D158" i="10"/>
  <c r="E158" i="10" s="1"/>
  <c r="F158" i="10" s="1"/>
  <c r="G158" i="10" s="1"/>
  <c r="D157" i="10"/>
  <c r="E157" i="10" s="1"/>
  <c r="F157" i="10" s="1"/>
  <c r="G157" i="10" s="1"/>
  <c r="D156" i="10"/>
  <c r="E156" i="10" s="1"/>
  <c r="F156" i="10" s="1"/>
  <c r="G156" i="10" s="1"/>
  <c r="D155" i="10"/>
  <c r="E155" i="10" s="1"/>
  <c r="F155" i="10" s="1"/>
  <c r="G155" i="10" s="1"/>
  <c r="D154" i="10"/>
  <c r="E154" i="10" s="1"/>
  <c r="F154" i="10" s="1"/>
  <c r="G154" i="10" s="1"/>
  <c r="D153" i="10"/>
  <c r="E153" i="10" s="1"/>
  <c r="F153" i="10" s="1"/>
  <c r="G153" i="10" s="1"/>
  <c r="D152" i="10"/>
  <c r="E152" i="10" s="1"/>
  <c r="F152" i="10" s="1"/>
  <c r="G152" i="10" s="1"/>
  <c r="D151" i="10"/>
  <c r="E151" i="10" s="1"/>
  <c r="F151" i="10" s="1"/>
  <c r="G151" i="10" s="1"/>
  <c r="D150" i="10"/>
  <c r="E150" i="10" s="1"/>
  <c r="F150" i="10" s="1"/>
  <c r="G150" i="10" s="1"/>
  <c r="D149" i="10"/>
  <c r="E149" i="10" s="1"/>
  <c r="F149" i="10" s="1"/>
  <c r="G149" i="10" s="1"/>
  <c r="D148" i="10"/>
  <c r="E148" i="10" s="1"/>
  <c r="F148" i="10" s="1"/>
  <c r="G148" i="10" s="1"/>
  <c r="D147" i="10"/>
  <c r="E147" i="10" s="1"/>
  <c r="F147" i="10" s="1"/>
  <c r="G147" i="10" s="1"/>
  <c r="D146" i="10"/>
  <c r="E146" i="10" s="1"/>
  <c r="F146" i="10" s="1"/>
  <c r="G146" i="10" s="1"/>
  <c r="D145" i="10"/>
  <c r="E145" i="10" s="1"/>
  <c r="F145" i="10" s="1"/>
  <c r="G145" i="10" s="1"/>
  <c r="D144" i="10"/>
  <c r="E144" i="10" s="1"/>
  <c r="F144" i="10" s="1"/>
  <c r="G144" i="10" s="1"/>
  <c r="D143" i="10"/>
  <c r="E143" i="10" s="1"/>
  <c r="F143" i="10" s="1"/>
  <c r="G143" i="10" s="1"/>
  <c r="D142" i="10"/>
  <c r="E142" i="10" s="1"/>
  <c r="F142" i="10" s="1"/>
  <c r="G142" i="10" s="1"/>
  <c r="D141" i="10"/>
  <c r="E141" i="10" s="1"/>
  <c r="F141" i="10" s="1"/>
  <c r="G141" i="10" s="1"/>
  <c r="D140" i="10"/>
  <c r="E140" i="10" s="1"/>
  <c r="F140" i="10" s="1"/>
  <c r="G140" i="10" s="1"/>
  <c r="D139" i="10"/>
  <c r="E139" i="10" s="1"/>
  <c r="F139" i="10" s="1"/>
  <c r="G139" i="10" s="1"/>
  <c r="D138" i="10"/>
  <c r="E138" i="10" s="1"/>
  <c r="F138" i="10" s="1"/>
  <c r="G138" i="10" s="1"/>
  <c r="D137" i="10"/>
  <c r="E137" i="10" s="1"/>
  <c r="F137" i="10" s="1"/>
  <c r="G137" i="10" s="1"/>
  <c r="D136" i="10"/>
  <c r="E136" i="10" s="1"/>
  <c r="F136" i="10" s="1"/>
  <c r="G136" i="10" s="1"/>
  <c r="D135" i="10"/>
  <c r="E135" i="10" s="1"/>
  <c r="F135" i="10" s="1"/>
  <c r="G135" i="10" s="1"/>
  <c r="D134" i="10"/>
  <c r="E134" i="10" s="1"/>
  <c r="F134" i="10" s="1"/>
  <c r="G134" i="10" s="1"/>
  <c r="D133" i="10"/>
  <c r="E133" i="10" s="1"/>
  <c r="F133" i="10" s="1"/>
  <c r="G133" i="10" s="1"/>
  <c r="D132" i="10"/>
  <c r="E132" i="10" s="1"/>
  <c r="F132" i="10" s="1"/>
  <c r="G132" i="10" s="1"/>
  <c r="D131" i="10"/>
  <c r="E131" i="10" s="1"/>
  <c r="F131" i="10" s="1"/>
  <c r="G131" i="10" s="1"/>
  <c r="D130" i="10"/>
  <c r="E130" i="10" s="1"/>
  <c r="F130" i="10" s="1"/>
  <c r="G130" i="10" s="1"/>
  <c r="D129" i="10"/>
  <c r="E129" i="10" s="1"/>
  <c r="F129" i="10" s="1"/>
  <c r="G129" i="10" s="1"/>
  <c r="D128" i="10"/>
  <c r="E128" i="10" s="1"/>
  <c r="F128" i="10" s="1"/>
  <c r="G128" i="10" s="1"/>
  <c r="D127" i="10"/>
  <c r="E127" i="10" s="1"/>
  <c r="F127" i="10" s="1"/>
  <c r="G127" i="10" s="1"/>
  <c r="D126" i="10"/>
  <c r="E126" i="10" s="1"/>
  <c r="F126" i="10" s="1"/>
  <c r="G126" i="10" s="1"/>
  <c r="D125" i="10"/>
  <c r="E125" i="10" s="1"/>
  <c r="F125" i="10" s="1"/>
  <c r="G125" i="10" s="1"/>
  <c r="D124" i="10"/>
  <c r="E124" i="10" s="1"/>
  <c r="F124" i="10" s="1"/>
  <c r="G124" i="10" s="1"/>
  <c r="D123" i="10"/>
  <c r="E123" i="10" s="1"/>
  <c r="F123" i="10" s="1"/>
  <c r="G123" i="10" s="1"/>
  <c r="D122" i="10"/>
  <c r="E122" i="10" s="1"/>
  <c r="F122" i="10" s="1"/>
  <c r="G122" i="10" s="1"/>
  <c r="D121" i="10"/>
  <c r="E121" i="10" s="1"/>
  <c r="F121" i="10" s="1"/>
  <c r="G121" i="10" s="1"/>
  <c r="D120" i="10"/>
  <c r="E120" i="10" s="1"/>
  <c r="F120" i="10" s="1"/>
  <c r="G120" i="10" s="1"/>
  <c r="D119" i="10"/>
  <c r="E119" i="10" s="1"/>
  <c r="F119" i="10" s="1"/>
  <c r="G119" i="10" s="1"/>
  <c r="D118" i="10"/>
  <c r="E118" i="10" s="1"/>
  <c r="F118" i="10" s="1"/>
  <c r="G118" i="10" s="1"/>
  <c r="D117" i="10"/>
  <c r="E117" i="10" s="1"/>
  <c r="F117" i="10" s="1"/>
  <c r="G117" i="10" s="1"/>
  <c r="D116" i="10"/>
  <c r="E116" i="10" s="1"/>
  <c r="F116" i="10" s="1"/>
  <c r="G116" i="10" s="1"/>
  <c r="D115" i="10"/>
  <c r="E115" i="10" s="1"/>
  <c r="F115" i="10" s="1"/>
  <c r="G115" i="10" s="1"/>
  <c r="D114" i="10"/>
  <c r="E114" i="10" s="1"/>
  <c r="F114" i="10" s="1"/>
  <c r="G114" i="10" s="1"/>
  <c r="D113" i="10"/>
  <c r="E113" i="10" s="1"/>
  <c r="F113" i="10" s="1"/>
  <c r="G113" i="10" s="1"/>
  <c r="D112" i="10"/>
  <c r="E112" i="10" s="1"/>
  <c r="F112" i="10" s="1"/>
  <c r="G112" i="10" s="1"/>
  <c r="D111" i="10"/>
  <c r="E111" i="10" s="1"/>
  <c r="F111" i="10" s="1"/>
  <c r="G111" i="10" s="1"/>
  <c r="D110" i="10"/>
  <c r="E110" i="10" s="1"/>
  <c r="F110" i="10" s="1"/>
  <c r="G110" i="10" s="1"/>
  <c r="D109" i="10"/>
  <c r="E109" i="10" s="1"/>
  <c r="F109" i="10" s="1"/>
  <c r="G109" i="10" s="1"/>
  <c r="D108" i="10"/>
  <c r="E108" i="10" s="1"/>
  <c r="F108" i="10" s="1"/>
  <c r="G108" i="10" s="1"/>
  <c r="D107" i="10"/>
  <c r="E107" i="10" s="1"/>
  <c r="F107" i="10" s="1"/>
  <c r="G107" i="10" s="1"/>
  <c r="D106" i="10"/>
  <c r="E106" i="10" s="1"/>
  <c r="F106" i="10" s="1"/>
  <c r="G106" i="10" s="1"/>
  <c r="D105" i="10"/>
  <c r="E105" i="10" s="1"/>
  <c r="F105" i="10" s="1"/>
  <c r="G105" i="10" s="1"/>
  <c r="D104" i="10"/>
  <c r="E104" i="10" s="1"/>
  <c r="F104" i="10" s="1"/>
  <c r="G104" i="10" s="1"/>
  <c r="D103" i="10"/>
  <c r="E103" i="10" s="1"/>
  <c r="F103" i="10" s="1"/>
  <c r="G103" i="10" s="1"/>
  <c r="D102" i="10"/>
  <c r="E102" i="10" s="1"/>
  <c r="F102" i="10" s="1"/>
  <c r="G102" i="10" s="1"/>
  <c r="D101" i="10"/>
  <c r="E101" i="10" s="1"/>
  <c r="F101" i="10" s="1"/>
  <c r="G101" i="10" s="1"/>
  <c r="D100" i="10"/>
  <c r="E100" i="10" s="1"/>
  <c r="F100" i="10" s="1"/>
  <c r="G100" i="10" s="1"/>
  <c r="D99" i="10"/>
  <c r="E99" i="10" s="1"/>
  <c r="F99" i="10" s="1"/>
  <c r="G99" i="10" s="1"/>
  <c r="D98" i="10"/>
  <c r="E98" i="10" s="1"/>
  <c r="F98" i="10" s="1"/>
  <c r="G98" i="10" s="1"/>
  <c r="D97" i="10"/>
  <c r="E97" i="10" s="1"/>
  <c r="F97" i="10" s="1"/>
  <c r="G97" i="10" s="1"/>
  <c r="D96" i="10"/>
  <c r="E96" i="10" s="1"/>
  <c r="F96" i="10" s="1"/>
  <c r="G96" i="10" s="1"/>
  <c r="D95" i="10"/>
  <c r="E95" i="10" s="1"/>
  <c r="F95" i="10" s="1"/>
  <c r="G95" i="10" s="1"/>
  <c r="D94" i="10"/>
  <c r="E94" i="10" s="1"/>
  <c r="F94" i="10" s="1"/>
  <c r="G94" i="10" s="1"/>
  <c r="D93" i="10"/>
  <c r="E93" i="10" s="1"/>
  <c r="F93" i="10" s="1"/>
  <c r="G93" i="10" s="1"/>
  <c r="D92" i="10"/>
  <c r="E92" i="10" s="1"/>
  <c r="F92" i="10" s="1"/>
  <c r="G92" i="10" s="1"/>
  <c r="D91" i="10"/>
  <c r="E91" i="10" s="1"/>
  <c r="F91" i="10" s="1"/>
  <c r="G91" i="10" s="1"/>
  <c r="D90" i="10"/>
  <c r="E90" i="10" s="1"/>
  <c r="F90" i="10" s="1"/>
  <c r="G90" i="10" s="1"/>
  <c r="D89" i="10"/>
  <c r="E89" i="10" s="1"/>
  <c r="F89" i="10" s="1"/>
  <c r="G89" i="10" s="1"/>
  <c r="D88" i="10"/>
  <c r="E88" i="10" s="1"/>
  <c r="F88" i="10" s="1"/>
  <c r="G88" i="10" s="1"/>
  <c r="D87" i="10"/>
  <c r="E87" i="10" s="1"/>
  <c r="F87" i="10" s="1"/>
  <c r="G87" i="10" s="1"/>
  <c r="D86" i="10"/>
  <c r="E86" i="10" s="1"/>
  <c r="F86" i="10" s="1"/>
  <c r="G86" i="10" s="1"/>
  <c r="D85" i="10"/>
  <c r="E85" i="10" s="1"/>
  <c r="F85" i="10" s="1"/>
  <c r="G85" i="10" s="1"/>
  <c r="D84" i="10"/>
  <c r="E84" i="10" s="1"/>
  <c r="F84" i="10" s="1"/>
  <c r="G84" i="10" s="1"/>
  <c r="D83" i="10"/>
  <c r="E83" i="10" s="1"/>
  <c r="F83" i="10" s="1"/>
  <c r="G83" i="10" s="1"/>
  <c r="D82" i="10"/>
  <c r="E82" i="10" s="1"/>
  <c r="F82" i="10" s="1"/>
  <c r="G82" i="10" s="1"/>
  <c r="D81" i="10"/>
  <c r="E81" i="10" s="1"/>
  <c r="F81" i="10" s="1"/>
  <c r="G81" i="10" s="1"/>
  <c r="D80" i="10"/>
  <c r="E80" i="10" s="1"/>
  <c r="F80" i="10" s="1"/>
  <c r="G80" i="10" s="1"/>
  <c r="D79" i="10"/>
  <c r="E79" i="10" s="1"/>
  <c r="F79" i="10" s="1"/>
  <c r="G79" i="10" s="1"/>
  <c r="D78" i="10"/>
  <c r="E78" i="10" s="1"/>
  <c r="F78" i="10" s="1"/>
  <c r="G78" i="10" s="1"/>
  <c r="D77" i="10"/>
  <c r="E77" i="10" s="1"/>
  <c r="F77" i="10" s="1"/>
  <c r="G77" i="10" s="1"/>
  <c r="D76" i="10"/>
  <c r="E76" i="10" s="1"/>
  <c r="F76" i="10" s="1"/>
  <c r="G76" i="10" s="1"/>
  <c r="D75" i="10"/>
  <c r="E75" i="10" s="1"/>
  <c r="F75" i="10" s="1"/>
  <c r="G75" i="10" s="1"/>
  <c r="D74" i="10"/>
  <c r="E74" i="10" s="1"/>
  <c r="F74" i="10" s="1"/>
  <c r="G74" i="10" s="1"/>
  <c r="D73" i="10"/>
  <c r="E73" i="10" s="1"/>
  <c r="F73" i="10" s="1"/>
  <c r="G73" i="10" s="1"/>
  <c r="D72" i="10"/>
  <c r="E72" i="10" s="1"/>
  <c r="F72" i="10" s="1"/>
  <c r="G72" i="10" s="1"/>
  <c r="D71" i="10"/>
  <c r="E71" i="10" s="1"/>
  <c r="F71" i="10" s="1"/>
  <c r="G71" i="10" s="1"/>
  <c r="D70" i="10"/>
  <c r="E70" i="10" s="1"/>
  <c r="F70" i="10" s="1"/>
  <c r="G70" i="10" s="1"/>
  <c r="D69" i="10"/>
  <c r="E69" i="10" s="1"/>
  <c r="F69" i="10" s="1"/>
  <c r="G69" i="10" s="1"/>
  <c r="D68" i="10"/>
  <c r="E68" i="10" s="1"/>
  <c r="F68" i="10" s="1"/>
  <c r="G68" i="10" s="1"/>
  <c r="D67" i="10"/>
  <c r="E67" i="10" s="1"/>
  <c r="F67" i="10" s="1"/>
  <c r="G67" i="10" s="1"/>
  <c r="D66" i="10"/>
  <c r="E66" i="10" s="1"/>
  <c r="F66" i="10" s="1"/>
  <c r="G66" i="10" s="1"/>
  <c r="D65" i="10"/>
  <c r="E65" i="10" s="1"/>
  <c r="F65" i="10" s="1"/>
  <c r="G65" i="10" s="1"/>
  <c r="D64" i="10"/>
  <c r="E64" i="10" s="1"/>
  <c r="F64" i="10" s="1"/>
  <c r="G64" i="10" s="1"/>
  <c r="D63" i="10"/>
  <c r="E63" i="10" s="1"/>
  <c r="F63" i="10" s="1"/>
  <c r="G63" i="10" s="1"/>
  <c r="D62" i="10"/>
  <c r="E62" i="10" s="1"/>
  <c r="F62" i="10" s="1"/>
  <c r="G62" i="10" s="1"/>
  <c r="D61" i="10"/>
  <c r="E61" i="10" s="1"/>
  <c r="F61" i="10" s="1"/>
  <c r="G61" i="10" s="1"/>
  <c r="D60" i="10"/>
  <c r="E60" i="10" s="1"/>
  <c r="F60" i="10" s="1"/>
  <c r="G60" i="10" s="1"/>
  <c r="D59" i="10"/>
  <c r="E59" i="10" s="1"/>
  <c r="F59" i="10" s="1"/>
  <c r="G59" i="10" s="1"/>
  <c r="D58" i="10"/>
  <c r="E58" i="10" s="1"/>
  <c r="F58" i="10" s="1"/>
  <c r="G58" i="10" s="1"/>
  <c r="D57" i="10"/>
  <c r="E57" i="10" s="1"/>
  <c r="F57" i="10" s="1"/>
  <c r="G57" i="10" s="1"/>
  <c r="D56" i="10"/>
  <c r="E56" i="10" s="1"/>
  <c r="F56" i="10" s="1"/>
  <c r="G56" i="10" s="1"/>
  <c r="D55" i="10"/>
  <c r="E55" i="10" s="1"/>
  <c r="F55" i="10" s="1"/>
  <c r="G55" i="10" s="1"/>
  <c r="D54" i="10"/>
  <c r="E54" i="10" s="1"/>
  <c r="F54" i="10" s="1"/>
  <c r="G54" i="10" s="1"/>
  <c r="D53" i="10"/>
  <c r="E53" i="10" s="1"/>
  <c r="F53" i="10" s="1"/>
  <c r="G53" i="10" s="1"/>
  <c r="D52" i="10"/>
  <c r="E52" i="10" s="1"/>
  <c r="F52" i="10" s="1"/>
  <c r="G52" i="10" s="1"/>
  <c r="D51" i="10"/>
  <c r="E51" i="10" s="1"/>
  <c r="F51" i="10" s="1"/>
  <c r="G51" i="10" s="1"/>
  <c r="D50" i="10"/>
  <c r="E50" i="10" s="1"/>
  <c r="F50" i="10" s="1"/>
  <c r="G50" i="10" s="1"/>
  <c r="D49" i="10"/>
  <c r="E49" i="10" s="1"/>
  <c r="F49" i="10" s="1"/>
  <c r="G49" i="10" s="1"/>
  <c r="D48" i="10"/>
  <c r="E48" i="10" s="1"/>
  <c r="F48" i="10" s="1"/>
  <c r="G48" i="10" s="1"/>
  <c r="D47" i="10"/>
  <c r="E47" i="10" s="1"/>
  <c r="F47" i="10" s="1"/>
  <c r="G47" i="10" s="1"/>
  <c r="D46" i="10"/>
  <c r="E46" i="10" s="1"/>
  <c r="F46" i="10" s="1"/>
  <c r="G46" i="10" s="1"/>
  <c r="D45" i="10"/>
  <c r="E45" i="10" s="1"/>
  <c r="F45" i="10" s="1"/>
  <c r="G45" i="10" s="1"/>
  <c r="D44" i="10"/>
  <c r="E44" i="10" s="1"/>
  <c r="F44" i="10" s="1"/>
  <c r="G44" i="10" s="1"/>
  <c r="D43" i="10"/>
  <c r="E43" i="10" s="1"/>
  <c r="F43" i="10" s="1"/>
  <c r="G43" i="10" s="1"/>
  <c r="D42" i="10"/>
  <c r="E42" i="10" s="1"/>
  <c r="F42" i="10" s="1"/>
  <c r="G42" i="10" s="1"/>
  <c r="D41" i="10"/>
  <c r="E41" i="10" s="1"/>
  <c r="F41" i="10" s="1"/>
  <c r="G41" i="10" s="1"/>
  <c r="D40" i="10"/>
  <c r="E40" i="10" s="1"/>
  <c r="F40" i="10" s="1"/>
  <c r="G40" i="10" s="1"/>
  <c r="D39" i="10"/>
  <c r="E39" i="10" s="1"/>
  <c r="F39" i="10" s="1"/>
  <c r="G39" i="10" s="1"/>
  <c r="D38" i="10"/>
  <c r="E38" i="10" s="1"/>
  <c r="F38" i="10" s="1"/>
  <c r="G38" i="10" s="1"/>
  <c r="D37" i="10"/>
  <c r="E37" i="10" s="1"/>
  <c r="F37" i="10" s="1"/>
  <c r="G37" i="10" s="1"/>
  <c r="D36" i="10"/>
  <c r="E36" i="10" s="1"/>
  <c r="F36" i="10" s="1"/>
  <c r="G36" i="10" s="1"/>
  <c r="D35" i="10"/>
  <c r="E35" i="10" s="1"/>
  <c r="F35" i="10" s="1"/>
  <c r="G35" i="10" s="1"/>
  <c r="D34" i="10"/>
  <c r="E34" i="10" s="1"/>
  <c r="F34" i="10" s="1"/>
  <c r="G34" i="10" s="1"/>
  <c r="D33" i="10"/>
  <c r="E33" i="10" s="1"/>
  <c r="F33" i="10" s="1"/>
  <c r="G33" i="10" s="1"/>
  <c r="D32" i="10"/>
  <c r="E32" i="10" s="1"/>
  <c r="F32" i="10" s="1"/>
  <c r="G32" i="10" s="1"/>
  <c r="D31" i="10"/>
  <c r="E31" i="10" s="1"/>
  <c r="F31" i="10" s="1"/>
  <c r="G31" i="10" s="1"/>
  <c r="D30" i="10"/>
  <c r="E30" i="10" s="1"/>
  <c r="F30" i="10" s="1"/>
  <c r="G30" i="10" s="1"/>
  <c r="D29" i="10"/>
  <c r="E29" i="10" s="1"/>
  <c r="F29" i="10" s="1"/>
  <c r="G29" i="10" s="1"/>
  <c r="D28" i="10"/>
  <c r="E28" i="10" s="1"/>
  <c r="F28" i="10" s="1"/>
  <c r="G28" i="10" s="1"/>
  <c r="D27" i="10"/>
  <c r="E27" i="10" s="1"/>
  <c r="F27" i="10" s="1"/>
  <c r="G27" i="10" s="1"/>
  <c r="D26" i="10"/>
  <c r="E26" i="10" s="1"/>
  <c r="F26" i="10" s="1"/>
  <c r="G26" i="10" s="1"/>
  <c r="D25" i="10"/>
  <c r="E25" i="10" s="1"/>
  <c r="F25" i="10" s="1"/>
  <c r="G25" i="10" s="1"/>
  <c r="D24" i="10"/>
  <c r="E24" i="10" s="1"/>
  <c r="F24" i="10" s="1"/>
  <c r="G24" i="10" s="1"/>
  <c r="D23" i="10"/>
  <c r="E23" i="10" s="1"/>
  <c r="F23" i="10" s="1"/>
  <c r="G23" i="10" s="1"/>
  <c r="D22" i="10"/>
  <c r="E22" i="10" s="1"/>
  <c r="F22" i="10" s="1"/>
  <c r="G22" i="10" s="1"/>
  <c r="D21" i="10"/>
  <c r="E21" i="10" s="1"/>
  <c r="F21" i="10" s="1"/>
  <c r="G21" i="10" s="1"/>
  <c r="D20" i="10"/>
  <c r="E20" i="10" s="1"/>
  <c r="F20" i="10" s="1"/>
  <c r="G20" i="10" s="1"/>
  <c r="D19" i="10"/>
  <c r="E19" i="10" s="1"/>
  <c r="F19" i="10" s="1"/>
  <c r="G19" i="10" s="1"/>
  <c r="D18" i="10"/>
  <c r="E18" i="10" s="1"/>
  <c r="F18" i="10" s="1"/>
  <c r="G18" i="10" s="1"/>
  <c r="D17" i="10"/>
  <c r="E17" i="10" s="1"/>
  <c r="F17" i="10" s="1"/>
  <c r="G17" i="10" s="1"/>
  <c r="D16" i="10"/>
  <c r="E16" i="10" s="1"/>
  <c r="F16" i="10" s="1"/>
  <c r="G16" i="10" s="1"/>
  <c r="D15" i="10"/>
  <c r="E15" i="10" s="1"/>
  <c r="F15" i="10" s="1"/>
  <c r="G15" i="10" s="1"/>
  <c r="D14" i="10"/>
  <c r="E14" i="10" s="1"/>
  <c r="F14" i="10" s="1"/>
  <c r="G14" i="10" s="1"/>
  <c r="D13" i="10"/>
  <c r="E13" i="10" s="1"/>
  <c r="F13" i="10" s="1"/>
  <c r="G13" i="10" s="1"/>
  <c r="D12" i="10"/>
  <c r="E12" i="10" s="1"/>
  <c r="F12" i="10" s="1"/>
  <c r="G12" i="10" s="1"/>
  <c r="D11" i="10"/>
  <c r="E11" i="10" s="1"/>
  <c r="F11" i="10" s="1"/>
  <c r="G11" i="10" s="1"/>
  <c r="D10" i="10"/>
  <c r="E10" i="10" s="1"/>
  <c r="F10" i="10" s="1"/>
  <c r="G10" i="10" s="1"/>
  <c r="D9" i="10"/>
  <c r="E9" i="10" s="1"/>
  <c r="F9" i="10" s="1"/>
  <c r="G9" i="10" s="1"/>
  <c r="D8" i="10"/>
  <c r="E8" i="10" s="1"/>
  <c r="F8" i="10" s="1"/>
  <c r="G8" i="10" s="1"/>
  <c r="D7" i="10"/>
  <c r="E7" i="10" s="1"/>
  <c r="F7" i="10" s="1"/>
  <c r="G7" i="10" s="1"/>
  <c r="D6" i="10"/>
  <c r="E6" i="10" s="1"/>
  <c r="F6" i="10" s="1"/>
  <c r="G6" i="10" s="1"/>
  <c r="D5" i="10"/>
  <c r="E5" i="10" s="1"/>
  <c r="F5" i="10" s="1"/>
  <c r="G5" i="10" s="1"/>
  <c r="D4" i="10"/>
  <c r="E4" i="10" s="1"/>
  <c r="F4" i="10" s="1"/>
  <c r="G4" i="10" s="1"/>
  <c r="D3" i="10"/>
  <c r="E3" i="10" s="1"/>
  <c r="F3" i="10" s="1"/>
  <c r="G3" i="10" s="1"/>
  <c r="D2" i="10"/>
  <c r="E2" i="10" s="1"/>
  <c r="F2" i="10" s="1"/>
  <c r="G2" i="10" s="1"/>
  <c r="J4" i="11" l="1"/>
  <c r="J4" i="10"/>
  <c r="C201" i="9" l="1"/>
  <c r="D201" i="9" s="1"/>
  <c r="E201" i="9" s="1"/>
  <c r="F201" i="9" s="1"/>
  <c r="C200" i="9"/>
  <c r="D200" i="9" s="1"/>
  <c r="E200" i="9" s="1"/>
  <c r="F200" i="9" s="1"/>
  <c r="C199" i="9"/>
  <c r="D199" i="9" s="1"/>
  <c r="E199" i="9" s="1"/>
  <c r="F199" i="9" s="1"/>
  <c r="C198" i="9"/>
  <c r="D198" i="9" s="1"/>
  <c r="E198" i="9" s="1"/>
  <c r="F198" i="9" s="1"/>
  <c r="C197" i="9"/>
  <c r="D197" i="9" s="1"/>
  <c r="E197" i="9" s="1"/>
  <c r="F197" i="9" s="1"/>
  <c r="C196" i="9"/>
  <c r="D196" i="9" s="1"/>
  <c r="E196" i="9" s="1"/>
  <c r="F196" i="9" s="1"/>
  <c r="C195" i="9"/>
  <c r="D195" i="9" s="1"/>
  <c r="E195" i="9" s="1"/>
  <c r="F195" i="9" s="1"/>
  <c r="C194" i="9"/>
  <c r="D194" i="9" s="1"/>
  <c r="E194" i="9" s="1"/>
  <c r="F194" i="9" s="1"/>
  <c r="C193" i="9"/>
  <c r="D193" i="9" s="1"/>
  <c r="E193" i="9" s="1"/>
  <c r="F193" i="9" s="1"/>
  <c r="C192" i="9"/>
  <c r="D192" i="9" s="1"/>
  <c r="E192" i="9" s="1"/>
  <c r="F192" i="9" s="1"/>
  <c r="C191" i="9"/>
  <c r="D191" i="9" s="1"/>
  <c r="E191" i="9" s="1"/>
  <c r="F191" i="9" s="1"/>
  <c r="C190" i="9"/>
  <c r="D190" i="9" s="1"/>
  <c r="E190" i="9" s="1"/>
  <c r="F190" i="9" s="1"/>
  <c r="C189" i="9"/>
  <c r="D189" i="9" s="1"/>
  <c r="E189" i="9" s="1"/>
  <c r="F189" i="9" s="1"/>
  <c r="C188" i="9"/>
  <c r="D188" i="9" s="1"/>
  <c r="E188" i="9" s="1"/>
  <c r="F188" i="9" s="1"/>
  <c r="C187" i="9"/>
  <c r="D187" i="9" s="1"/>
  <c r="E187" i="9" s="1"/>
  <c r="F187" i="9" s="1"/>
  <c r="C186" i="9"/>
  <c r="D186" i="9" s="1"/>
  <c r="E186" i="9" s="1"/>
  <c r="F186" i="9" s="1"/>
  <c r="C185" i="9"/>
  <c r="D185" i="9" s="1"/>
  <c r="E185" i="9" s="1"/>
  <c r="F185" i="9" s="1"/>
  <c r="C184" i="9"/>
  <c r="D184" i="9" s="1"/>
  <c r="E184" i="9" s="1"/>
  <c r="F184" i="9" s="1"/>
  <c r="C183" i="9"/>
  <c r="D183" i="9" s="1"/>
  <c r="E183" i="9" s="1"/>
  <c r="F183" i="9" s="1"/>
  <c r="C182" i="9"/>
  <c r="D182" i="9" s="1"/>
  <c r="E182" i="9" s="1"/>
  <c r="F182" i="9" s="1"/>
  <c r="C181" i="9"/>
  <c r="D181" i="9" s="1"/>
  <c r="E181" i="9" s="1"/>
  <c r="F181" i="9" s="1"/>
  <c r="C180" i="9"/>
  <c r="D180" i="9" s="1"/>
  <c r="E180" i="9" s="1"/>
  <c r="F180" i="9" s="1"/>
  <c r="C179" i="9"/>
  <c r="D179" i="9" s="1"/>
  <c r="E179" i="9" s="1"/>
  <c r="F179" i="9" s="1"/>
  <c r="C178" i="9"/>
  <c r="D178" i="9" s="1"/>
  <c r="E178" i="9" s="1"/>
  <c r="F178" i="9" s="1"/>
  <c r="C177" i="9"/>
  <c r="D177" i="9" s="1"/>
  <c r="E177" i="9" s="1"/>
  <c r="F177" i="9" s="1"/>
  <c r="C176" i="9"/>
  <c r="D176" i="9" s="1"/>
  <c r="E176" i="9" s="1"/>
  <c r="F176" i="9" s="1"/>
  <c r="C175" i="9"/>
  <c r="D175" i="9" s="1"/>
  <c r="E175" i="9" s="1"/>
  <c r="F175" i="9" s="1"/>
  <c r="C174" i="9"/>
  <c r="D174" i="9" s="1"/>
  <c r="E174" i="9" s="1"/>
  <c r="F174" i="9" s="1"/>
  <c r="C173" i="9"/>
  <c r="D173" i="9" s="1"/>
  <c r="E173" i="9" s="1"/>
  <c r="F173" i="9" s="1"/>
  <c r="C172" i="9"/>
  <c r="D172" i="9" s="1"/>
  <c r="E172" i="9" s="1"/>
  <c r="F172" i="9" s="1"/>
  <c r="C171" i="9"/>
  <c r="D171" i="9" s="1"/>
  <c r="E171" i="9" s="1"/>
  <c r="F171" i="9" s="1"/>
  <c r="C170" i="9"/>
  <c r="D170" i="9" s="1"/>
  <c r="E170" i="9" s="1"/>
  <c r="F170" i="9" s="1"/>
  <c r="C169" i="9"/>
  <c r="D169" i="9" s="1"/>
  <c r="E169" i="9" s="1"/>
  <c r="F169" i="9" s="1"/>
  <c r="C168" i="9"/>
  <c r="D168" i="9" s="1"/>
  <c r="E168" i="9" s="1"/>
  <c r="F168" i="9" s="1"/>
  <c r="C167" i="9"/>
  <c r="D167" i="9" s="1"/>
  <c r="E167" i="9" s="1"/>
  <c r="F167" i="9" s="1"/>
  <c r="C166" i="9"/>
  <c r="D166" i="9" s="1"/>
  <c r="E166" i="9" s="1"/>
  <c r="F166" i="9" s="1"/>
  <c r="C165" i="9"/>
  <c r="D165" i="9" s="1"/>
  <c r="E165" i="9" s="1"/>
  <c r="F165" i="9" s="1"/>
  <c r="C164" i="9"/>
  <c r="D164" i="9" s="1"/>
  <c r="E164" i="9" s="1"/>
  <c r="F164" i="9" s="1"/>
  <c r="C163" i="9"/>
  <c r="D163" i="9" s="1"/>
  <c r="E163" i="9" s="1"/>
  <c r="F163" i="9" s="1"/>
  <c r="C162" i="9"/>
  <c r="D162" i="9" s="1"/>
  <c r="E162" i="9" s="1"/>
  <c r="F162" i="9" s="1"/>
  <c r="C161" i="9"/>
  <c r="D161" i="9" s="1"/>
  <c r="E161" i="9" s="1"/>
  <c r="F161" i="9" s="1"/>
  <c r="C160" i="9"/>
  <c r="D160" i="9" s="1"/>
  <c r="E160" i="9" s="1"/>
  <c r="F160" i="9" s="1"/>
  <c r="C159" i="9"/>
  <c r="D159" i="9" s="1"/>
  <c r="E159" i="9" s="1"/>
  <c r="F159" i="9" s="1"/>
  <c r="C158" i="9"/>
  <c r="D158" i="9" s="1"/>
  <c r="E158" i="9" s="1"/>
  <c r="F158" i="9" s="1"/>
  <c r="C157" i="9"/>
  <c r="D157" i="9" s="1"/>
  <c r="E157" i="9" s="1"/>
  <c r="F157" i="9" s="1"/>
  <c r="C156" i="9"/>
  <c r="D156" i="9" s="1"/>
  <c r="E156" i="9" s="1"/>
  <c r="F156" i="9" s="1"/>
  <c r="C155" i="9"/>
  <c r="D155" i="9" s="1"/>
  <c r="E155" i="9" s="1"/>
  <c r="F155" i="9" s="1"/>
  <c r="C154" i="9"/>
  <c r="D154" i="9" s="1"/>
  <c r="E154" i="9" s="1"/>
  <c r="F154" i="9" s="1"/>
  <c r="C153" i="9"/>
  <c r="D153" i="9" s="1"/>
  <c r="E153" i="9" s="1"/>
  <c r="F153" i="9" s="1"/>
  <c r="C152" i="9"/>
  <c r="D152" i="9" s="1"/>
  <c r="E152" i="9" s="1"/>
  <c r="F152" i="9" s="1"/>
  <c r="C151" i="9"/>
  <c r="D151" i="9" s="1"/>
  <c r="E151" i="9" s="1"/>
  <c r="F151" i="9" s="1"/>
  <c r="C150" i="9"/>
  <c r="D150" i="9" s="1"/>
  <c r="E150" i="9" s="1"/>
  <c r="F150" i="9" s="1"/>
  <c r="C149" i="9"/>
  <c r="D149" i="9" s="1"/>
  <c r="E149" i="9" s="1"/>
  <c r="F149" i="9" s="1"/>
  <c r="C148" i="9"/>
  <c r="D148" i="9" s="1"/>
  <c r="E148" i="9" s="1"/>
  <c r="F148" i="9" s="1"/>
  <c r="C147" i="9"/>
  <c r="D147" i="9" s="1"/>
  <c r="E147" i="9" s="1"/>
  <c r="F147" i="9" s="1"/>
  <c r="C146" i="9"/>
  <c r="D146" i="9" s="1"/>
  <c r="E146" i="9" s="1"/>
  <c r="F146" i="9" s="1"/>
  <c r="C145" i="9"/>
  <c r="D145" i="9" s="1"/>
  <c r="E145" i="9" s="1"/>
  <c r="F145" i="9" s="1"/>
  <c r="C144" i="9"/>
  <c r="D144" i="9" s="1"/>
  <c r="E144" i="9" s="1"/>
  <c r="F144" i="9" s="1"/>
  <c r="C143" i="9"/>
  <c r="D143" i="9" s="1"/>
  <c r="E143" i="9" s="1"/>
  <c r="F143" i="9" s="1"/>
  <c r="C142" i="9"/>
  <c r="D142" i="9" s="1"/>
  <c r="E142" i="9" s="1"/>
  <c r="F142" i="9" s="1"/>
  <c r="C141" i="9"/>
  <c r="D141" i="9" s="1"/>
  <c r="E141" i="9" s="1"/>
  <c r="F141" i="9" s="1"/>
  <c r="C140" i="9"/>
  <c r="D140" i="9" s="1"/>
  <c r="E140" i="9" s="1"/>
  <c r="F140" i="9" s="1"/>
  <c r="C139" i="9"/>
  <c r="D139" i="9" s="1"/>
  <c r="E139" i="9" s="1"/>
  <c r="F139" i="9" s="1"/>
  <c r="C138" i="9"/>
  <c r="D138" i="9" s="1"/>
  <c r="E138" i="9" s="1"/>
  <c r="F138" i="9" s="1"/>
  <c r="C137" i="9"/>
  <c r="D137" i="9" s="1"/>
  <c r="E137" i="9" s="1"/>
  <c r="F137" i="9" s="1"/>
  <c r="C136" i="9"/>
  <c r="D136" i="9" s="1"/>
  <c r="E136" i="9" s="1"/>
  <c r="F136" i="9" s="1"/>
  <c r="C135" i="9"/>
  <c r="D135" i="9" s="1"/>
  <c r="E135" i="9" s="1"/>
  <c r="F135" i="9" s="1"/>
  <c r="C134" i="9"/>
  <c r="D134" i="9" s="1"/>
  <c r="E134" i="9" s="1"/>
  <c r="F134" i="9" s="1"/>
  <c r="C133" i="9"/>
  <c r="D133" i="9" s="1"/>
  <c r="E133" i="9" s="1"/>
  <c r="F133" i="9" s="1"/>
  <c r="C132" i="9"/>
  <c r="D132" i="9" s="1"/>
  <c r="E132" i="9" s="1"/>
  <c r="F132" i="9" s="1"/>
  <c r="C131" i="9"/>
  <c r="D131" i="9" s="1"/>
  <c r="E131" i="9" s="1"/>
  <c r="F131" i="9" s="1"/>
  <c r="C130" i="9"/>
  <c r="D130" i="9" s="1"/>
  <c r="E130" i="9" s="1"/>
  <c r="F130" i="9" s="1"/>
  <c r="C129" i="9"/>
  <c r="D129" i="9" s="1"/>
  <c r="E129" i="9" s="1"/>
  <c r="F129" i="9" s="1"/>
  <c r="C128" i="9"/>
  <c r="D128" i="9" s="1"/>
  <c r="E128" i="9" s="1"/>
  <c r="F128" i="9" s="1"/>
  <c r="C127" i="9"/>
  <c r="D127" i="9" s="1"/>
  <c r="E127" i="9" s="1"/>
  <c r="F127" i="9" s="1"/>
  <c r="C126" i="9"/>
  <c r="D126" i="9" s="1"/>
  <c r="E126" i="9" s="1"/>
  <c r="F126" i="9" s="1"/>
  <c r="C125" i="9"/>
  <c r="D125" i="9" s="1"/>
  <c r="E125" i="9" s="1"/>
  <c r="F125" i="9" s="1"/>
  <c r="C124" i="9"/>
  <c r="D124" i="9" s="1"/>
  <c r="E124" i="9" s="1"/>
  <c r="F124" i="9" s="1"/>
  <c r="C123" i="9"/>
  <c r="D123" i="9" s="1"/>
  <c r="E123" i="9" s="1"/>
  <c r="F123" i="9" s="1"/>
  <c r="C122" i="9"/>
  <c r="D122" i="9" s="1"/>
  <c r="E122" i="9" s="1"/>
  <c r="F122" i="9" s="1"/>
  <c r="C121" i="9"/>
  <c r="D121" i="9" s="1"/>
  <c r="E121" i="9" s="1"/>
  <c r="F121" i="9" s="1"/>
  <c r="C120" i="9"/>
  <c r="D120" i="9" s="1"/>
  <c r="E120" i="9" s="1"/>
  <c r="F120" i="9" s="1"/>
  <c r="C119" i="9"/>
  <c r="D119" i="9" s="1"/>
  <c r="E119" i="9" s="1"/>
  <c r="F119" i="9" s="1"/>
  <c r="C118" i="9"/>
  <c r="D118" i="9" s="1"/>
  <c r="E118" i="9" s="1"/>
  <c r="F118" i="9" s="1"/>
  <c r="C117" i="9"/>
  <c r="D117" i="9" s="1"/>
  <c r="E117" i="9" s="1"/>
  <c r="F117" i="9" s="1"/>
  <c r="C116" i="9"/>
  <c r="D116" i="9" s="1"/>
  <c r="E116" i="9" s="1"/>
  <c r="F116" i="9" s="1"/>
  <c r="C115" i="9"/>
  <c r="D115" i="9" s="1"/>
  <c r="E115" i="9" s="1"/>
  <c r="F115" i="9" s="1"/>
  <c r="C114" i="9"/>
  <c r="D114" i="9" s="1"/>
  <c r="E114" i="9" s="1"/>
  <c r="F114" i="9" s="1"/>
  <c r="C113" i="9"/>
  <c r="D113" i="9" s="1"/>
  <c r="E113" i="9" s="1"/>
  <c r="F113" i="9" s="1"/>
  <c r="C112" i="9"/>
  <c r="D112" i="9" s="1"/>
  <c r="E112" i="9" s="1"/>
  <c r="F112" i="9" s="1"/>
  <c r="C111" i="9"/>
  <c r="D111" i="9" s="1"/>
  <c r="E111" i="9" s="1"/>
  <c r="F111" i="9" s="1"/>
  <c r="C110" i="9"/>
  <c r="D110" i="9" s="1"/>
  <c r="E110" i="9" s="1"/>
  <c r="F110" i="9" s="1"/>
  <c r="C109" i="9"/>
  <c r="D109" i="9" s="1"/>
  <c r="E109" i="9" s="1"/>
  <c r="F109" i="9" s="1"/>
  <c r="C108" i="9"/>
  <c r="D108" i="9" s="1"/>
  <c r="E108" i="9" s="1"/>
  <c r="F108" i="9" s="1"/>
  <c r="C107" i="9"/>
  <c r="D107" i="9" s="1"/>
  <c r="E107" i="9" s="1"/>
  <c r="F107" i="9" s="1"/>
  <c r="C106" i="9"/>
  <c r="D106" i="9" s="1"/>
  <c r="E106" i="9" s="1"/>
  <c r="F106" i="9" s="1"/>
  <c r="C105" i="9"/>
  <c r="D105" i="9" s="1"/>
  <c r="E105" i="9" s="1"/>
  <c r="F105" i="9" s="1"/>
  <c r="C104" i="9"/>
  <c r="D104" i="9" s="1"/>
  <c r="E104" i="9" s="1"/>
  <c r="F104" i="9" s="1"/>
  <c r="C103" i="9"/>
  <c r="D103" i="9" s="1"/>
  <c r="E103" i="9" s="1"/>
  <c r="F103" i="9" s="1"/>
  <c r="C102" i="9"/>
  <c r="D102" i="9" s="1"/>
  <c r="E102" i="9" s="1"/>
  <c r="F102" i="9" s="1"/>
  <c r="C101" i="9"/>
  <c r="D101" i="9" s="1"/>
  <c r="E101" i="9" s="1"/>
  <c r="F101" i="9" s="1"/>
  <c r="C100" i="9"/>
  <c r="D100" i="9" s="1"/>
  <c r="E100" i="9" s="1"/>
  <c r="F100" i="9" s="1"/>
  <c r="C99" i="9"/>
  <c r="D99" i="9" s="1"/>
  <c r="E99" i="9" s="1"/>
  <c r="F99" i="9" s="1"/>
  <c r="C98" i="9"/>
  <c r="D98" i="9" s="1"/>
  <c r="E98" i="9" s="1"/>
  <c r="F98" i="9" s="1"/>
  <c r="C97" i="9"/>
  <c r="D97" i="9" s="1"/>
  <c r="E97" i="9" s="1"/>
  <c r="F97" i="9" s="1"/>
  <c r="C96" i="9"/>
  <c r="D96" i="9" s="1"/>
  <c r="E96" i="9" s="1"/>
  <c r="F96" i="9" s="1"/>
  <c r="C95" i="9"/>
  <c r="D95" i="9" s="1"/>
  <c r="E95" i="9" s="1"/>
  <c r="F95" i="9" s="1"/>
  <c r="C94" i="9"/>
  <c r="D94" i="9" s="1"/>
  <c r="E94" i="9" s="1"/>
  <c r="F94" i="9" s="1"/>
  <c r="C93" i="9"/>
  <c r="D93" i="9" s="1"/>
  <c r="E93" i="9" s="1"/>
  <c r="F93" i="9" s="1"/>
  <c r="C92" i="9"/>
  <c r="D92" i="9" s="1"/>
  <c r="E92" i="9" s="1"/>
  <c r="F92" i="9" s="1"/>
  <c r="C91" i="9"/>
  <c r="D91" i="9" s="1"/>
  <c r="E91" i="9" s="1"/>
  <c r="F91" i="9" s="1"/>
  <c r="C90" i="9"/>
  <c r="D90" i="9" s="1"/>
  <c r="E90" i="9" s="1"/>
  <c r="F90" i="9" s="1"/>
  <c r="C89" i="9"/>
  <c r="D89" i="9" s="1"/>
  <c r="E89" i="9" s="1"/>
  <c r="F89" i="9" s="1"/>
  <c r="C88" i="9"/>
  <c r="D88" i="9" s="1"/>
  <c r="E88" i="9" s="1"/>
  <c r="F88" i="9" s="1"/>
  <c r="C87" i="9"/>
  <c r="D87" i="9" s="1"/>
  <c r="E87" i="9" s="1"/>
  <c r="F87" i="9" s="1"/>
  <c r="C86" i="9"/>
  <c r="D86" i="9" s="1"/>
  <c r="E86" i="9" s="1"/>
  <c r="F86" i="9" s="1"/>
  <c r="C85" i="9"/>
  <c r="D85" i="9" s="1"/>
  <c r="E85" i="9" s="1"/>
  <c r="F85" i="9" s="1"/>
  <c r="C84" i="9"/>
  <c r="D84" i="9" s="1"/>
  <c r="E84" i="9" s="1"/>
  <c r="F84" i="9" s="1"/>
  <c r="C83" i="9"/>
  <c r="D83" i="9" s="1"/>
  <c r="E83" i="9" s="1"/>
  <c r="F83" i="9" s="1"/>
  <c r="C82" i="9"/>
  <c r="D82" i="9" s="1"/>
  <c r="E82" i="9" s="1"/>
  <c r="F82" i="9" s="1"/>
  <c r="C81" i="9"/>
  <c r="D81" i="9" s="1"/>
  <c r="E81" i="9" s="1"/>
  <c r="F81" i="9" s="1"/>
  <c r="C80" i="9"/>
  <c r="D80" i="9" s="1"/>
  <c r="E80" i="9" s="1"/>
  <c r="F80" i="9" s="1"/>
  <c r="C79" i="9"/>
  <c r="D79" i="9" s="1"/>
  <c r="E79" i="9" s="1"/>
  <c r="F79" i="9" s="1"/>
  <c r="C78" i="9"/>
  <c r="D78" i="9" s="1"/>
  <c r="E78" i="9" s="1"/>
  <c r="F78" i="9" s="1"/>
  <c r="C77" i="9"/>
  <c r="D77" i="9" s="1"/>
  <c r="E77" i="9" s="1"/>
  <c r="F77" i="9" s="1"/>
  <c r="C76" i="9"/>
  <c r="D76" i="9" s="1"/>
  <c r="E76" i="9" s="1"/>
  <c r="F76" i="9" s="1"/>
  <c r="C75" i="9"/>
  <c r="D75" i="9" s="1"/>
  <c r="E75" i="9" s="1"/>
  <c r="F75" i="9" s="1"/>
  <c r="C74" i="9"/>
  <c r="D74" i="9" s="1"/>
  <c r="E74" i="9" s="1"/>
  <c r="F74" i="9" s="1"/>
  <c r="C73" i="9"/>
  <c r="D73" i="9" s="1"/>
  <c r="E73" i="9" s="1"/>
  <c r="F73" i="9" s="1"/>
  <c r="C72" i="9"/>
  <c r="D72" i="9" s="1"/>
  <c r="E72" i="9" s="1"/>
  <c r="F72" i="9" s="1"/>
  <c r="C71" i="9"/>
  <c r="D71" i="9" s="1"/>
  <c r="E71" i="9" s="1"/>
  <c r="F71" i="9" s="1"/>
  <c r="C70" i="9"/>
  <c r="D70" i="9" s="1"/>
  <c r="E70" i="9" s="1"/>
  <c r="F70" i="9" s="1"/>
  <c r="C69" i="9"/>
  <c r="D69" i="9" s="1"/>
  <c r="E69" i="9" s="1"/>
  <c r="F69" i="9" s="1"/>
  <c r="C68" i="9"/>
  <c r="D68" i="9" s="1"/>
  <c r="E68" i="9" s="1"/>
  <c r="F68" i="9" s="1"/>
  <c r="C67" i="9"/>
  <c r="D67" i="9" s="1"/>
  <c r="E67" i="9" s="1"/>
  <c r="F67" i="9" s="1"/>
  <c r="C66" i="9"/>
  <c r="D66" i="9" s="1"/>
  <c r="E66" i="9" s="1"/>
  <c r="F66" i="9" s="1"/>
  <c r="C65" i="9"/>
  <c r="D65" i="9" s="1"/>
  <c r="E65" i="9" s="1"/>
  <c r="F65" i="9" s="1"/>
  <c r="C64" i="9"/>
  <c r="D64" i="9" s="1"/>
  <c r="E64" i="9" s="1"/>
  <c r="F64" i="9" s="1"/>
  <c r="C63" i="9"/>
  <c r="D63" i="9" s="1"/>
  <c r="E63" i="9" s="1"/>
  <c r="F63" i="9" s="1"/>
  <c r="C62" i="9"/>
  <c r="D62" i="9" s="1"/>
  <c r="E62" i="9" s="1"/>
  <c r="F62" i="9" s="1"/>
  <c r="C61" i="9"/>
  <c r="D61" i="9" s="1"/>
  <c r="E61" i="9" s="1"/>
  <c r="F61" i="9" s="1"/>
  <c r="C60" i="9"/>
  <c r="D60" i="9" s="1"/>
  <c r="E60" i="9" s="1"/>
  <c r="F60" i="9" s="1"/>
  <c r="C59" i="9"/>
  <c r="D59" i="9" s="1"/>
  <c r="E59" i="9" s="1"/>
  <c r="F59" i="9" s="1"/>
  <c r="C58" i="9"/>
  <c r="D58" i="9" s="1"/>
  <c r="E58" i="9" s="1"/>
  <c r="F58" i="9" s="1"/>
  <c r="C57" i="9"/>
  <c r="D57" i="9" s="1"/>
  <c r="E57" i="9" s="1"/>
  <c r="F57" i="9" s="1"/>
  <c r="C56" i="9"/>
  <c r="D56" i="9" s="1"/>
  <c r="E56" i="9" s="1"/>
  <c r="F56" i="9" s="1"/>
  <c r="C55" i="9"/>
  <c r="D55" i="9" s="1"/>
  <c r="E55" i="9" s="1"/>
  <c r="F55" i="9" s="1"/>
  <c r="C54" i="9"/>
  <c r="D54" i="9" s="1"/>
  <c r="E54" i="9" s="1"/>
  <c r="F54" i="9" s="1"/>
  <c r="C53" i="9"/>
  <c r="D53" i="9" s="1"/>
  <c r="E53" i="9" s="1"/>
  <c r="F53" i="9" s="1"/>
  <c r="C52" i="9"/>
  <c r="D52" i="9" s="1"/>
  <c r="E52" i="9" s="1"/>
  <c r="F52" i="9" s="1"/>
  <c r="C51" i="9"/>
  <c r="D51" i="9" s="1"/>
  <c r="E51" i="9" s="1"/>
  <c r="F51" i="9" s="1"/>
  <c r="C50" i="9"/>
  <c r="D50" i="9" s="1"/>
  <c r="E50" i="9" s="1"/>
  <c r="F50" i="9" s="1"/>
  <c r="C49" i="9"/>
  <c r="D49" i="9" s="1"/>
  <c r="E49" i="9" s="1"/>
  <c r="F49" i="9" s="1"/>
  <c r="C48" i="9"/>
  <c r="D48" i="9" s="1"/>
  <c r="E48" i="9" s="1"/>
  <c r="F48" i="9" s="1"/>
  <c r="C47" i="9"/>
  <c r="D47" i="9" s="1"/>
  <c r="E47" i="9" s="1"/>
  <c r="F47" i="9" s="1"/>
  <c r="C46" i="9"/>
  <c r="D46" i="9" s="1"/>
  <c r="E46" i="9" s="1"/>
  <c r="F46" i="9" s="1"/>
  <c r="C45" i="9"/>
  <c r="D45" i="9" s="1"/>
  <c r="E45" i="9" s="1"/>
  <c r="F45" i="9" s="1"/>
  <c r="C44" i="9"/>
  <c r="D44" i="9" s="1"/>
  <c r="E44" i="9" s="1"/>
  <c r="F44" i="9" s="1"/>
  <c r="C43" i="9"/>
  <c r="D43" i="9" s="1"/>
  <c r="E43" i="9" s="1"/>
  <c r="F43" i="9" s="1"/>
  <c r="C42" i="9"/>
  <c r="D42" i="9" s="1"/>
  <c r="E42" i="9" s="1"/>
  <c r="F42" i="9" s="1"/>
  <c r="C41" i="9"/>
  <c r="D41" i="9" s="1"/>
  <c r="E41" i="9" s="1"/>
  <c r="F41" i="9" s="1"/>
  <c r="C40" i="9"/>
  <c r="D40" i="9" s="1"/>
  <c r="E40" i="9" s="1"/>
  <c r="F40" i="9" s="1"/>
  <c r="C39" i="9"/>
  <c r="D39" i="9" s="1"/>
  <c r="E39" i="9" s="1"/>
  <c r="F39" i="9" s="1"/>
  <c r="C38" i="9"/>
  <c r="D38" i="9" s="1"/>
  <c r="E38" i="9" s="1"/>
  <c r="F38" i="9" s="1"/>
  <c r="C37" i="9"/>
  <c r="D37" i="9" s="1"/>
  <c r="E37" i="9" s="1"/>
  <c r="F37" i="9" s="1"/>
  <c r="C36" i="9"/>
  <c r="D36" i="9" s="1"/>
  <c r="E36" i="9" s="1"/>
  <c r="F36" i="9" s="1"/>
  <c r="C35" i="9"/>
  <c r="D35" i="9" s="1"/>
  <c r="E35" i="9" s="1"/>
  <c r="F35" i="9" s="1"/>
  <c r="C34" i="9"/>
  <c r="D34" i="9" s="1"/>
  <c r="E34" i="9" s="1"/>
  <c r="F34" i="9" s="1"/>
  <c r="C33" i="9"/>
  <c r="D33" i="9" s="1"/>
  <c r="E33" i="9" s="1"/>
  <c r="F33" i="9" s="1"/>
  <c r="C32" i="9"/>
  <c r="D32" i="9" s="1"/>
  <c r="E32" i="9" s="1"/>
  <c r="F32" i="9" s="1"/>
  <c r="C31" i="9"/>
  <c r="D31" i="9" s="1"/>
  <c r="E31" i="9" s="1"/>
  <c r="F31" i="9" s="1"/>
  <c r="C30" i="9"/>
  <c r="D30" i="9" s="1"/>
  <c r="E30" i="9" s="1"/>
  <c r="F30" i="9" s="1"/>
  <c r="C29" i="9"/>
  <c r="D29" i="9" s="1"/>
  <c r="E29" i="9" s="1"/>
  <c r="F29" i="9" s="1"/>
  <c r="C28" i="9"/>
  <c r="D28" i="9" s="1"/>
  <c r="E28" i="9" s="1"/>
  <c r="F28" i="9" s="1"/>
  <c r="C27" i="9"/>
  <c r="D27" i="9" s="1"/>
  <c r="E27" i="9" s="1"/>
  <c r="F27" i="9" s="1"/>
  <c r="C26" i="9"/>
  <c r="D26" i="9" s="1"/>
  <c r="E26" i="9" s="1"/>
  <c r="F26" i="9" s="1"/>
  <c r="C25" i="9"/>
  <c r="D25" i="9" s="1"/>
  <c r="E25" i="9" s="1"/>
  <c r="F25" i="9" s="1"/>
  <c r="C24" i="9"/>
  <c r="D24" i="9" s="1"/>
  <c r="E24" i="9" s="1"/>
  <c r="F24" i="9" s="1"/>
  <c r="C23" i="9"/>
  <c r="D23" i="9" s="1"/>
  <c r="E23" i="9" s="1"/>
  <c r="F23" i="9" s="1"/>
  <c r="C22" i="9"/>
  <c r="D22" i="9" s="1"/>
  <c r="E22" i="9" s="1"/>
  <c r="F22" i="9" s="1"/>
  <c r="C21" i="9"/>
  <c r="D21" i="9" s="1"/>
  <c r="E21" i="9" s="1"/>
  <c r="F21" i="9" s="1"/>
  <c r="C20" i="9"/>
  <c r="D20" i="9" s="1"/>
  <c r="E20" i="9" s="1"/>
  <c r="F20" i="9" s="1"/>
  <c r="C19" i="9"/>
  <c r="D19" i="9" s="1"/>
  <c r="E19" i="9" s="1"/>
  <c r="F19" i="9" s="1"/>
  <c r="C18" i="9"/>
  <c r="D18" i="9" s="1"/>
  <c r="E18" i="9" s="1"/>
  <c r="F18" i="9" s="1"/>
  <c r="C17" i="9"/>
  <c r="D17" i="9" s="1"/>
  <c r="E17" i="9" s="1"/>
  <c r="F17" i="9" s="1"/>
  <c r="C16" i="9"/>
  <c r="D16" i="9" s="1"/>
  <c r="E16" i="9" s="1"/>
  <c r="F16" i="9" s="1"/>
  <c r="C15" i="9"/>
  <c r="D15" i="9" s="1"/>
  <c r="E15" i="9" s="1"/>
  <c r="F15" i="9" s="1"/>
  <c r="C14" i="9"/>
  <c r="D14" i="9" s="1"/>
  <c r="E14" i="9" s="1"/>
  <c r="F14" i="9" s="1"/>
  <c r="C13" i="9"/>
  <c r="D13" i="9" s="1"/>
  <c r="E13" i="9" s="1"/>
  <c r="F13" i="9" s="1"/>
  <c r="C12" i="9"/>
  <c r="D12" i="9" s="1"/>
  <c r="E12" i="9" s="1"/>
  <c r="F12" i="9" s="1"/>
  <c r="C11" i="9"/>
  <c r="D11" i="9" s="1"/>
  <c r="E11" i="9" s="1"/>
  <c r="F11" i="9" s="1"/>
  <c r="C10" i="9"/>
  <c r="D10" i="9" s="1"/>
  <c r="E10" i="9" s="1"/>
  <c r="F10" i="9" s="1"/>
  <c r="C9" i="9"/>
  <c r="D9" i="9" s="1"/>
  <c r="E9" i="9" s="1"/>
  <c r="F9" i="9" s="1"/>
  <c r="C8" i="9"/>
  <c r="D8" i="9" s="1"/>
  <c r="E8" i="9" s="1"/>
  <c r="F8" i="9" s="1"/>
  <c r="C7" i="9"/>
  <c r="D7" i="9" s="1"/>
  <c r="E7" i="9" s="1"/>
  <c r="F7" i="9" s="1"/>
  <c r="C6" i="9"/>
  <c r="D6" i="9" s="1"/>
  <c r="E6" i="9" s="1"/>
  <c r="F6" i="9" s="1"/>
  <c r="C5" i="9"/>
  <c r="D5" i="9" s="1"/>
  <c r="E5" i="9" s="1"/>
  <c r="F5" i="9" s="1"/>
  <c r="C4" i="9"/>
  <c r="D4" i="9" s="1"/>
  <c r="E4" i="9" s="1"/>
  <c r="C3" i="9"/>
  <c r="D3" i="9" s="1"/>
  <c r="E3" i="9" s="1"/>
  <c r="F3" i="9" s="1"/>
  <c r="C2" i="9"/>
  <c r="D2" i="9" s="1"/>
  <c r="E2" i="9" s="1"/>
  <c r="F13" i="8"/>
  <c r="F29" i="8"/>
  <c r="F45" i="8"/>
  <c r="F61" i="8"/>
  <c r="F77" i="8"/>
  <c r="F93" i="8"/>
  <c r="F109" i="8"/>
  <c r="F125" i="8"/>
  <c r="F141" i="8"/>
  <c r="F157" i="8"/>
  <c r="F161" i="8"/>
  <c r="F173" i="8"/>
  <c r="F189" i="8"/>
  <c r="D5" i="8"/>
  <c r="D15" i="8"/>
  <c r="D16" i="8"/>
  <c r="D17" i="8"/>
  <c r="E17" i="8" s="1"/>
  <c r="F17" i="8" s="1"/>
  <c r="D18" i="8"/>
  <c r="D21" i="8"/>
  <c r="D31" i="8"/>
  <c r="D34" i="8"/>
  <c r="D47" i="8"/>
  <c r="D48" i="8"/>
  <c r="D49" i="8"/>
  <c r="E49" i="8" s="1"/>
  <c r="F49" i="8" s="1"/>
  <c r="D50" i="8"/>
  <c r="D59" i="8"/>
  <c r="E59" i="8" s="1"/>
  <c r="F59" i="8" s="1"/>
  <c r="D63" i="8"/>
  <c r="D66" i="8"/>
  <c r="D79" i="8"/>
  <c r="D80" i="8"/>
  <c r="D81" i="8"/>
  <c r="E81" i="8" s="1"/>
  <c r="F81" i="8" s="1"/>
  <c r="D82" i="8"/>
  <c r="D95" i="8"/>
  <c r="D96" i="8"/>
  <c r="D97" i="8"/>
  <c r="E97" i="8" s="1"/>
  <c r="F97" i="8" s="1"/>
  <c r="D98" i="8"/>
  <c r="D111" i="8"/>
  <c r="D112" i="8"/>
  <c r="D127" i="8"/>
  <c r="D128" i="8"/>
  <c r="D129" i="8"/>
  <c r="E129" i="8" s="1"/>
  <c r="F129" i="8" s="1"/>
  <c r="D130" i="8"/>
  <c r="D142" i="8"/>
  <c r="E142" i="8" s="1"/>
  <c r="F142" i="8" s="1"/>
  <c r="D143" i="8"/>
  <c r="D144" i="8"/>
  <c r="D145" i="8"/>
  <c r="E145" i="8" s="1"/>
  <c r="F145" i="8" s="1"/>
  <c r="D161" i="8"/>
  <c r="E161" i="8" s="1"/>
  <c r="D162" i="8"/>
  <c r="D175" i="8"/>
  <c r="D176" i="8"/>
  <c r="D177" i="8"/>
  <c r="E177" i="8" s="1"/>
  <c r="F177" i="8" s="1"/>
  <c r="D178" i="8"/>
  <c r="C3" i="8"/>
  <c r="D3" i="8" s="1"/>
  <c r="E3" i="8" s="1"/>
  <c r="F3" i="8" s="1"/>
  <c r="C4" i="8"/>
  <c r="D4" i="8" s="1"/>
  <c r="E4" i="8" s="1"/>
  <c r="F4" i="8" s="1"/>
  <c r="C5" i="8"/>
  <c r="C6" i="8"/>
  <c r="C7" i="8"/>
  <c r="C8" i="8"/>
  <c r="C9" i="8"/>
  <c r="D9" i="8" s="1"/>
  <c r="E9" i="8" s="1"/>
  <c r="F9" i="8" s="1"/>
  <c r="C10" i="8"/>
  <c r="D10" i="8" s="1"/>
  <c r="C11" i="8"/>
  <c r="D11" i="8" s="1"/>
  <c r="E11" i="8" s="1"/>
  <c r="F11" i="8" s="1"/>
  <c r="C12" i="8"/>
  <c r="D12" i="8" s="1"/>
  <c r="E12" i="8" s="1"/>
  <c r="F12" i="8" s="1"/>
  <c r="C13" i="8"/>
  <c r="D13" i="8" s="1"/>
  <c r="E13" i="8" s="1"/>
  <c r="C14" i="8"/>
  <c r="D14" i="8" s="1"/>
  <c r="E14" i="8" s="1"/>
  <c r="F14" i="8" s="1"/>
  <c r="C15" i="8"/>
  <c r="C16" i="8"/>
  <c r="C17" i="8"/>
  <c r="C18" i="8"/>
  <c r="C19" i="8"/>
  <c r="D19" i="8" s="1"/>
  <c r="E19" i="8" s="1"/>
  <c r="F19" i="8" s="1"/>
  <c r="C20" i="8"/>
  <c r="D20" i="8" s="1"/>
  <c r="E20" i="8" s="1"/>
  <c r="F20" i="8" s="1"/>
  <c r="C21" i="8"/>
  <c r="C22" i="8"/>
  <c r="C23" i="8"/>
  <c r="D23" i="8" s="1"/>
  <c r="C24" i="8"/>
  <c r="C25" i="8"/>
  <c r="D25" i="8" s="1"/>
  <c r="E25" i="8" s="1"/>
  <c r="F25" i="8" s="1"/>
  <c r="C26" i="8"/>
  <c r="D26" i="8" s="1"/>
  <c r="C27" i="8"/>
  <c r="D27" i="8" s="1"/>
  <c r="E27" i="8" s="1"/>
  <c r="F27" i="8" s="1"/>
  <c r="C28" i="8"/>
  <c r="D28" i="8" s="1"/>
  <c r="E28" i="8" s="1"/>
  <c r="F28" i="8" s="1"/>
  <c r="C29" i="8"/>
  <c r="D29" i="8" s="1"/>
  <c r="E29" i="8" s="1"/>
  <c r="C30" i="8"/>
  <c r="D30" i="8" s="1"/>
  <c r="E30" i="8" s="1"/>
  <c r="F30" i="8" s="1"/>
  <c r="C31" i="8"/>
  <c r="C32" i="8"/>
  <c r="D32" i="8" s="1"/>
  <c r="C33" i="8"/>
  <c r="D33" i="8" s="1"/>
  <c r="E33" i="8" s="1"/>
  <c r="F33" i="8" s="1"/>
  <c r="C34" i="8"/>
  <c r="C35" i="8"/>
  <c r="D35" i="8" s="1"/>
  <c r="E35" i="8" s="1"/>
  <c r="F35" i="8" s="1"/>
  <c r="C36" i="8"/>
  <c r="D36" i="8" s="1"/>
  <c r="E36" i="8" s="1"/>
  <c r="F36" i="8" s="1"/>
  <c r="C37" i="8"/>
  <c r="D37" i="8" s="1"/>
  <c r="C38" i="8"/>
  <c r="C39" i="8"/>
  <c r="C40" i="8"/>
  <c r="D40" i="8" s="1"/>
  <c r="C41" i="8"/>
  <c r="D41" i="8" s="1"/>
  <c r="E41" i="8" s="1"/>
  <c r="F41" i="8" s="1"/>
  <c r="C42" i="8"/>
  <c r="D42" i="8" s="1"/>
  <c r="C43" i="8"/>
  <c r="D43" i="8" s="1"/>
  <c r="E43" i="8" s="1"/>
  <c r="F43" i="8" s="1"/>
  <c r="C44" i="8"/>
  <c r="D44" i="8" s="1"/>
  <c r="E44" i="8" s="1"/>
  <c r="F44" i="8" s="1"/>
  <c r="C45" i="8"/>
  <c r="D45" i="8" s="1"/>
  <c r="E45" i="8" s="1"/>
  <c r="C46" i="8"/>
  <c r="D46" i="8" s="1"/>
  <c r="E46" i="8" s="1"/>
  <c r="F46" i="8" s="1"/>
  <c r="C47" i="8"/>
  <c r="C48" i="8"/>
  <c r="C49" i="8"/>
  <c r="C50" i="8"/>
  <c r="C51" i="8"/>
  <c r="D51" i="8" s="1"/>
  <c r="E51" i="8" s="1"/>
  <c r="F51" i="8" s="1"/>
  <c r="C52" i="8"/>
  <c r="D52" i="8" s="1"/>
  <c r="E52" i="8" s="1"/>
  <c r="F52" i="8" s="1"/>
  <c r="C53" i="8"/>
  <c r="C54" i="8"/>
  <c r="C55" i="8"/>
  <c r="C56" i="8"/>
  <c r="C57" i="8"/>
  <c r="D57" i="8" s="1"/>
  <c r="E57" i="8" s="1"/>
  <c r="F57" i="8" s="1"/>
  <c r="C58" i="8"/>
  <c r="C59" i="8"/>
  <c r="C60" i="8"/>
  <c r="D60" i="8" s="1"/>
  <c r="E60" i="8" s="1"/>
  <c r="F60" i="8" s="1"/>
  <c r="C61" i="8"/>
  <c r="D61" i="8" s="1"/>
  <c r="E61" i="8" s="1"/>
  <c r="C62" i="8"/>
  <c r="D62" i="8" s="1"/>
  <c r="E62" i="8" s="1"/>
  <c r="F62" i="8" s="1"/>
  <c r="C63" i="8"/>
  <c r="C64" i="8"/>
  <c r="D64" i="8" s="1"/>
  <c r="C65" i="8"/>
  <c r="D65" i="8" s="1"/>
  <c r="E65" i="8" s="1"/>
  <c r="F65" i="8" s="1"/>
  <c r="C66" i="8"/>
  <c r="C67" i="8"/>
  <c r="D67" i="8" s="1"/>
  <c r="E67" i="8" s="1"/>
  <c r="F67" i="8" s="1"/>
  <c r="C68" i="8"/>
  <c r="D68" i="8" s="1"/>
  <c r="E68" i="8" s="1"/>
  <c r="F68" i="8" s="1"/>
  <c r="C69" i="8"/>
  <c r="C70" i="8"/>
  <c r="D70" i="8" s="1"/>
  <c r="C71" i="8"/>
  <c r="D71" i="8" s="1"/>
  <c r="C72" i="8"/>
  <c r="C73" i="8"/>
  <c r="D73" i="8" s="1"/>
  <c r="E73" i="8" s="1"/>
  <c r="F73" i="8" s="1"/>
  <c r="C74" i="8"/>
  <c r="D74" i="8" s="1"/>
  <c r="C75" i="8"/>
  <c r="D75" i="8" s="1"/>
  <c r="E75" i="8" s="1"/>
  <c r="F75" i="8" s="1"/>
  <c r="C76" i="8"/>
  <c r="D76" i="8" s="1"/>
  <c r="E76" i="8" s="1"/>
  <c r="F76" i="8" s="1"/>
  <c r="C77" i="8"/>
  <c r="D77" i="8" s="1"/>
  <c r="E77" i="8" s="1"/>
  <c r="C78" i="8"/>
  <c r="D78" i="8" s="1"/>
  <c r="E78" i="8" s="1"/>
  <c r="F78" i="8" s="1"/>
  <c r="C79" i="8"/>
  <c r="C80" i="8"/>
  <c r="C81" i="8"/>
  <c r="C82" i="8"/>
  <c r="C83" i="8"/>
  <c r="D83" i="8" s="1"/>
  <c r="E83" i="8" s="1"/>
  <c r="F83" i="8" s="1"/>
  <c r="C84" i="8"/>
  <c r="D84" i="8" s="1"/>
  <c r="E84" i="8" s="1"/>
  <c r="F84" i="8" s="1"/>
  <c r="C85" i="8"/>
  <c r="C86" i="8"/>
  <c r="C87" i="8"/>
  <c r="C88" i="8"/>
  <c r="C89" i="8"/>
  <c r="D89" i="8" s="1"/>
  <c r="E89" i="8" s="1"/>
  <c r="F89" i="8" s="1"/>
  <c r="C90" i="8"/>
  <c r="C91" i="8"/>
  <c r="D91" i="8" s="1"/>
  <c r="E91" i="8" s="1"/>
  <c r="F91" i="8" s="1"/>
  <c r="C92" i="8"/>
  <c r="D92" i="8" s="1"/>
  <c r="E92" i="8" s="1"/>
  <c r="F92" i="8" s="1"/>
  <c r="C93" i="8"/>
  <c r="D93" i="8" s="1"/>
  <c r="E93" i="8" s="1"/>
  <c r="C94" i="8"/>
  <c r="D94" i="8" s="1"/>
  <c r="E94" i="8" s="1"/>
  <c r="F94" i="8" s="1"/>
  <c r="C95" i="8"/>
  <c r="C96" i="8"/>
  <c r="C97" i="8"/>
  <c r="C98" i="8"/>
  <c r="C99" i="8"/>
  <c r="D99" i="8" s="1"/>
  <c r="E99" i="8" s="1"/>
  <c r="F99" i="8" s="1"/>
  <c r="C100" i="8"/>
  <c r="D100" i="8" s="1"/>
  <c r="E100" i="8" s="1"/>
  <c r="F100" i="8" s="1"/>
  <c r="C101" i="8"/>
  <c r="C102" i="8"/>
  <c r="C103" i="8"/>
  <c r="C104" i="8"/>
  <c r="D104" i="8" s="1"/>
  <c r="C105" i="8"/>
  <c r="D105" i="8" s="1"/>
  <c r="E105" i="8" s="1"/>
  <c r="F105" i="8" s="1"/>
  <c r="C106" i="8"/>
  <c r="C107" i="8"/>
  <c r="D107" i="8" s="1"/>
  <c r="E107" i="8" s="1"/>
  <c r="F107" i="8" s="1"/>
  <c r="C108" i="8"/>
  <c r="D108" i="8" s="1"/>
  <c r="E108" i="8" s="1"/>
  <c r="F108" i="8" s="1"/>
  <c r="C109" i="8"/>
  <c r="D109" i="8" s="1"/>
  <c r="E109" i="8" s="1"/>
  <c r="C110" i="8"/>
  <c r="D110" i="8" s="1"/>
  <c r="E110" i="8" s="1"/>
  <c r="F110" i="8" s="1"/>
  <c r="C111" i="8"/>
  <c r="C112" i="8"/>
  <c r="C113" i="8"/>
  <c r="D113" i="8" s="1"/>
  <c r="E113" i="8" s="1"/>
  <c r="F113" i="8" s="1"/>
  <c r="C114" i="8"/>
  <c r="D114" i="8" s="1"/>
  <c r="C115" i="8"/>
  <c r="D115" i="8" s="1"/>
  <c r="E115" i="8" s="1"/>
  <c r="F115" i="8" s="1"/>
  <c r="C116" i="8"/>
  <c r="D116" i="8" s="1"/>
  <c r="E116" i="8" s="1"/>
  <c r="F116" i="8" s="1"/>
  <c r="C117" i="8"/>
  <c r="C118" i="8"/>
  <c r="C119" i="8"/>
  <c r="C120" i="8"/>
  <c r="C121" i="8"/>
  <c r="D121" i="8" s="1"/>
  <c r="E121" i="8" s="1"/>
  <c r="F121" i="8" s="1"/>
  <c r="C122" i="8"/>
  <c r="D122" i="8" s="1"/>
  <c r="C123" i="8"/>
  <c r="D123" i="8" s="1"/>
  <c r="E123" i="8" s="1"/>
  <c r="F123" i="8" s="1"/>
  <c r="C124" i="8"/>
  <c r="D124" i="8" s="1"/>
  <c r="E124" i="8" s="1"/>
  <c r="F124" i="8" s="1"/>
  <c r="C125" i="8"/>
  <c r="D125" i="8" s="1"/>
  <c r="E125" i="8" s="1"/>
  <c r="C126" i="8"/>
  <c r="D126" i="8" s="1"/>
  <c r="E126" i="8" s="1"/>
  <c r="F126" i="8" s="1"/>
  <c r="C127" i="8"/>
  <c r="C128" i="8"/>
  <c r="C129" i="8"/>
  <c r="C130" i="8"/>
  <c r="C131" i="8"/>
  <c r="D131" i="8" s="1"/>
  <c r="E131" i="8" s="1"/>
  <c r="F131" i="8" s="1"/>
  <c r="C132" i="8"/>
  <c r="D132" i="8" s="1"/>
  <c r="E132" i="8" s="1"/>
  <c r="F132" i="8" s="1"/>
  <c r="C133" i="8"/>
  <c r="C134" i="8"/>
  <c r="D134" i="8" s="1"/>
  <c r="C135" i="8"/>
  <c r="C136" i="8"/>
  <c r="C137" i="8"/>
  <c r="D137" i="8" s="1"/>
  <c r="E137" i="8" s="1"/>
  <c r="F137" i="8" s="1"/>
  <c r="C138" i="8"/>
  <c r="D138" i="8" s="1"/>
  <c r="C139" i="8"/>
  <c r="D139" i="8" s="1"/>
  <c r="E139" i="8" s="1"/>
  <c r="F139" i="8" s="1"/>
  <c r="C140" i="8"/>
  <c r="D140" i="8" s="1"/>
  <c r="E140" i="8" s="1"/>
  <c r="F140" i="8" s="1"/>
  <c r="C141" i="8"/>
  <c r="D141" i="8" s="1"/>
  <c r="E141" i="8" s="1"/>
  <c r="C142" i="8"/>
  <c r="C143" i="8"/>
  <c r="C144" i="8"/>
  <c r="C145" i="8"/>
  <c r="C146" i="8"/>
  <c r="D146" i="8" s="1"/>
  <c r="C147" i="8"/>
  <c r="D147" i="8" s="1"/>
  <c r="E147" i="8" s="1"/>
  <c r="F147" i="8" s="1"/>
  <c r="C148" i="8"/>
  <c r="D148" i="8" s="1"/>
  <c r="E148" i="8" s="1"/>
  <c r="F148" i="8" s="1"/>
  <c r="C149" i="8"/>
  <c r="C150" i="8"/>
  <c r="C151" i="8"/>
  <c r="D151" i="8" s="1"/>
  <c r="C152" i="8"/>
  <c r="C153" i="8"/>
  <c r="D153" i="8" s="1"/>
  <c r="E153" i="8" s="1"/>
  <c r="F153" i="8" s="1"/>
  <c r="C154" i="8"/>
  <c r="D154" i="8" s="1"/>
  <c r="C155" i="8"/>
  <c r="D155" i="8" s="1"/>
  <c r="E155" i="8" s="1"/>
  <c r="F155" i="8" s="1"/>
  <c r="C156" i="8"/>
  <c r="D156" i="8" s="1"/>
  <c r="E156" i="8" s="1"/>
  <c r="F156" i="8" s="1"/>
  <c r="C157" i="8"/>
  <c r="D157" i="8" s="1"/>
  <c r="E157" i="8" s="1"/>
  <c r="C158" i="8"/>
  <c r="D158" i="8" s="1"/>
  <c r="E158" i="8" s="1"/>
  <c r="F158" i="8" s="1"/>
  <c r="C159" i="8"/>
  <c r="D159" i="8" s="1"/>
  <c r="C160" i="8"/>
  <c r="D160" i="8" s="1"/>
  <c r="C161" i="8"/>
  <c r="C162" i="8"/>
  <c r="C163" i="8"/>
  <c r="D163" i="8" s="1"/>
  <c r="E163" i="8" s="1"/>
  <c r="F163" i="8" s="1"/>
  <c r="C164" i="8"/>
  <c r="D164" i="8" s="1"/>
  <c r="E164" i="8" s="1"/>
  <c r="F164" i="8" s="1"/>
  <c r="C165" i="8"/>
  <c r="C166" i="8"/>
  <c r="C167" i="8"/>
  <c r="C168" i="8"/>
  <c r="D168" i="8" s="1"/>
  <c r="C169" i="8"/>
  <c r="D169" i="8" s="1"/>
  <c r="E169" i="8" s="1"/>
  <c r="F169" i="8" s="1"/>
  <c r="C170" i="8"/>
  <c r="C171" i="8"/>
  <c r="D171" i="8" s="1"/>
  <c r="E171" i="8" s="1"/>
  <c r="F171" i="8" s="1"/>
  <c r="C172" i="8"/>
  <c r="D172" i="8" s="1"/>
  <c r="E172" i="8" s="1"/>
  <c r="F172" i="8" s="1"/>
  <c r="C173" i="8"/>
  <c r="D173" i="8" s="1"/>
  <c r="E173" i="8" s="1"/>
  <c r="C174" i="8"/>
  <c r="D174" i="8" s="1"/>
  <c r="E174" i="8" s="1"/>
  <c r="F174" i="8" s="1"/>
  <c r="C175" i="8"/>
  <c r="C176" i="8"/>
  <c r="C177" i="8"/>
  <c r="C178" i="8"/>
  <c r="C179" i="8"/>
  <c r="D179" i="8" s="1"/>
  <c r="E179" i="8" s="1"/>
  <c r="F179" i="8" s="1"/>
  <c r="C180" i="8"/>
  <c r="D180" i="8" s="1"/>
  <c r="E180" i="8" s="1"/>
  <c r="F180" i="8" s="1"/>
  <c r="C181" i="8"/>
  <c r="C182" i="8"/>
  <c r="C183" i="8"/>
  <c r="C184" i="8"/>
  <c r="C185" i="8"/>
  <c r="D185" i="8" s="1"/>
  <c r="E185" i="8" s="1"/>
  <c r="F185" i="8" s="1"/>
  <c r="C186" i="8"/>
  <c r="C187" i="8"/>
  <c r="D187" i="8" s="1"/>
  <c r="E187" i="8" s="1"/>
  <c r="F187" i="8" s="1"/>
  <c r="C188" i="8"/>
  <c r="D188" i="8" s="1"/>
  <c r="E188" i="8" s="1"/>
  <c r="F188" i="8" s="1"/>
  <c r="C189" i="8"/>
  <c r="D189" i="8" s="1"/>
  <c r="E189" i="8" s="1"/>
  <c r="C190" i="8"/>
  <c r="D190" i="8" s="1"/>
  <c r="E190" i="8" s="1"/>
  <c r="F190" i="8" s="1"/>
  <c r="C191" i="8"/>
  <c r="D191" i="8" s="1"/>
  <c r="C192" i="8"/>
  <c r="D192" i="8" s="1"/>
  <c r="C193" i="8"/>
  <c r="D193" i="8" s="1"/>
  <c r="E193" i="8" s="1"/>
  <c r="F193" i="8" s="1"/>
  <c r="C194" i="8"/>
  <c r="D194" i="8" s="1"/>
  <c r="C195" i="8"/>
  <c r="D195" i="8" s="1"/>
  <c r="E195" i="8" s="1"/>
  <c r="F195" i="8" s="1"/>
  <c r="C196" i="8"/>
  <c r="D196" i="8" s="1"/>
  <c r="E196" i="8" s="1"/>
  <c r="F196" i="8" s="1"/>
  <c r="C197" i="8"/>
  <c r="C198" i="8"/>
  <c r="C199" i="8"/>
  <c r="C200" i="8"/>
  <c r="C201" i="8"/>
  <c r="D201" i="8" s="1"/>
  <c r="E201" i="8" s="1"/>
  <c r="F201" i="8" s="1"/>
  <c r="C2" i="8"/>
  <c r="D2" i="8" s="1"/>
  <c r="D2" i="7"/>
  <c r="E2" i="7"/>
  <c r="F2" i="7"/>
  <c r="G2" i="7"/>
  <c r="H2" i="7" s="1"/>
  <c r="N2" i="7"/>
  <c r="D3" i="7"/>
  <c r="E3" i="7"/>
  <c r="F3" i="7" s="1"/>
  <c r="G3" i="7" s="1"/>
  <c r="H3" i="7" s="1"/>
  <c r="N3" i="7"/>
  <c r="D4" i="7"/>
  <c r="E4" i="7" s="1"/>
  <c r="F4" i="7" s="1"/>
  <c r="G4" i="7" s="1"/>
  <c r="H4" i="7" s="1"/>
  <c r="D5" i="7"/>
  <c r="E5" i="7"/>
  <c r="F5" i="7" s="1"/>
  <c r="G5" i="7" s="1"/>
  <c r="H5" i="7" s="1"/>
  <c r="D6" i="7"/>
  <c r="E6" i="7" s="1"/>
  <c r="F6" i="7" s="1"/>
  <c r="G6" i="7"/>
  <c r="H6" i="7"/>
  <c r="D7" i="7"/>
  <c r="E7" i="7"/>
  <c r="F7" i="7" s="1"/>
  <c r="G7" i="7" s="1"/>
  <c r="H7" i="7" s="1"/>
  <c r="D8" i="7"/>
  <c r="E8" i="7" s="1"/>
  <c r="F8" i="7" s="1"/>
  <c r="G8" i="7" s="1"/>
  <c r="H8" i="7" s="1"/>
  <c r="D9" i="7"/>
  <c r="E9" i="7" s="1"/>
  <c r="F9" i="7" s="1"/>
  <c r="G9" i="7" s="1"/>
  <c r="H9" i="7" s="1"/>
  <c r="D10" i="7"/>
  <c r="E10" i="7" s="1"/>
  <c r="F10" i="7" s="1"/>
  <c r="G10" i="7"/>
  <c r="H10" i="7"/>
  <c r="D11" i="7"/>
  <c r="E11" i="7"/>
  <c r="F11" i="7"/>
  <c r="G11" i="7"/>
  <c r="H11" i="7" s="1"/>
  <c r="D12" i="7"/>
  <c r="E12" i="7"/>
  <c r="F12" i="7"/>
  <c r="G12" i="7" s="1"/>
  <c r="H12" i="7" s="1"/>
  <c r="D13" i="7"/>
  <c r="E13" i="7"/>
  <c r="F13" i="7"/>
  <c r="G13" i="7" s="1"/>
  <c r="H13" i="7" s="1"/>
  <c r="D14" i="7"/>
  <c r="E14" i="7"/>
  <c r="F14" i="7"/>
  <c r="G14" i="7" s="1"/>
  <c r="H14" i="7" s="1"/>
  <c r="D15" i="7"/>
  <c r="E15" i="7"/>
  <c r="F15" i="7" s="1"/>
  <c r="G15" i="7" s="1"/>
  <c r="H15" i="7" s="1"/>
  <c r="D16" i="7"/>
  <c r="E16" i="7" s="1"/>
  <c r="F16" i="7" s="1"/>
  <c r="G16" i="7"/>
  <c r="H16" i="7"/>
  <c r="D17" i="7"/>
  <c r="E17" i="7" s="1"/>
  <c r="F17" i="7" s="1"/>
  <c r="G17" i="7" s="1"/>
  <c r="H17" i="7" s="1"/>
  <c r="D18" i="7"/>
  <c r="E18" i="7"/>
  <c r="F18" i="7" s="1"/>
  <c r="G18" i="7" s="1"/>
  <c r="H18" i="7" s="1"/>
  <c r="D19" i="7"/>
  <c r="E19" i="7"/>
  <c r="F19" i="7" s="1"/>
  <c r="G19" i="7" s="1"/>
  <c r="H19" i="7"/>
  <c r="W19" i="7"/>
  <c r="D20" i="7"/>
  <c r="E20" i="7"/>
  <c r="F20" i="7"/>
  <c r="G20" i="7" s="1"/>
  <c r="H20" i="7" s="1"/>
  <c r="D21" i="7"/>
  <c r="E21" i="7"/>
  <c r="F21" i="7" s="1"/>
  <c r="G21" i="7" s="1"/>
  <c r="H21" i="7" s="1"/>
  <c r="D22" i="7"/>
  <c r="E22" i="7"/>
  <c r="F22" i="7" s="1"/>
  <c r="G22" i="7" s="1"/>
  <c r="H22" i="7"/>
  <c r="D23" i="7"/>
  <c r="E23" i="7"/>
  <c r="F23" i="7"/>
  <c r="G23" i="7"/>
  <c r="H23" i="7"/>
  <c r="D24" i="7"/>
  <c r="E24" i="7" s="1"/>
  <c r="F24" i="7" s="1"/>
  <c r="G24" i="7" s="1"/>
  <c r="H24" i="7" s="1"/>
  <c r="D25" i="7"/>
  <c r="E25" i="7" s="1"/>
  <c r="F25" i="7" s="1"/>
  <c r="G25" i="7" s="1"/>
  <c r="H25" i="7" s="1"/>
  <c r="D26" i="7"/>
  <c r="E26" i="7" s="1"/>
  <c r="F26" i="7" s="1"/>
  <c r="G26" i="7" s="1"/>
  <c r="H26" i="7" s="1"/>
  <c r="D27" i="7"/>
  <c r="E27" i="7"/>
  <c r="F27" i="7"/>
  <c r="G27" i="7"/>
  <c r="H27" i="7"/>
  <c r="D28" i="7"/>
  <c r="E28" i="7" s="1"/>
  <c r="F28" i="7" s="1"/>
  <c r="G28" i="7" s="1"/>
  <c r="H28" i="7" s="1"/>
  <c r="D29" i="7"/>
  <c r="E29" i="7"/>
  <c r="F29" i="7"/>
  <c r="G29" i="7"/>
  <c r="H29" i="7"/>
  <c r="D30" i="7"/>
  <c r="E30" i="7"/>
  <c r="F30" i="7"/>
  <c r="G30" i="7"/>
  <c r="H30" i="7" s="1"/>
  <c r="D31" i="7"/>
  <c r="E31" i="7"/>
  <c r="F31" i="7"/>
  <c r="G31" i="7" s="1"/>
  <c r="H31" i="7" s="1"/>
  <c r="D32" i="7"/>
  <c r="E32" i="7"/>
  <c r="F32" i="7"/>
  <c r="G32" i="7" s="1"/>
  <c r="H32" i="7" s="1"/>
  <c r="D33" i="7"/>
  <c r="E33" i="7"/>
  <c r="F33" i="7"/>
  <c r="G33" i="7" s="1"/>
  <c r="H33" i="7" s="1"/>
  <c r="D34" i="7"/>
  <c r="E34" i="7"/>
  <c r="F34" i="7" s="1"/>
  <c r="G34" i="7" s="1"/>
  <c r="H34" i="7" s="1"/>
  <c r="D35" i="7"/>
  <c r="E35" i="7" s="1"/>
  <c r="F35" i="7" s="1"/>
  <c r="G35" i="7"/>
  <c r="H35" i="7"/>
  <c r="D36" i="7"/>
  <c r="E36" i="7" s="1"/>
  <c r="F36" i="7" s="1"/>
  <c r="G36" i="7" s="1"/>
  <c r="H36" i="7" s="1"/>
  <c r="D37" i="7"/>
  <c r="E37" i="7"/>
  <c r="F37" i="7" s="1"/>
  <c r="G37" i="7" s="1"/>
  <c r="H37" i="7" s="1"/>
  <c r="D38" i="7"/>
  <c r="E38" i="7"/>
  <c r="F38" i="7" s="1"/>
  <c r="G38" i="7" s="1"/>
  <c r="H38" i="7"/>
  <c r="D39" i="7"/>
  <c r="E39" i="7"/>
  <c r="F39" i="7"/>
  <c r="G39" i="7"/>
  <c r="H39" i="7" s="1"/>
  <c r="D40" i="7"/>
  <c r="E40" i="7" s="1"/>
  <c r="F40" i="7" s="1"/>
  <c r="G40" i="7" s="1"/>
  <c r="H40" i="7" s="1"/>
  <c r="D41" i="7"/>
  <c r="E41" i="7" s="1"/>
  <c r="F41" i="7" s="1"/>
  <c r="G41" i="7" s="1"/>
  <c r="H41" i="7" s="1"/>
  <c r="D42" i="7"/>
  <c r="E42" i="7"/>
  <c r="F42" i="7"/>
  <c r="G42" i="7" s="1"/>
  <c r="H42" i="7" s="1"/>
  <c r="D43" i="7"/>
  <c r="E43" i="7"/>
  <c r="F43" i="7"/>
  <c r="G43" i="7"/>
  <c r="H43" i="7" s="1"/>
  <c r="D44" i="7"/>
  <c r="E44" i="7" s="1"/>
  <c r="F44" i="7" s="1"/>
  <c r="G44" i="7" s="1"/>
  <c r="H44" i="7" s="1"/>
  <c r="D45" i="7"/>
  <c r="E45" i="7"/>
  <c r="F45" i="7"/>
  <c r="G45" i="7" s="1"/>
  <c r="H45" i="7" s="1"/>
  <c r="D46" i="7"/>
  <c r="E46" i="7"/>
  <c r="F46" i="7" s="1"/>
  <c r="G46" i="7" s="1"/>
  <c r="H46" i="7" s="1"/>
  <c r="D47" i="7"/>
  <c r="E47" i="7"/>
  <c r="F47" i="7"/>
  <c r="G47" i="7" s="1"/>
  <c r="H47" i="7" s="1"/>
  <c r="D48" i="7"/>
  <c r="E48" i="7"/>
  <c r="F48" i="7"/>
  <c r="G48" i="7"/>
  <c r="H48" i="7"/>
  <c r="D49" i="7"/>
  <c r="E49" i="7" s="1"/>
  <c r="F49" i="7" s="1"/>
  <c r="G49" i="7" s="1"/>
  <c r="H49" i="7" s="1"/>
  <c r="D50" i="7"/>
  <c r="E50" i="7"/>
  <c r="F50" i="7"/>
  <c r="G50" i="7"/>
  <c r="H50" i="7" s="1"/>
  <c r="D51" i="7"/>
  <c r="E51" i="7" s="1"/>
  <c r="F51" i="7" s="1"/>
  <c r="G51" i="7"/>
  <c r="H51" i="7" s="1"/>
  <c r="D52" i="7"/>
  <c r="E52" i="7"/>
  <c r="F52" i="7"/>
  <c r="G52" i="7"/>
  <c r="H52" i="7"/>
  <c r="D53" i="7"/>
  <c r="E53" i="7"/>
  <c r="F53" i="7"/>
  <c r="G53" i="7"/>
  <c r="H53" i="7" s="1"/>
  <c r="D54" i="7"/>
  <c r="E54" i="7"/>
  <c r="F54" i="7" s="1"/>
  <c r="G54" i="7" s="1"/>
  <c r="H54" i="7"/>
  <c r="D55" i="7"/>
  <c r="E55" i="7"/>
  <c r="F55" i="7" s="1"/>
  <c r="G55" i="7" s="1"/>
  <c r="H55" i="7" s="1"/>
  <c r="D56" i="7"/>
  <c r="E56" i="7"/>
  <c r="F56" i="7"/>
  <c r="G56" i="7" s="1"/>
  <c r="H56" i="7" s="1"/>
  <c r="D57" i="7"/>
  <c r="E57" i="7" s="1"/>
  <c r="F57" i="7" s="1"/>
  <c r="G57" i="7" s="1"/>
  <c r="H57" i="7" s="1"/>
  <c r="D58" i="7"/>
  <c r="E58" i="7" s="1"/>
  <c r="F58" i="7" s="1"/>
  <c r="G58" i="7" s="1"/>
  <c r="H58" i="7" s="1"/>
  <c r="D59" i="7"/>
  <c r="E59" i="7"/>
  <c r="F59" i="7" s="1"/>
  <c r="G59" i="7" s="1"/>
  <c r="H59" i="7" s="1"/>
  <c r="D60" i="7"/>
  <c r="E60" i="7"/>
  <c r="F60" i="7" s="1"/>
  <c r="G60" i="7" s="1"/>
  <c r="H60" i="7" s="1"/>
  <c r="D61" i="7"/>
  <c r="E61" i="7"/>
  <c r="F61" i="7"/>
  <c r="G61" i="7"/>
  <c r="H61" i="7"/>
  <c r="D62" i="7"/>
  <c r="E62" i="7"/>
  <c r="F62" i="7"/>
  <c r="G62" i="7"/>
  <c r="H62" i="7"/>
  <c r="D63" i="7"/>
  <c r="E63" i="7" s="1"/>
  <c r="F63" i="7" s="1"/>
  <c r="G63" i="7" s="1"/>
  <c r="H63" i="7" s="1"/>
  <c r="D64" i="7"/>
  <c r="E64" i="7"/>
  <c r="F64" i="7"/>
  <c r="G64" i="7"/>
  <c r="H64" i="7" s="1"/>
  <c r="D65" i="7"/>
  <c r="E65" i="7"/>
  <c r="F65" i="7"/>
  <c r="G65" i="7" s="1"/>
  <c r="H65" i="7" s="1"/>
  <c r="D66" i="7"/>
  <c r="E66" i="7"/>
  <c r="F66" i="7"/>
  <c r="G66" i="7"/>
  <c r="H66" i="7" s="1"/>
  <c r="D67" i="7"/>
  <c r="E67" i="7" s="1"/>
  <c r="F67" i="7" s="1"/>
  <c r="G67" i="7" s="1"/>
  <c r="H67" i="7" s="1"/>
  <c r="D68" i="7"/>
  <c r="E68" i="7"/>
  <c r="F68" i="7"/>
  <c r="G68" i="7" s="1"/>
  <c r="H68" i="7" s="1"/>
  <c r="D69" i="7"/>
  <c r="E69" i="7"/>
  <c r="F69" i="7" s="1"/>
  <c r="G69" i="7" s="1"/>
  <c r="H69" i="7" s="1"/>
  <c r="D70" i="7"/>
  <c r="E70" i="7"/>
  <c r="F70" i="7" s="1"/>
  <c r="G70" i="7" s="1"/>
  <c r="H70" i="7"/>
  <c r="D71" i="7"/>
  <c r="E71" i="7" s="1"/>
  <c r="F71" i="7" s="1"/>
  <c r="G71" i="7" s="1"/>
  <c r="H71" i="7" s="1"/>
  <c r="D72" i="7"/>
  <c r="E72" i="7" s="1"/>
  <c r="F72" i="7" s="1"/>
  <c r="G72" i="7" s="1"/>
  <c r="H72" i="7" s="1"/>
  <c r="D73" i="7"/>
  <c r="E73" i="7" s="1"/>
  <c r="F73" i="7" s="1"/>
  <c r="G73" i="7" s="1"/>
  <c r="H73" i="7"/>
  <c r="D74" i="7"/>
  <c r="E74" i="7"/>
  <c r="F74" i="7"/>
  <c r="G74" i="7"/>
  <c r="H74" i="7" s="1"/>
  <c r="D75" i="7"/>
  <c r="E75" i="7" s="1"/>
  <c r="F75" i="7" s="1"/>
  <c r="G75" i="7" s="1"/>
  <c r="H75" i="7" s="1"/>
  <c r="D76" i="7"/>
  <c r="E76" i="7"/>
  <c r="F76" i="7" s="1"/>
  <c r="G76" i="7" s="1"/>
  <c r="H76" i="7" s="1"/>
  <c r="D77" i="7"/>
  <c r="E77" i="7"/>
  <c r="F77" i="7" s="1"/>
  <c r="G77" i="7" s="1"/>
  <c r="H77" i="7" s="1"/>
  <c r="D78" i="7"/>
  <c r="E78" i="7"/>
  <c r="F78" i="7"/>
  <c r="G78" i="7" s="1"/>
  <c r="H78" i="7" s="1"/>
  <c r="D79" i="7"/>
  <c r="E79" i="7"/>
  <c r="F79" i="7"/>
  <c r="G79" i="7" s="1"/>
  <c r="H79" i="7" s="1"/>
  <c r="D80" i="7"/>
  <c r="E80" i="7"/>
  <c r="F80" i="7"/>
  <c r="G80" i="7"/>
  <c r="H80" i="7"/>
  <c r="D81" i="7"/>
  <c r="E81" i="7"/>
  <c r="F81" i="7"/>
  <c r="G81" i="7"/>
  <c r="H81" i="7"/>
  <c r="D82" i="7"/>
  <c r="E82" i="7" s="1"/>
  <c r="F82" i="7" s="1"/>
  <c r="G82" i="7" s="1"/>
  <c r="H82" i="7" s="1"/>
  <c r="D83" i="7"/>
  <c r="E83" i="7" s="1"/>
  <c r="F83" i="7" s="1"/>
  <c r="G83" i="7"/>
  <c r="H83" i="7"/>
  <c r="D84" i="7"/>
  <c r="E84" i="7"/>
  <c r="F84" i="7"/>
  <c r="G84" i="7"/>
  <c r="H84" i="7" s="1"/>
  <c r="D85" i="7"/>
  <c r="E85" i="7"/>
  <c r="F85" i="7"/>
  <c r="G85" i="7"/>
  <c r="H85" i="7"/>
  <c r="D86" i="7"/>
  <c r="E86" i="7"/>
  <c r="F86" i="7" s="1"/>
  <c r="G86" i="7" s="1"/>
  <c r="H86" i="7" s="1"/>
  <c r="D87" i="7"/>
  <c r="E87" i="7"/>
  <c r="F87" i="7"/>
  <c r="G87" i="7" s="1"/>
  <c r="H87" i="7" s="1"/>
  <c r="D88" i="7"/>
  <c r="E88" i="7"/>
  <c r="F88" i="7" s="1"/>
  <c r="G88" i="7" s="1"/>
  <c r="H88" i="7" s="1"/>
  <c r="D89" i="7"/>
  <c r="E89" i="7" s="1"/>
  <c r="F89" i="7" s="1"/>
  <c r="G89" i="7" s="1"/>
  <c r="H89" i="7" s="1"/>
  <c r="D90" i="7"/>
  <c r="E90" i="7"/>
  <c r="F90" i="7" s="1"/>
  <c r="G90" i="7" s="1"/>
  <c r="H90" i="7" s="1"/>
  <c r="D91" i="7"/>
  <c r="E91" i="7"/>
  <c r="F91" i="7"/>
  <c r="G91" i="7" s="1"/>
  <c r="H91" i="7" s="1"/>
  <c r="D92" i="7"/>
  <c r="E92" i="7"/>
  <c r="F92" i="7" s="1"/>
  <c r="G92" i="7" s="1"/>
  <c r="H92" i="7" s="1"/>
  <c r="D93" i="7"/>
  <c r="E93" i="7"/>
  <c r="F93" i="7"/>
  <c r="G93" i="7"/>
  <c r="H93" i="7"/>
  <c r="D94" i="7"/>
  <c r="E94" i="7" s="1"/>
  <c r="F94" i="7" s="1"/>
  <c r="G94" i="7" s="1"/>
  <c r="H94" i="7" s="1"/>
  <c r="D95" i="7"/>
  <c r="E95" i="7"/>
  <c r="F95" i="7" s="1"/>
  <c r="G95" i="7" s="1"/>
  <c r="H95" i="7" s="1"/>
  <c r="D96" i="7"/>
  <c r="E96" i="7"/>
  <c r="F96" i="7"/>
  <c r="G96" i="7" s="1"/>
  <c r="H96" i="7" s="1"/>
  <c r="D97" i="7"/>
  <c r="E97" i="7"/>
  <c r="F97" i="7"/>
  <c r="G97" i="7"/>
  <c r="H97" i="7" s="1"/>
  <c r="D98" i="7"/>
  <c r="E98" i="7" s="1"/>
  <c r="F98" i="7" s="1"/>
  <c r="G98" i="7" s="1"/>
  <c r="H98" i="7" s="1"/>
  <c r="D99" i="7"/>
  <c r="E99" i="7" s="1"/>
  <c r="F99" i="7" s="1"/>
  <c r="G99" i="7" s="1"/>
  <c r="H99" i="7" s="1"/>
  <c r="D100" i="7"/>
  <c r="E100" i="7"/>
  <c r="F100" i="7" s="1"/>
  <c r="G100" i="7" s="1"/>
  <c r="H100" i="7" s="1"/>
  <c r="D101" i="7"/>
  <c r="E101" i="7"/>
  <c r="F101" i="7"/>
  <c r="G101" i="7" s="1"/>
  <c r="H101" i="7" s="1"/>
  <c r="D102" i="7"/>
  <c r="E102" i="7"/>
  <c r="F102" i="7" s="1"/>
  <c r="G102" i="7" s="1"/>
  <c r="H102" i="7"/>
  <c r="D103" i="7"/>
  <c r="E103" i="7" s="1"/>
  <c r="F103" i="7" s="1"/>
  <c r="G103" i="7" s="1"/>
  <c r="H103" i="7" s="1"/>
  <c r="D104" i="7"/>
  <c r="E104" i="7"/>
  <c r="F104" i="7"/>
  <c r="G104" i="7"/>
  <c r="H104" i="7"/>
  <c r="D105" i="7"/>
  <c r="E105" i="7" s="1"/>
  <c r="F105" i="7" s="1"/>
  <c r="G105" i="7" s="1"/>
  <c r="H105" i="7" s="1"/>
  <c r="D106" i="7"/>
  <c r="E106" i="7" s="1"/>
  <c r="F106" i="7" s="1"/>
  <c r="G106" i="7" s="1"/>
  <c r="H106" i="7" s="1"/>
  <c r="D107" i="7"/>
  <c r="E107" i="7" s="1"/>
  <c r="F107" i="7" s="1"/>
  <c r="G107" i="7" s="1"/>
  <c r="H107" i="7" s="1"/>
  <c r="D108" i="7"/>
  <c r="E108" i="7"/>
  <c r="F108" i="7" s="1"/>
  <c r="G108" i="7" s="1"/>
  <c r="H108" i="7" s="1"/>
  <c r="D109" i="7"/>
  <c r="E109" i="7"/>
  <c r="F109" i="7"/>
  <c r="G109" i="7"/>
  <c r="H109" i="7" s="1"/>
  <c r="D110" i="7"/>
  <c r="E110" i="7" s="1"/>
  <c r="F110" i="7" s="1"/>
  <c r="G110" i="7" s="1"/>
  <c r="H110" i="7" s="1"/>
  <c r="D111" i="7"/>
  <c r="E111" i="7"/>
  <c r="F111" i="7"/>
  <c r="G111" i="7" s="1"/>
  <c r="H111" i="7" s="1"/>
  <c r="D112" i="7"/>
  <c r="E112" i="7"/>
  <c r="F112" i="7"/>
  <c r="G112" i="7"/>
  <c r="H112" i="7"/>
  <c r="D113" i="7"/>
  <c r="E113" i="7"/>
  <c r="F113" i="7" s="1"/>
  <c r="G113" i="7" s="1"/>
  <c r="H113" i="7" s="1"/>
  <c r="D114" i="7"/>
  <c r="E114" i="7"/>
  <c r="F114" i="7"/>
  <c r="G114" i="7" s="1"/>
  <c r="H114" i="7" s="1"/>
  <c r="D115" i="7"/>
  <c r="E115" i="7" s="1"/>
  <c r="F115" i="7" s="1"/>
  <c r="G115" i="7"/>
  <c r="H115" i="7"/>
  <c r="D116" i="7"/>
  <c r="E116" i="7"/>
  <c r="F116" i="7"/>
  <c r="G116" i="7"/>
  <c r="H116" i="7"/>
  <c r="D117" i="7"/>
  <c r="E117" i="7" s="1"/>
  <c r="F117" i="7" s="1"/>
  <c r="G117" i="7" s="1"/>
  <c r="H117" i="7" s="1"/>
  <c r="D118" i="7"/>
  <c r="E118" i="7"/>
  <c r="F118" i="7" s="1"/>
  <c r="G118" i="7" s="1"/>
  <c r="H118" i="7" s="1"/>
  <c r="D119" i="7"/>
  <c r="E119" i="7"/>
  <c r="F119" i="7"/>
  <c r="G119" i="7" s="1"/>
  <c r="H119" i="7" s="1"/>
  <c r="D120" i="7"/>
  <c r="E120" i="7"/>
  <c r="F120" i="7"/>
  <c r="G120" i="7"/>
  <c r="H120" i="7" s="1"/>
  <c r="D121" i="7"/>
  <c r="E121" i="7" s="1"/>
  <c r="F121" i="7" s="1"/>
  <c r="G121" i="7" s="1"/>
  <c r="H121" i="7" s="1"/>
  <c r="D122" i="7"/>
  <c r="E122" i="7"/>
  <c r="F122" i="7"/>
  <c r="G122" i="7"/>
  <c r="H122" i="7" s="1"/>
  <c r="D123" i="7"/>
  <c r="E123" i="7"/>
  <c r="F123" i="7"/>
  <c r="G123" i="7" s="1"/>
  <c r="H123" i="7" s="1"/>
  <c r="D124" i="7"/>
  <c r="E124" i="7"/>
  <c r="F124" i="7" s="1"/>
  <c r="G124" i="7" s="1"/>
  <c r="H124" i="7" s="1"/>
  <c r="D125" i="7"/>
  <c r="E125" i="7"/>
  <c r="F125" i="7" s="1"/>
  <c r="G125" i="7" s="1"/>
  <c r="H125" i="7" s="1"/>
  <c r="D126" i="7"/>
  <c r="E126" i="7"/>
  <c r="F126" i="7"/>
  <c r="G126" i="7" s="1"/>
  <c r="H126" i="7" s="1"/>
  <c r="D127" i="7"/>
  <c r="E127" i="7"/>
  <c r="F127" i="7" s="1"/>
  <c r="G127" i="7" s="1"/>
  <c r="H127" i="7" s="1"/>
  <c r="D128" i="7"/>
  <c r="E128" i="7"/>
  <c r="F128" i="7"/>
  <c r="G128" i="7"/>
  <c r="H128" i="7"/>
  <c r="D129" i="7"/>
  <c r="E129" i="7"/>
  <c r="F129" i="7" s="1"/>
  <c r="G129" i="7" s="1"/>
  <c r="H129" i="7" s="1"/>
  <c r="D130" i="7"/>
  <c r="E130" i="7" s="1"/>
  <c r="F130" i="7" s="1"/>
  <c r="G130" i="7" s="1"/>
  <c r="H130" i="7" s="1"/>
  <c r="D131" i="7"/>
  <c r="E131" i="7" s="1"/>
  <c r="F131" i="7" s="1"/>
  <c r="G131" i="7" s="1"/>
  <c r="H131" i="7" s="1"/>
  <c r="D132" i="7"/>
  <c r="E132" i="7"/>
  <c r="F132" i="7"/>
  <c r="G132" i="7"/>
  <c r="H132" i="7" s="1"/>
  <c r="D133" i="7"/>
  <c r="E133" i="7" s="1"/>
  <c r="F133" i="7" s="1"/>
  <c r="G133" i="7" s="1"/>
  <c r="H133" i="7" s="1"/>
  <c r="D134" i="7"/>
  <c r="E134" i="7"/>
  <c r="F134" i="7" s="1"/>
  <c r="G134" i="7" s="1"/>
  <c r="H134" i="7"/>
  <c r="D135" i="7"/>
  <c r="E135" i="7" s="1"/>
  <c r="F135" i="7" s="1"/>
  <c r="G135" i="7" s="1"/>
  <c r="H135" i="7" s="1"/>
  <c r="D136" i="7"/>
  <c r="E136" i="7"/>
  <c r="F136" i="7" s="1"/>
  <c r="G136" i="7" s="1"/>
  <c r="H136" i="7" s="1"/>
  <c r="D137" i="7"/>
  <c r="E137" i="7" s="1"/>
  <c r="F137" i="7" s="1"/>
  <c r="G137" i="7" s="1"/>
  <c r="H137" i="7" s="1"/>
  <c r="D138" i="7"/>
  <c r="E138" i="7"/>
  <c r="F138" i="7" s="1"/>
  <c r="G138" i="7" s="1"/>
  <c r="H138" i="7" s="1"/>
  <c r="D139" i="7"/>
  <c r="E139" i="7" s="1"/>
  <c r="F139" i="7" s="1"/>
  <c r="G139" i="7" s="1"/>
  <c r="H139" i="7" s="1"/>
  <c r="D140" i="7"/>
  <c r="E140" i="7"/>
  <c r="F140" i="7" s="1"/>
  <c r="G140" i="7" s="1"/>
  <c r="H140" i="7" s="1"/>
  <c r="D141" i="7"/>
  <c r="E141" i="7"/>
  <c r="F141" i="7" s="1"/>
  <c r="G141" i="7" s="1"/>
  <c r="H141" i="7" s="1"/>
  <c r="D142" i="7"/>
  <c r="E142" i="7" s="1"/>
  <c r="F142" i="7" s="1"/>
  <c r="G142" i="7" s="1"/>
  <c r="H142" i="7" s="1"/>
  <c r="D143" i="7"/>
  <c r="E143" i="7"/>
  <c r="F143" i="7"/>
  <c r="G143" i="7" s="1"/>
  <c r="H143" i="7" s="1"/>
  <c r="D144" i="7"/>
  <c r="E144" i="7"/>
  <c r="F144" i="7"/>
  <c r="G144" i="7" s="1"/>
  <c r="H144" i="7" s="1"/>
  <c r="D145" i="7"/>
  <c r="E145" i="7"/>
  <c r="F145" i="7"/>
  <c r="G145" i="7"/>
  <c r="H145" i="7" s="1"/>
  <c r="D146" i="7"/>
  <c r="E146" i="7"/>
  <c r="F146" i="7"/>
  <c r="G146" i="7" s="1"/>
  <c r="H146" i="7" s="1"/>
  <c r="D147" i="7"/>
  <c r="E147" i="7" s="1"/>
  <c r="F147" i="7" s="1"/>
  <c r="G147" i="7"/>
  <c r="H147" i="7"/>
  <c r="D148" i="7"/>
  <c r="E148" i="7"/>
  <c r="F148" i="7" s="1"/>
  <c r="G148" i="7" s="1"/>
  <c r="H148" i="7" s="1"/>
  <c r="D149" i="7"/>
  <c r="E149" i="7"/>
  <c r="F149" i="7"/>
  <c r="G149" i="7" s="1"/>
  <c r="H149" i="7" s="1"/>
  <c r="D150" i="7"/>
  <c r="E150" i="7"/>
  <c r="F150" i="7" s="1"/>
  <c r="G150" i="7" s="1"/>
  <c r="H150" i="7" s="1"/>
  <c r="D151" i="7"/>
  <c r="E151" i="7"/>
  <c r="F151" i="7"/>
  <c r="G151" i="7"/>
  <c r="H151" i="7"/>
  <c r="D152" i="7"/>
  <c r="E152" i="7" s="1"/>
  <c r="F152" i="7" s="1"/>
  <c r="G152" i="7" s="1"/>
  <c r="H152" i="7" s="1"/>
  <c r="D153" i="7"/>
  <c r="E153" i="7" s="1"/>
  <c r="F153" i="7" s="1"/>
  <c r="G153" i="7" s="1"/>
  <c r="H153" i="7" s="1"/>
  <c r="D154" i="7"/>
  <c r="E154" i="7"/>
  <c r="F154" i="7"/>
  <c r="G154" i="7" s="1"/>
  <c r="H154" i="7" s="1"/>
  <c r="D155" i="7"/>
  <c r="E155" i="7"/>
  <c r="F155" i="7"/>
  <c r="G155" i="7"/>
  <c r="H155" i="7" s="1"/>
  <c r="D156" i="7"/>
  <c r="E156" i="7" s="1"/>
  <c r="F156" i="7" s="1"/>
  <c r="G156" i="7" s="1"/>
  <c r="H156" i="7" s="1"/>
  <c r="D157" i="7"/>
  <c r="E157" i="7"/>
  <c r="F157" i="7"/>
  <c r="G157" i="7" s="1"/>
  <c r="H157" i="7" s="1"/>
  <c r="D158" i="7"/>
  <c r="E158" i="7"/>
  <c r="F158" i="7" s="1"/>
  <c r="G158" i="7" s="1"/>
  <c r="H158" i="7" s="1"/>
  <c r="D159" i="7"/>
  <c r="E159" i="7"/>
  <c r="F159" i="7"/>
  <c r="G159" i="7" s="1"/>
  <c r="H159" i="7" s="1"/>
  <c r="D160" i="7"/>
  <c r="E160" i="7"/>
  <c r="F160" i="7" s="1"/>
  <c r="G160" i="7" s="1"/>
  <c r="H160" i="7" s="1"/>
  <c r="D161" i="7"/>
  <c r="E161" i="7" s="1"/>
  <c r="F161" i="7" s="1"/>
  <c r="G161" i="7" s="1"/>
  <c r="H161" i="7" s="1"/>
  <c r="D162" i="7"/>
  <c r="E162" i="7"/>
  <c r="F162" i="7"/>
  <c r="G162" i="7"/>
  <c r="H162" i="7" s="1"/>
  <c r="D163" i="7"/>
  <c r="E163" i="7" s="1"/>
  <c r="F163" i="7"/>
  <c r="G163" i="7" s="1"/>
  <c r="H163" i="7" s="1"/>
  <c r="D164" i="7"/>
  <c r="E164" i="7"/>
  <c r="F164" i="7"/>
  <c r="G164" i="7"/>
  <c r="H164" i="7" s="1"/>
  <c r="D165" i="7"/>
  <c r="E165" i="7"/>
  <c r="F165" i="7"/>
  <c r="G165" i="7" s="1"/>
  <c r="H165" i="7" s="1"/>
  <c r="D166" i="7"/>
  <c r="E166" i="7"/>
  <c r="F166" i="7" s="1"/>
  <c r="G166" i="7"/>
  <c r="H166" i="7"/>
  <c r="D167" i="7"/>
  <c r="E167" i="7"/>
  <c r="F167" i="7" s="1"/>
  <c r="G167" i="7" s="1"/>
  <c r="H167" i="7" s="1"/>
  <c r="D168" i="7"/>
  <c r="E168" i="7" s="1"/>
  <c r="F168" i="7" s="1"/>
  <c r="G168" i="7" s="1"/>
  <c r="H168" i="7" s="1"/>
  <c r="D169" i="7"/>
  <c r="E169" i="7" s="1"/>
  <c r="F169" i="7" s="1"/>
  <c r="G169" i="7" s="1"/>
  <c r="H169" i="7"/>
  <c r="D170" i="7"/>
  <c r="E170" i="7"/>
  <c r="F170" i="7"/>
  <c r="G170" i="7"/>
  <c r="H170" i="7" s="1"/>
  <c r="D171" i="7"/>
  <c r="E171" i="7" s="1"/>
  <c r="F171" i="7" s="1"/>
  <c r="G171" i="7" s="1"/>
  <c r="H171" i="7" s="1"/>
  <c r="D172" i="7"/>
  <c r="E172" i="7"/>
  <c r="F172" i="7" s="1"/>
  <c r="G172" i="7" s="1"/>
  <c r="H172" i="7" s="1"/>
  <c r="D173" i="7"/>
  <c r="E173" i="7"/>
  <c r="F173" i="7" s="1"/>
  <c r="G173" i="7" s="1"/>
  <c r="H173" i="7" s="1"/>
  <c r="D174" i="7"/>
  <c r="E174" i="7"/>
  <c r="F174" i="7"/>
  <c r="G174" i="7" s="1"/>
  <c r="H174" i="7" s="1"/>
  <c r="D175" i="7"/>
  <c r="E175" i="7"/>
  <c r="F175" i="7"/>
  <c r="G175" i="7" s="1"/>
  <c r="H175" i="7" s="1"/>
  <c r="D176" i="7"/>
  <c r="E176" i="7"/>
  <c r="F176" i="7"/>
  <c r="G176" i="7"/>
  <c r="H176" i="7"/>
  <c r="D177" i="7"/>
  <c r="E177" i="7"/>
  <c r="F177" i="7"/>
  <c r="G177" i="7"/>
  <c r="H177" i="7"/>
  <c r="D178" i="7"/>
  <c r="E178" i="7" s="1"/>
  <c r="F178" i="7" s="1"/>
  <c r="G178" i="7" s="1"/>
  <c r="H178" i="7" s="1"/>
  <c r="D179" i="7"/>
  <c r="E179" i="7" s="1"/>
  <c r="F179" i="7"/>
  <c r="G179" i="7"/>
  <c r="H179" i="7" s="1"/>
  <c r="D180" i="7"/>
  <c r="E180" i="7"/>
  <c r="F180" i="7"/>
  <c r="G180" i="7" s="1"/>
  <c r="H180" i="7" s="1"/>
  <c r="D181" i="7"/>
  <c r="E181" i="7"/>
  <c r="F181" i="7"/>
  <c r="G181" i="7"/>
  <c r="H181" i="7" s="1"/>
  <c r="D182" i="7"/>
  <c r="E182" i="7"/>
  <c r="F182" i="7" s="1"/>
  <c r="G182" i="7"/>
  <c r="H182" i="7"/>
  <c r="D183" i="7"/>
  <c r="E183" i="7" s="1"/>
  <c r="F183" i="7" s="1"/>
  <c r="G183" i="7" s="1"/>
  <c r="H183" i="7" s="1"/>
  <c r="D184" i="7"/>
  <c r="E184" i="7"/>
  <c r="F184" i="7"/>
  <c r="G184" i="7"/>
  <c r="H184" i="7"/>
  <c r="D185" i="7"/>
  <c r="E185" i="7" s="1"/>
  <c r="F185" i="7" s="1"/>
  <c r="G185" i="7" s="1"/>
  <c r="H185" i="7" s="1"/>
  <c r="D186" i="7"/>
  <c r="E186" i="7"/>
  <c r="F186" i="7"/>
  <c r="G186" i="7"/>
  <c r="H186" i="7"/>
  <c r="D187" i="7"/>
  <c r="E187" i="7"/>
  <c r="F187" i="7"/>
  <c r="G187" i="7"/>
  <c r="H187" i="7" s="1"/>
  <c r="D188" i="7"/>
  <c r="E188" i="7"/>
  <c r="F188" i="7" s="1"/>
  <c r="G188" i="7" s="1"/>
  <c r="H188" i="7" s="1"/>
  <c r="D189" i="7"/>
  <c r="E189" i="7"/>
  <c r="F189" i="7"/>
  <c r="G189" i="7" s="1"/>
  <c r="H189" i="7" s="1"/>
  <c r="D190" i="7"/>
  <c r="E190" i="7"/>
  <c r="F190" i="7"/>
  <c r="G190" i="7"/>
  <c r="H190" i="7" s="1"/>
  <c r="D191" i="7"/>
  <c r="E191" i="7"/>
  <c r="F191" i="7"/>
  <c r="G191" i="7" s="1"/>
  <c r="H191" i="7" s="1"/>
  <c r="D192" i="7"/>
  <c r="E192" i="7"/>
  <c r="F192" i="7"/>
  <c r="G192" i="7"/>
  <c r="H192" i="7"/>
  <c r="D193" i="7"/>
  <c r="E193" i="7" s="1"/>
  <c r="F193" i="7" s="1"/>
  <c r="G193" i="7" s="1"/>
  <c r="H193" i="7" s="1"/>
  <c r="D194" i="7"/>
  <c r="E194" i="7"/>
  <c r="F194" i="7" s="1"/>
  <c r="G194" i="7" s="1"/>
  <c r="H194" i="7" s="1"/>
  <c r="D195" i="7"/>
  <c r="E195" i="7" s="1"/>
  <c r="F195" i="7"/>
  <c r="G195" i="7" s="1"/>
  <c r="H195" i="7" s="1"/>
  <c r="D196" i="7"/>
  <c r="E196" i="7"/>
  <c r="F196" i="7"/>
  <c r="G196" i="7"/>
  <c r="H196" i="7" s="1"/>
  <c r="D197" i="7"/>
  <c r="E197" i="7" s="1"/>
  <c r="F197" i="7" s="1"/>
  <c r="G197" i="7" s="1"/>
  <c r="H197" i="7" s="1"/>
  <c r="D198" i="7"/>
  <c r="E198" i="7"/>
  <c r="F198" i="7" s="1"/>
  <c r="G198" i="7"/>
  <c r="H198" i="7"/>
  <c r="D199" i="7"/>
  <c r="E199" i="7"/>
  <c r="F199" i="7"/>
  <c r="G199" i="7"/>
  <c r="H199" i="7"/>
  <c r="D200" i="7"/>
  <c r="E200" i="7" s="1"/>
  <c r="F200" i="7" s="1"/>
  <c r="G200" i="7" s="1"/>
  <c r="H200" i="7" s="1"/>
  <c r="D201" i="7"/>
  <c r="E201" i="7" s="1"/>
  <c r="F201" i="7" s="1"/>
  <c r="G201" i="7" s="1"/>
  <c r="H201" i="7"/>
  <c r="E37" i="8" l="1"/>
  <c r="F37" i="8" s="1"/>
  <c r="F4" i="9"/>
  <c r="F2" i="9"/>
  <c r="I4" i="9" s="1"/>
  <c r="E24" i="8"/>
  <c r="F24" i="8" s="1"/>
  <c r="E135" i="8"/>
  <c r="F135" i="8" s="1"/>
  <c r="E87" i="8"/>
  <c r="F87" i="8" s="1"/>
  <c r="E21" i="8"/>
  <c r="F21" i="8" s="1"/>
  <c r="E5" i="8"/>
  <c r="F5" i="8" s="1"/>
  <c r="E90" i="8"/>
  <c r="F90" i="8" s="1"/>
  <c r="E38" i="8"/>
  <c r="F38" i="8" s="1"/>
  <c r="E6" i="8"/>
  <c r="F6" i="8" s="1"/>
  <c r="E197" i="8"/>
  <c r="F197" i="8" s="1"/>
  <c r="E181" i="8"/>
  <c r="F181" i="8" s="1"/>
  <c r="E165" i="8"/>
  <c r="F165" i="8" s="1"/>
  <c r="E149" i="8"/>
  <c r="F149" i="8" s="1"/>
  <c r="E133" i="8"/>
  <c r="F133" i="8" s="1"/>
  <c r="E117" i="8"/>
  <c r="F117" i="8" s="1"/>
  <c r="D186" i="8"/>
  <c r="E186" i="8" s="1"/>
  <c r="F186" i="8" s="1"/>
  <c r="D170" i="8"/>
  <c r="E170" i="8" s="1"/>
  <c r="F170" i="8" s="1"/>
  <c r="D106" i="8"/>
  <c r="E106" i="8" s="1"/>
  <c r="F106" i="8" s="1"/>
  <c r="D90" i="8"/>
  <c r="D58" i="8"/>
  <c r="E58" i="8" s="1"/>
  <c r="F58" i="8" s="1"/>
  <c r="E74" i="8"/>
  <c r="F74" i="8" s="1"/>
  <c r="E138" i="8"/>
  <c r="F138" i="8" s="1"/>
  <c r="E26" i="8"/>
  <c r="F26" i="8" s="1"/>
  <c r="E200" i="8"/>
  <c r="F200" i="8" s="1"/>
  <c r="E136" i="8"/>
  <c r="F136" i="8" s="1"/>
  <c r="E8" i="8"/>
  <c r="F8" i="8" s="1"/>
  <c r="E22" i="8"/>
  <c r="F22" i="8" s="1"/>
  <c r="D184" i="8"/>
  <c r="E184" i="8" s="1"/>
  <c r="F184" i="8" s="1"/>
  <c r="D152" i="8"/>
  <c r="E152" i="8" s="1"/>
  <c r="F152" i="8" s="1"/>
  <c r="D120" i="8"/>
  <c r="E120" i="8" s="1"/>
  <c r="F120" i="8" s="1"/>
  <c r="D88" i="8"/>
  <c r="E88" i="8" s="1"/>
  <c r="F88" i="8" s="1"/>
  <c r="D72" i="8"/>
  <c r="E72" i="8" s="1"/>
  <c r="F72" i="8" s="1"/>
  <c r="D8" i="8"/>
  <c r="D199" i="8"/>
  <c r="E199" i="8" s="1"/>
  <c r="F199" i="8" s="1"/>
  <c r="D183" i="8"/>
  <c r="E183" i="8" s="1"/>
  <c r="F183" i="8" s="1"/>
  <c r="D167" i="8"/>
  <c r="E167" i="8" s="1"/>
  <c r="F167" i="8" s="1"/>
  <c r="D135" i="8"/>
  <c r="D119" i="8"/>
  <c r="E119" i="8" s="1"/>
  <c r="F119" i="8" s="1"/>
  <c r="D103" i="8"/>
  <c r="E103" i="8" s="1"/>
  <c r="F103" i="8" s="1"/>
  <c r="D87" i="8"/>
  <c r="D55" i="8"/>
  <c r="E55" i="8" s="1"/>
  <c r="F55" i="8" s="1"/>
  <c r="D39" i="8"/>
  <c r="E39" i="8" s="1"/>
  <c r="F39" i="8" s="1"/>
  <c r="D7" i="8"/>
  <c r="E7" i="8" s="1"/>
  <c r="F7" i="8" s="1"/>
  <c r="D198" i="8"/>
  <c r="E198" i="8" s="1"/>
  <c r="F198" i="8" s="1"/>
  <c r="D182" i="8"/>
  <c r="E182" i="8" s="1"/>
  <c r="F182" i="8" s="1"/>
  <c r="D166" i="8"/>
  <c r="E166" i="8" s="1"/>
  <c r="F166" i="8" s="1"/>
  <c r="D150" i="8"/>
  <c r="E150" i="8" s="1"/>
  <c r="F150" i="8" s="1"/>
  <c r="D118" i="8"/>
  <c r="E118" i="8" s="1"/>
  <c r="F118" i="8" s="1"/>
  <c r="D102" i="8"/>
  <c r="E102" i="8" s="1"/>
  <c r="F102" i="8" s="1"/>
  <c r="D86" i="8"/>
  <c r="E86" i="8" s="1"/>
  <c r="F86" i="8" s="1"/>
  <c r="D54" i="8"/>
  <c r="E54" i="8" s="1"/>
  <c r="F54" i="8" s="1"/>
  <c r="D38" i="8"/>
  <c r="D22" i="8"/>
  <c r="D6" i="8"/>
  <c r="E154" i="8"/>
  <c r="F154" i="8" s="1"/>
  <c r="E10" i="8"/>
  <c r="F10" i="8" s="1"/>
  <c r="D56" i="8"/>
  <c r="E56" i="8" s="1"/>
  <c r="F56" i="8" s="1"/>
  <c r="E122" i="8"/>
  <c r="F122" i="8" s="1"/>
  <c r="E42" i="8"/>
  <c r="F42" i="8" s="1"/>
  <c r="E168" i="8"/>
  <c r="F168" i="8" s="1"/>
  <c r="E104" i="8"/>
  <c r="F104" i="8" s="1"/>
  <c r="E40" i="8"/>
  <c r="F40" i="8" s="1"/>
  <c r="E151" i="8"/>
  <c r="F151" i="8" s="1"/>
  <c r="E71" i="8"/>
  <c r="F71" i="8" s="1"/>
  <c r="E23" i="8"/>
  <c r="F23" i="8" s="1"/>
  <c r="E134" i="8"/>
  <c r="F134" i="8" s="1"/>
  <c r="E70" i="8"/>
  <c r="F70" i="8" s="1"/>
  <c r="D200" i="8"/>
  <c r="D136" i="8"/>
  <c r="D24" i="8"/>
  <c r="D197" i="8"/>
  <c r="D181" i="8"/>
  <c r="D165" i="8"/>
  <c r="D149" i="8"/>
  <c r="D133" i="8"/>
  <c r="D117" i="8"/>
  <c r="D101" i="8"/>
  <c r="E101" i="8" s="1"/>
  <c r="F101" i="8" s="1"/>
  <c r="D85" i="8"/>
  <c r="E85" i="8" s="1"/>
  <c r="F85" i="8" s="1"/>
  <c r="D69" i="8"/>
  <c r="E69" i="8" s="1"/>
  <c r="F69" i="8" s="1"/>
  <c r="D53" i="8"/>
  <c r="E53" i="8" s="1"/>
  <c r="F53" i="8" s="1"/>
  <c r="E34" i="8"/>
  <c r="F34" i="8" s="1"/>
  <c r="E162" i="8"/>
  <c r="F162" i="8" s="1"/>
  <c r="E130" i="8"/>
  <c r="F130" i="8" s="1"/>
  <c r="E82" i="8"/>
  <c r="F82" i="8" s="1"/>
  <c r="E50" i="8"/>
  <c r="F50" i="8" s="1"/>
  <c r="E176" i="8"/>
  <c r="F176" i="8" s="1"/>
  <c r="E128" i="8"/>
  <c r="F128" i="8" s="1"/>
  <c r="E64" i="8"/>
  <c r="F64" i="8" s="1"/>
  <c r="E16" i="8"/>
  <c r="F16" i="8" s="1"/>
  <c r="E175" i="8"/>
  <c r="F175" i="8" s="1"/>
  <c r="E127" i="8"/>
  <c r="F127" i="8" s="1"/>
  <c r="E79" i="8"/>
  <c r="F79" i="8" s="1"/>
  <c r="E31" i="8"/>
  <c r="F31" i="8" s="1"/>
  <c r="E178" i="8"/>
  <c r="F178" i="8" s="1"/>
  <c r="E114" i="8"/>
  <c r="F114" i="8" s="1"/>
  <c r="E18" i="8"/>
  <c r="F18" i="8" s="1"/>
  <c r="E192" i="8"/>
  <c r="F192" i="8" s="1"/>
  <c r="E144" i="8"/>
  <c r="F144" i="8" s="1"/>
  <c r="E96" i="8"/>
  <c r="F96" i="8" s="1"/>
  <c r="E48" i="8"/>
  <c r="F48" i="8" s="1"/>
  <c r="E191" i="8"/>
  <c r="F191" i="8" s="1"/>
  <c r="E159" i="8"/>
  <c r="F159" i="8" s="1"/>
  <c r="E111" i="8"/>
  <c r="F111" i="8" s="1"/>
  <c r="E63" i="8"/>
  <c r="F63" i="8" s="1"/>
  <c r="E15" i="8"/>
  <c r="F15" i="8" s="1"/>
  <c r="E194" i="8"/>
  <c r="F194" i="8" s="1"/>
  <c r="E146" i="8"/>
  <c r="F146" i="8" s="1"/>
  <c r="E98" i="8"/>
  <c r="F98" i="8" s="1"/>
  <c r="E66" i="8"/>
  <c r="F66" i="8" s="1"/>
  <c r="E160" i="8"/>
  <c r="F160" i="8" s="1"/>
  <c r="E112" i="8"/>
  <c r="F112" i="8" s="1"/>
  <c r="E80" i="8"/>
  <c r="F80" i="8" s="1"/>
  <c r="E32" i="8"/>
  <c r="F32" i="8" s="1"/>
  <c r="E143" i="8"/>
  <c r="F143" i="8" s="1"/>
  <c r="E95" i="8"/>
  <c r="F95" i="8" s="1"/>
  <c r="E47" i="8"/>
  <c r="F47" i="8" s="1"/>
  <c r="E2" i="8"/>
  <c r="K5" i="7"/>
  <c r="X11" i="7"/>
  <c r="X4" i="7"/>
  <c r="Y7" i="7"/>
  <c r="Y6" i="7"/>
  <c r="AB12" i="7"/>
  <c r="X8" i="7"/>
  <c r="Z8" i="7" s="1"/>
  <c r="AA12" i="7"/>
  <c r="Y5" i="7"/>
  <c r="Y10" i="7"/>
  <c r="X5" i="7"/>
  <c r="X3" i="7"/>
  <c r="X7" i="7"/>
  <c r="Z7" i="7" s="1"/>
  <c r="AB11" i="7"/>
  <c r="X13" i="7"/>
  <c r="Y13" i="7"/>
  <c r="Y3" i="7"/>
  <c r="AA11" i="7"/>
  <c r="X10" i="7"/>
  <c r="X9" i="7"/>
  <c r="Z9" i="7" s="1"/>
  <c r="Y9" i="7"/>
  <c r="X6" i="7"/>
  <c r="Z6" i="7" s="1"/>
  <c r="Y8" i="7"/>
  <c r="Y12" i="7"/>
  <c r="X12" i="7"/>
  <c r="Y11" i="7"/>
  <c r="Y4" i="7"/>
  <c r="K12" i="8" l="1"/>
  <c r="J9" i="8"/>
  <c r="J12" i="8"/>
  <c r="J10" i="8"/>
  <c r="J8" i="8"/>
  <c r="K13" i="8"/>
  <c r="F2" i="8"/>
  <c r="I4" i="8" s="1"/>
  <c r="J11" i="8"/>
  <c r="L11" i="8" s="1"/>
  <c r="J13" i="8"/>
  <c r="J16" i="8"/>
  <c r="K14" i="8"/>
  <c r="K15" i="8"/>
  <c r="K17" i="8"/>
  <c r="K7" i="8"/>
  <c r="K18" i="8" s="1"/>
  <c r="J14" i="8"/>
  <c r="L14" i="8" s="1"/>
  <c r="K16" i="8"/>
  <c r="K8" i="8"/>
  <c r="K9" i="8"/>
  <c r="J15" i="8"/>
  <c r="L15" i="8" s="1"/>
  <c r="K10" i="8"/>
  <c r="L10" i="8" s="1"/>
  <c r="J17" i="8"/>
  <c r="L17" i="8" s="1"/>
  <c r="K11" i="8"/>
  <c r="J7" i="8"/>
  <c r="J18" i="8" s="1"/>
  <c r="L9" i="8"/>
  <c r="Z13" i="7"/>
  <c r="X14" i="7"/>
  <c r="Z12" i="7"/>
  <c r="Z10" i="7"/>
  <c r="Z4" i="7"/>
  <c r="Z11" i="7"/>
  <c r="Z5" i="7"/>
  <c r="Y14" i="7"/>
  <c r="L8" i="8" l="1"/>
  <c r="L12" i="8"/>
  <c r="L13" i="8"/>
  <c r="L16" i="8"/>
  <c r="F207" i="6" l="1"/>
  <c r="I207" i="6" s="1"/>
  <c r="I206" i="6"/>
  <c r="F206" i="6"/>
  <c r="G206" i="6" s="1"/>
  <c r="H206" i="6" s="1"/>
  <c r="G205" i="6"/>
  <c r="H205" i="6" s="1"/>
  <c r="F205" i="6"/>
  <c r="I205" i="6" s="1"/>
  <c r="F204" i="6"/>
  <c r="I204" i="6" s="1"/>
  <c r="F203" i="6"/>
  <c r="I203" i="6" s="1"/>
  <c r="I202" i="6"/>
  <c r="F202" i="6"/>
  <c r="G202" i="6" s="1"/>
  <c r="H202" i="6" s="1"/>
  <c r="F201" i="6"/>
  <c r="I201" i="6" s="1"/>
  <c r="F200" i="6"/>
  <c r="G200" i="6" s="1"/>
  <c r="H200" i="6" s="1"/>
  <c r="F199" i="6"/>
  <c r="I199" i="6" s="1"/>
  <c r="I198" i="6"/>
  <c r="F198" i="6"/>
  <c r="G198" i="6" s="1"/>
  <c r="H198" i="6" s="1"/>
  <c r="F197" i="6"/>
  <c r="I197" i="6" s="1"/>
  <c r="I196" i="6"/>
  <c r="G196" i="6"/>
  <c r="H196" i="6" s="1"/>
  <c r="F196" i="6"/>
  <c r="F195" i="6"/>
  <c r="I195" i="6" s="1"/>
  <c r="I194" i="6"/>
  <c r="F194" i="6"/>
  <c r="G194" i="6" s="1"/>
  <c r="H194" i="6" s="1"/>
  <c r="F193" i="6"/>
  <c r="I193" i="6" s="1"/>
  <c r="F192" i="6"/>
  <c r="I192" i="6" s="1"/>
  <c r="F191" i="6"/>
  <c r="I191" i="6" s="1"/>
  <c r="I190" i="6"/>
  <c r="F190" i="6"/>
  <c r="G190" i="6" s="1"/>
  <c r="H190" i="6" s="1"/>
  <c r="G189" i="6"/>
  <c r="H189" i="6" s="1"/>
  <c r="F189" i="6"/>
  <c r="I189" i="6" s="1"/>
  <c r="I188" i="6"/>
  <c r="G188" i="6"/>
  <c r="H188" i="6" s="1"/>
  <c r="F188" i="6"/>
  <c r="F187" i="6"/>
  <c r="I187" i="6" s="1"/>
  <c r="I186" i="6"/>
  <c r="F186" i="6"/>
  <c r="G186" i="6" s="1"/>
  <c r="H186" i="6" s="1"/>
  <c r="F185" i="6"/>
  <c r="I185" i="6" s="1"/>
  <c r="I184" i="6"/>
  <c r="F184" i="6"/>
  <c r="G184" i="6" s="1"/>
  <c r="H184" i="6" s="1"/>
  <c r="F183" i="6"/>
  <c r="I183" i="6" s="1"/>
  <c r="I182" i="6"/>
  <c r="F182" i="6"/>
  <c r="G182" i="6" s="1"/>
  <c r="H182" i="6" s="1"/>
  <c r="F181" i="6"/>
  <c r="I181" i="6" s="1"/>
  <c r="F180" i="6"/>
  <c r="F179" i="6"/>
  <c r="I179" i="6" s="1"/>
  <c r="I178" i="6"/>
  <c r="H178" i="6"/>
  <c r="F178" i="6"/>
  <c r="G178" i="6" s="1"/>
  <c r="F177" i="6"/>
  <c r="I177" i="6" s="1"/>
  <c r="I176" i="6"/>
  <c r="F176" i="6"/>
  <c r="G176" i="6" s="1"/>
  <c r="H176" i="6" s="1"/>
  <c r="F175" i="6"/>
  <c r="I175" i="6" s="1"/>
  <c r="I174" i="6"/>
  <c r="F174" i="6"/>
  <c r="G174" i="6" s="1"/>
  <c r="H174" i="6" s="1"/>
  <c r="F173" i="6"/>
  <c r="I173" i="6" s="1"/>
  <c r="I172" i="6"/>
  <c r="G172" i="6"/>
  <c r="H172" i="6" s="1"/>
  <c r="F172" i="6"/>
  <c r="F171" i="6"/>
  <c r="I171" i="6" s="1"/>
  <c r="I170" i="6"/>
  <c r="H170" i="6"/>
  <c r="F170" i="6"/>
  <c r="G170" i="6" s="1"/>
  <c r="F169" i="6"/>
  <c r="I169" i="6" s="1"/>
  <c r="F168" i="6"/>
  <c r="I168" i="6" s="1"/>
  <c r="F167" i="6"/>
  <c r="I167" i="6" s="1"/>
  <c r="I166" i="6"/>
  <c r="F166" i="6"/>
  <c r="G166" i="6" s="1"/>
  <c r="H166" i="6" s="1"/>
  <c r="F165" i="6"/>
  <c r="G165" i="6" s="1"/>
  <c r="H165" i="6" s="1"/>
  <c r="F164" i="6"/>
  <c r="I164" i="6" s="1"/>
  <c r="F163" i="6"/>
  <c r="I163" i="6" s="1"/>
  <c r="I162" i="6"/>
  <c r="H162" i="6"/>
  <c r="F162" i="6"/>
  <c r="G162" i="6" s="1"/>
  <c r="I161" i="6"/>
  <c r="F161" i="6"/>
  <c r="G161" i="6" s="1"/>
  <c r="H161" i="6" s="1"/>
  <c r="F160" i="6"/>
  <c r="G160" i="6" s="1"/>
  <c r="H160" i="6" s="1"/>
  <c r="F159" i="6"/>
  <c r="I159" i="6" s="1"/>
  <c r="I158" i="6"/>
  <c r="F158" i="6"/>
  <c r="G158" i="6" s="1"/>
  <c r="H158" i="6" s="1"/>
  <c r="F157" i="6"/>
  <c r="I157" i="6" s="1"/>
  <c r="I156" i="6"/>
  <c r="F156" i="6"/>
  <c r="G156" i="6" s="1"/>
  <c r="H156" i="6" s="1"/>
  <c r="F155" i="6"/>
  <c r="I155" i="6" s="1"/>
  <c r="I154" i="6"/>
  <c r="F154" i="6"/>
  <c r="G154" i="6" s="1"/>
  <c r="H154" i="6" s="1"/>
  <c r="F153" i="6"/>
  <c r="I153" i="6" s="1"/>
  <c r="F152" i="6"/>
  <c r="I152" i="6" s="1"/>
  <c r="F151" i="6"/>
  <c r="I151" i="6" s="1"/>
  <c r="I150" i="6"/>
  <c r="F150" i="6"/>
  <c r="G150" i="6" s="1"/>
  <c r="H150" i="6" s="1"/>
  <c r="F149" i="6"/>
  <c r="G149" i="6" s="1"/>
  <c r="H149" i="6" s="1"/>
  <c r="F148" i="6"/>
  <c r="I148" i="6" s="1"/>
  <c r="F147" i="6"/>
  <c r="I147" i="6" s="1"/>
  <c r="I146" i="6"/>
  <c r="F146" i="6"/>
  <c r="G146" i="6" s="1"/>
  <c r="H146" i="6" s="1"/>
  <c r="I145" i="6"/>
  <c r="F145" i="6"/>
  <c r="G145" i="6" s="1"/>
  <c r="H145" i="6" s="1"/>
  <c r="F144" i="6"/>
  <c r="G144" i="6" s="1"/>
  <c r="H144" i="6" s="1"/>
  <c r="F143" i="6"/>
  <c r="I143" i="6" s="1"/>
  <c r="I142" i="6"/>
  <c r="F142" i="6"/>
  <c r="G142" i="6" s="1"/>
  <c r="H142" i="6" s="1"/>
  <c r="F141" i="6"/>
  <c r="I141" i="6" s="1"/>
  <c r="I140" i="6"/>
  <c r="F140" i="6"/>
  <c r="G140" i="6" s="1"/>
  <c r="H140" i="6" s="1"/>
  <c r="F139" i="6"/>
  <c r="I139" i="6" s="1"/>
  <c r="I138" i="6"/>
  <c r="F138" i="6"/>
  <c r="G138" i="6" s="1"/>
  <c r="H138" i="6" s="1"/>
  <c r="F137" i="6"/>
  <c r="I137" i="6" s="1"/>
  <c r="F136" i="6"/>
  <c r="I136" i="6" s="1"/>
  <c r="F135" i="6"/>
  <c r="I135" i="6" s="1"/>
  <c r="I134" i="6"/>
  <c r="F134" i="6"/>
  <c r="G134" i="6" s="1"/>
  <c r="H134" i="6" s="1"/>
  <c r="F133" i="6"/>
  <c r="G133" i="6" s="1"/>
  <c r="H133" i="6" s="1"/>
  <c r="F132" i="6"/>
  <c r="I132" i="6" s="1"/>
  <c r="F131" i="6"/>
  <c r="I131" i="6" s="1"/>
  <c r="I130" i="6"/>
  <c r="H130" i="6"/>
  <c r="F130" i="6"/>
  <c r="G130" i="6" s="1"/>
  <c r="I129" i="6"/>
  <c r="F129" i="6"/>
  <c r="G129" i="6" s="1"/>
  <c r="H129" i="6" s="1"/>
  <c r="F128" i="6"/>
  <c r="G128" i="6" s="1"/>
  <c r="H128" i="6" s="1"/>
  <c r="F127" i="6"/>
  <c r="I127" i="6" s="1"/>
  <c r="I126" i="6"/>
  <c r="F126" i="6"/>
  <c r="G126" i="6" s="1"/>
  <c r="H126" i="6" s="1"/>
  <c r="F125" i="6"/>
  <c r="I125" i="6" s="1"/>
  <c r="I124" i="6"/>
  <c r="F124" i="6"/>
  <c r="G124" i="6" s="1"/>
  <c r="H124" i="6" s="1"/>
  <c r="F123" i="6"/>
  <c r="I123" i="6" s="1"/>
  <c r="I122" i="6"/>
  <c r="F122" i="6"/>
  <c r="G122" i="6" s="1"/>
  <c r="H122" i="6" s="1"/>
  <c r="F121" i="6"/>
  <c r="I121" i="6" s="1"/>
  <c r="F120" i="6"/>
  <c r="I120" i="6" s="1"/>
  <c r="F119" i="6"/>
  <c r="I119" i="6" s="1"/>
  <c r="I118" i="6"/>
  <c r="F118" i="6"/>
  <c r="G118" i="6" s="1"/>
  <c r="H118" i="6" s="1"/>
  <c r="F117" i="6"/>
  <c r="G117" i="6" s="1"/>
  <c r="H117" i="6" s="1"/>
  <c r="F116" i="6"/>
  <c r="I116" i="6" s="1"/>
  <c r="F115" i="6"/>
  <c r="I115" i="6" s="1"/>
  <c r="I114" i="6"/>
  <c r="F114" i="6"/>
  <c r="G114" i="6" s="1"/>
  <c r="H114" i="6" s="1"/>
  <c r="I113" i="6"/>
  <c r="F113" i="6"/>
  <c r="G113" i="6" s="1"/>
  <c r="H113" i="6" s="1"/>
  <c r="F112" i="6"/>
  <c r="I112" i="6" s="1"/>
  <c r="F111" i="6"/>
  <c r="I111" i="6" s="1"/>
  <c r="I110" i="6"/>
  <c r="F110" i="6"/>
  <c r="G110" i="6" s="1"/>
  <c r="H110" i="6" s="1"/>
  <c r="F109" i="6"/>
  <c r="I109" i="6" s="1"/>
  <c r="I108" i="6"/>
  <c r="F108" i="6"/>
  <c r="G108" i="6" s="1"/>
  <c r="H108" i="6" s="1"/>
  <c r="F107" i="6"/>
  <c r="I107" i="6" s="1"/>
  <c r="I106" i="6"/>
  <c r="F106" i="6"/>
  <c r="G106" i="6" s="1"/>
  <c r="H106" i="6" s="1"/>
  <c r="F105" i="6"/>
  <c r="I105" i="6" s="1"/>
  <c r="F104" i="6"/>
  <c r="I104" i="6" s="1"/>
  <c r="F103" i="6"/>
  <c r="I103" i="6" s="1"/>
  <c r="I102" i="6"/>
  <c r="F102" i="6"/>
  <c r="G102" i="6" s="1"/>
  <c r="H102" i="6" s="1"/>
  <c r="F101" i="6"/>
  <c r="G101" i="6" s="1"/>
  <c r="H101" i="6" s="1"/>
  <c r="F100" i="6"/>
  <c r="I100" i="6" s="1"/>
  <c r="F99" i="6"/>
  <c r="I99" i="6" s="1"/>
  <c r="I98" i="6"/>
  <c r="F98" i="6"/>
  <c r="G98" i="6" s="1"/>
  <c r="H98" i="6" s="1"/>
  <c r="I97" i="6"/>
  <c r="F97" i="6"/>
  <c r="G97" i="6" s="1"/>
  <c r="H97" i="6" s="1"/>
  <c r="F96" i="6"/>
  <c r="G96" i="6" s="1"/>
  <c r="H96" i="6" s="1"/>
  <c r="F95" i="6"/>
  <c r="I95" i="6" s="1"/>
  <c r="I94" i="6"/>
  <c r="F94" i="6"/>
  <c r="G94" i="6" s="1"/>
  <c r="H94" i="6" s="1"/>
  <c r="F93" i="6"/>
  <c r="I93" i="6" s="1"/>
  <c r="I92" i="6"/>
  <c r="F92" i="6"/>
  <c r="G92" i="6" s="1"/>
  <c r="H92" i="6" s="1"/>
  <c r="F91" i="6"/>
  <c r="I91" i="6" s="1"/>
  <c r="I90" i="6"/>
  <c r="F90" i="6"/>
  <c r="G90" i="6" s="1"/>
  <c r="H90" i="6" s="1"/>
  <c r="F89" i="6"/>
  <c r="I89" i="6" s="1"/>
  <c r="F88" i="6"/>
  <c r="I88" i="6" s="1"/>
  <c r="F87" i="6"/>
  <c r="I87" i="6" s="1"/>
  <c r="I86" i="6"/>
  <c r="F86" i="6"/>
  <c r="G86" i="6" s="1"/>
  <c r="H86" i="6" s="1"/>
  <c r="F85" i="6"/>
  <c r="G85" i="6" s="1"/>
  <c r="H85" i="6" s="1"/>
  <c r="F84" i="6"/>
  <c r="I84" i="6" s="1"/>
  <c r="F83" i="6"/>
  <c r="I83" i="6" s="1"/>
  <c r="I82" i="6"/>
  <c r="F82" i="6"/>
  <c r="G82" i="6" s="1"/>
  <c r="H82" i="6" s="1"/>
  <c r="I81" i="6"/>
  <c r="F81" i="6"/>
  <c r="G81" i="6" s="1"/>
  <c r="H81" i="6" s="1"/>
  <c r="F80" i="6"/>
  <c r="G80" i="6" s="1"/>
  <c r="H80" i="6" s="1"/>
  <c r="F79" i="6"/>
  <c r="I79" i="6" s="1"/>
  <c r="I78" i="6"/>
  <c r="F78" i="6"/>
  <c r="G78" i="6" s="1"/>
  <c r="H78" i="6" s="1"/>
  <c r="G77" i="6"/>
  <c r="H77" i="6" s="1"/>
  <c r="F77" i="6"/>
  <c r="I77" i="6" s="1"/>
  <c r="I76" i="6"/>
  <c r="F76" i="6"/>
  <c r="G76" i="6" s="1"/>
  <c r="H76" i="6" s="1"/>
  <c r="F75" i="6"/>
  <c r="I75" i="6" s="1"/>
  <c r="I74" i="6"/>
  <c r="F74" i="6"/>
  <c r="G74" i="6" s="1"/>
  <c r="H74" i="6" s="1"/>
  <c r="F73" i="6"/>
  <c r="I73" i="6" s="1"/>
  <c r="F72" i="6"/>
  <c r="I72" i="6" s="1"/>
  <c r="F71" i="6"/>
  <c r="I71" i="6" s="1"/>
  <c r="I70" i="6"/>
  <c r="F70" i="6"/>
  <c r="G70" i="6" s="1"/>
  <c r="H70" i="6" s="1"/>
  <c r="F69" i="6"/>
  <c r="G69" i="6" s="1"/>
  <c r="H69" i="6" s="1"/>
  <c r="F68" i="6"/>
  <c r="I68" i="6" s="1"/>
  <c r="F67" i="6"/>
  <c r="I67" i="6" s="1"/>
  <c r="I66" i="6"/>
  <c r="F66" i="6"/>
  <c r="G66" i="6" s="1"/>
  <c r="H66" i="6" s="1"/>
  <c r="I65" i="6"/>
  <c r="F65" i="6"/>
  <c r="G65" i="6" s="1"/>
  <c r="H65" i="6" s="1"/>
  <c r="F64" i="6"/>
  <c r="G64" i="6" s="1"/>
  <c r="H64" i="6" s="1"/>
  <c r="F63" i="6"/>
  <c r="I63" i="6" s="1"/>
  <c r="I62" i="6"/>
  <c r="F62" i="6"/>
  <c r="G62" i="6" s="1"/>
  <c r="H62" i="6" s="1"/>
  <c r="F61" i="6"/>
  <c r="I61" i="6" s="1"/>
  <c r="I60" i="6"/>
  <c r="F60" i="6"/>
  <c r="G60" i="6" s="1"/>
  <c r="H60" i="6" s="1"/>
  <c r="F59" i="6"/>
  <c r="I59" i="6" s="1"/>
  <c r="I58" i="6"/>
  <c r="F58" i="6"/>
  <c r="G58" i="6" s="1"/>
  <c r="H58" i="6" s="1"/>
  <c r="F57" i="6"/>
  <c r="I57" i="6" s="1"/>
  <c r="F56" i="6"/>
  <c r="I56" i="6" s="1"/>
  <c r="F55" i="6"/>
  <c r="I55" i="6" s="1"/>
  <c r="I54" i="6"/>
  <c r="F54" i="6"/>
  <c r="G54" i="6" s="1"/>
  <c r="H54" i="6" s="1"/>
  <c r="R53" i="6"/>
  <c r="P53" i="6"/>
  <c r="I53" i="6"/>
  <c r="F53" i="6"/>
  <c r="G53" i="6" s="1"/>
  <c r="H53" i="6" s="1"/>
  <c r="R52" i="6"/>
  <c r="P52" i="6"/>
  <c r="F52" i="6"/>
  <c r="I52" i="6" s="1"/>
  <c r="R51" i="6"/>
  <c r="P51" i="6"/>
  <c r="F51" i="6"/>
  <c r="I51" i="6" s="1"/>
  <c r="R50" i="6"/>
  <c r="P50" i="6"/>
  <c r="F50" i="6"/>
  <c r="I50" i="6" s="1"/>
  <c r="R49" i="6"/>
  <c r="P49" i="6"/>
  <c r="F49" i="6"/>
  <c r="I49" i="6" s="1"/>
  <c r="R48" i="6"/>
  <c r="P48" i="6"/>
  <c r="I48" i="6"/>
  <c r="F48" i="6"/>
  <c r="G48" i="6" s="1"/>
  <c r="H48" i="6" s="1"/>
  <c r="R47" i="6"/>
  <c r="P47" i="6"/>
  <c r="F47" i="6"/>
  <c r="G47" i="6" s="1"/>
  <c r="H47" i="6" s="1"/>
  <c r="R46" i="6"/>
  <c r="P46" i="6"/>
  <c r="I46" i="6"/>
  <c r="F46" i="6"/>
  <c r="G46" i="6" s="1"/>
  <c r="H46" i="6" s="1"/>
  <c r="R45" i="6"/>
  <c r="P45" i="6"/>
  <c r="I45" i="6"/>
  <c r="G45" i="6"/>
  <c r="H45" i="6" s="1"/>
  <c r="F45" i="6"/>
  <c r="R44" i="6"/>
  <c r="P44" i="6"/>
  <c r="F44" i="6"/>
  <c r="I44" i="6" s="1"/>
  <c r="R43" i="6"/>
  <c r="P43" i="6"/>
  <c r="F43" i="6"/>
  <c r="I43" i="6" s="1"/>
  <c r="G42" i="6"/>
  <c r="H42" i="6" s="1"/>
  <c r="F42" i="6"/>
  <c r="I42" i="6" s="1"/>
  <c r="I41" i="6"/>
  <c r="F41" i="6"/>
  <c r="G41" i="6" s="1"/>
  <c r="H41" i="6" s="1"/>
  <c r="F40" i="6"/>
  <c r="I39" i="6"/>
  <c r="G39" i="6"/>
  <c r="H39" i="6" s="1"/>
  <c r="F39" i="6"/>
  <c r="I38" i="6"/>
  <c r="G38" i="6"/>
  <c r="H38" i="6" s="1"/>
  <c r="F38" i="6"/>
  <c r="F37" i="6"/>
  <c r="I37" i="6" s="1"/>
  <c r="F36" i="6"/>
  <c r="F35" i="6"/>
  <c r="I35" i="6" s="1"/>
  <c r="I34" i="6"/>
  <c r="G34" i="6"/>
  <c r="H34" i="6" s="1"/>
  <c r="F34" i="6"/>
  <c r="F33" i="6"/>
  <c r="I33" i="6" s="1"/>
  <c r="F32" i="6"/>
  <c r="I32" i="6" s="1"/>
  <c r="F31" i="6"/>
  <c r="F30" i="6"/>
  <c r="G30" i="6" s="1"/>
  <c r="H30" i="6" s="1"/>
  <c r="O29" i="6"/>
  <c r="N29" i="6"/>
  <c r="M29" i="6"/>
  <c r="I29" i="6"/>
  <c r="G29" i="6"/>
  <c r="H29" i="6" s="1"/>
  <c r="F29" i="6"/>
  <c r="O28" i="6"/>
  <c r="P28" i="6" s="1"/>
  <c r="N28" i="6"/>
  <c r="M28" i="6"/>
  <c r="G28" i="6"/>
  <c r="H28" i="6" s="1"/>
  <c r="F28" i="6"/>
  <c r="I28" i="6" s="1"/>
  <c r="M27" i="6"/>
  <c r="O27" i="6" s="1"/>
  <c r="I27" i="6"/>
  <c r="G27" i="6"/>
  <c r="H27" i="6" s="1"/>
  <c r="F27" i="6"/>
  <c r="O26" i="6"/>
  <c r="N26" i="6"/>
  <c r="M26" i="6"/>
  <c r="F26" i="6"/>
  <c r="I26" i="6" s="1"/>
  <c r="I25" i="6"/>
  <c r="F25" i="6"/>
  <c r="G25" i="6" s="1"/>
  <c r="H25" i="6" s="1"/>
  <c r="I24" i="6"/>
  <c r="G24" i="6"/>
  <c r="H24" i="6" s="1"/>
  <c r="F24" i="6"/>
  <c r="I23" i="6"/>
  <c r="G23" i="6"/>
  <c r="H23" i="6" s="1"/>
  <c r="F23" i="6"/>
  <c r="F22" i="6"/>
  <c r="I22" i="6" s="1"/>
  <c r="F21" i="6"/>
  <c r="I21" i="6" s="1"/>
  <c r="I20" i="6"/>
  <c r="G20" i="6"/>
  <c r="H20" i="6" s="1"/>
  <c r="F20" i="6"/>
  <c r="F19" i="6"/>
  <c r="I19" i="6" s="1"/>
  <c r="I18" i="6"/>
  <c r="G18" i="6"/>
  <c r="H18" i="6" s="1"/>
  <c r="F18" i="6"/>
  <c r="AM17" i="6"/>
  <c r="AL17" i="6"/>
  <c r="AJ17" i="6"/>
  <c r="AI17" i="6"/>
  <c r="AE17" i="6"/>
  <c r="AG17" i="6" s="1"/>
  <c r="AD17" i="6"/>
  <c r="AF17" i="6" s="1"/>
  <c r="AH17" i="6" s="1"/>
  <c r="AC17" i="6"/>
  <c r="F17" i="6"/>
  <c r="I17" i="6" s="1"/>
  <c r="AM16" i="6"/>
  <c r="AL16" i="6"/>
  <c r="AJ16" i="6"/>
  <c r="AI16" i="6"/>
  <c r="AE16" i="6"/>
  <c r="AG16" i="6" s="1"/>
  <c r="AD16" i="6"/>
  <c r="AF16" i="6" s="1"/>
  <c r="AH16" i="6" s="1"/>
  <c r="AC16" i="6"/>
  <c r="F16" i="6"/>
  <c r="G16" i="6" s="1"/>
  <c r="H16" i="6" s="1"/>
  <c r="AM15" i="6"/>
  <c r="AL15" i="6"/>
  <c r="AJ15" i="6"/>
  <c r="AI15" i="6"/>
  <c r="AC15" i="6"/>
  <c r="AE15" i="6" s="1"/>
  <c r="AG15" i="6" s="1"/>
  <c r="F15" i="6"/>
  <c r="I15" i="6" s="1"/>
  <c r="AM14" i="6"/>
  <c r="AL14" i="6"/>
  <c r="AJ14" i="6"/>
  <c r="AI14" i="6"/>
  <c r="AE14" i="6"/>
  <c r="AG14" i="6" s="1"/>
  <c r="AC14" i="6"/>
  <c r="AD14" i="6" s="1"/>
  <c r="AF14" i="6" s="1"/>
  <c r="AH14" i="6" s="1"/>
  <c r="I14" i="6"/>
  <c r="H14" i="6"/>
  <c r="G14" i="6"/>
  <c r="F14" i="6"/>
  <c r="AM13" i="6"/>
  <c r="AL13" i="6"/>
  <c r="AJ13" i="6"/>
  <c r="AI13" i="6"/>
  <c r="AC13" i="6"/>
  <c r="AE13" i="6" s="1"/>
  <c r="AG13" i="6" s="1"/>
  <c r="F13" i="6"/>
  <c r="I13" i="6" s="1"/>
  <c r="AM12" i="6"/>
  <c r="AL12" i="6"/>
  <c r="AJ12" i="6"/>
  <c r="AI12" i="6"/>
  <c r="AC12" i="6"/>
  <c r="AE12" i="6" s="1"/>
  <c r="AG12" i="6" s="1"/>
  <c r="I12" i="6"/>
  <c r="F12" i="6"/>
  <c r="G12" i="6" s="1"/>
  <c r="H12" i="6" s="1"/>
  <c r="AM11" i="6"/>
  <c r="AL11" i="6"/>
  <c r="AJ11" i="6"/>
  <c r="AI11" i="6"/>
  <c r="AC11" i="6"/>
  <c r="AE11" i="6" s="1"/>
  <c r="AG11" i="6" s="1"/>
  <c r="F11" i="6"/>
  <c r="I11" i="6" s="1"/>
  <c r="AM10" i="6"/>
  <c r="AL10" i="6"/>
  <c r="AJ10" i="6"/>
  <c r="AI10" i="6"/>
  <c r="AE10" i="6"/>
  <c r="AG10" i="6" s="1"/>
  <c r="AC10" i="6"/>
  <c r="AD10" i="6" s="1"/>
  <c r="AF10" i="6" s="1"/>
  <c r="AH10" i="6" s="1"/>
  <c r="F10" i="6"/>
  <c r="AM9" i="6"/>
  <c r="AL9" i="6"/>
  <c r="AJ9" i="6"/>
  <c r="AI9" i="6"/>
  <c r="AC9" i="6"/>
  <c r="AE9" i="6" s="1"/>
  <c r="AG9" i="6" s="1"/>
  <c r="I9" i="6"/>
  <c r="G9" i="6"/>
  <c r="H9" i="6" s="1"/>
  <c r="F9" i="6"/>
  <c r="F8" i="6"/>
  <c r="I8" i="6" s="1"/>
  <c r="D6" i="6"/>
  <c r="C6" i="6"/>
  <c r="B6" i="6"/>
  <c r="I207" i="5"/>
  <c r="G207" i="5"/>
  <c r="H207" i="5" s="1"/>
  <c r="F207" i="5"/>
  <c r="F206" i="5"/>
  <c r="I206" i="5" s="1"/>
  <c r="I205" i="5"/>
  <c r="G205" i="5"/>
  <c r="H205" i="5" s="1"/>
  <c r="F205" i="5"/>
  <c r="F204" i="5"/>
  <c r="I204" i="5" s="1"/>
  <c r="I203" i="5"/>
  <c r="H203" i="5"/>
  <c r="G203" i="5"/>
  <c r="F203" i="5"/>
  <c r="G202" i="5"/>
  <c r="H202" i="5" s="1"/>
  <c r="F202" i="5"/>
  <c r="I202" i="5" s="1"/>
  <c r="F201" i="5"/>
  <c r="G201" i="5" s="1"/>
  <c r="H201" i="5" s="1"/>
  <c r="I200" i="5"/>
  <c r="F200" i="5"/>
  <c r="G200" i="5" s="1"/>
  <c r="H200" i="5" s="1"/>
  <c r="I199" i="5"/>
  <c r="G199" i="5"/>
  <c r="H199" i="5" s="1"/>
  <c r="F199" i="5"/>
  <c r="F198" i="5"/>
  <c r="I198" i="5" s="1"/>
  <c r="I197" i="5"/>
  <c r="F197" i="5"/>
  <c r="G197" i="5" s="1"/>
  <c r="H197" i="5" s="1"/>
  <c r="I196" i="5"/>
  <c r="G196" i="5"/>
  <c r="H196" i="5" s="1"/>
  <c r="F196" i="5"/>
  <c r="I195" i="5"/>
  <c r="H195" i="5"/>
  <c r="G195" i="5"/>
  <c r="F195" i="5"/>
  <c r="F194" i="5"/>
  <c r="I194" i="5" s="1"/>
  <c r="I193" i="5"/>
  <c r="G193" i="5"/>
  <c r="H193" i="5" s="1"/>
  <c r="F193" i="5"/>
  <c r="F192" i="5"/>
  <c r="G192" i="5" s="1"/>
  <c r="H192" i="5" s="1"/>
  <c r="I191" i="5"/>
  <c r="G191" i="5"/>
  <c r="H191" i="5" s="1"/>
  <c r="F191" i="5"/>
  <c r="F190" i="5"/>
  <c r="I190" i="5" s="1"/>
  <c r="I189" i="5"/>
  <c r="F189" i="5"/>
  <c r="G189" i="5" s="1"/>
  <c r="H189" i="5" s="1"/>
  <c r="I188" i="5"/>
  <c r="F188" i="5"/>
  <c r="G188" i="5" s="1"/>
  <c r="H188" i="5" s="1"/>
  <c r="I187" i="5"/>
  <c r="G187" i="5"/>
  <c r="H187" i="5" s="1"/>
  <c r="F187" i="5"/>
  <c r="F186" i="5"/>
  <c r="I186" i="5" s="1"/>
  <c r="F185" i="5"/>
  <c r="I185" i="5" s="1"/>
  <c r="I184" i="5"/>
  <c r="G184" i="5"/>
  <c r="H184" i="5" s="1"/>
  <c r="F184" i="5"/>
  <c r="I183" i="5"/>
  <c r="G183" i="5"/>
  <c r="H183" i="5" s="1"/>
  <c r="F183" i="5"/>
  <c r="G182" i="5"/>
  <c r="H182" i="5" s="1"/>
  <c r="F182" i="5"/>
  <c r="I182" i="5" s="1"/>
  <c r="F181" i="5"/>
  <c r="I181" i="5" s="1"/>
  <c r="I180" i="5"/>
  <c r="F180" i="5"/>
  <c r="G180" i="5" s="1"/>
  <c r="H180" i="5" s="1"/>
  <c r="I179" i="5"/>
  <c r="G179" i="5"/>
  <c r="H179" i="5" s="1"/>
  <c r="F179" i="5"/>
  <c r="F178" i="5"/>
  <c r="I178" i="5" s="1"/>
  <c r="I177" i="5"/>
  <c r="F177" i="5"/>
  <c r="G177" i="5" s="1"/>
  <c r="H177" i="5" s="1"/>
  <c r="F176" i="5"/>
  <c r="I176" i="5" s="1"/>
  <c r="I175" i="5"/>
  <c r="G175" i="5"/>
  <c r="H175" i="5" s="1"/>
  <c r="F175" i="5"/>
  <c r="F174" i="5"/>
  <c r="I174" i="5" s="1"/>
  <c r="I173" i="5"/>
  <c r="G173" i="5"/>
  <c r="H173" i="5" s="1"/>
  <c r="F173" i="5"/>
  <c r="F172" i="5"/>
  <c r="I172" i="5" s="1"/>
  <c r="I171" i="5"/>
  <c r="H171" i="5"/>
  <c r="G171" i="5"/>
  <c r="F171" i="5"/>
  <c r="G170" i="5"/>
  <c r="H170" i="5" s="1"/>
  <c r="F170" i="5"/>
  <c r="I170" i="5" s="1"/>
  <c r="F169" i="5"/>
  <c r="G169" i="5" s="1"/>
  <c r="H169" i="5" s="1"/>
  <c r="I168" i="5"/>
  <c r="F168" i="5"/>
  <c r="G168" i="5" s="1"/>
  <c r="H168" i="5" s="1"/>
  <c r="I167" i="5"/>
  <c r="G167" i="5"/>
  <c r="H167" i="5" s="1"/>
  <c r="F167" i="5"/>
  <c r="F166" i="5"/>
  <c r="I166" i="5" s="1"/>
  <c r="I165" i="5"/>
  <c r="F165" i="5"/>
  <c r="G165" i="5" s="1"/>
  <c r="H165" i="5" s="1"/>
  <c r="I164" i="5"/>
  <c r="G164" i="5"/>
  <c r="H164" i="5" s="1"/>
  <c r="F164" i="5"/>
  <c r="I163" i="5"/>
  <c r="H163" i="5"/>
  <c r="G163" i="5"/>
  <c r="F163" i="5"/>
  <c r="F162" i="5"/>
  <c r="I162" i="5" s="1"/>
  <c r="I161" i="5"/>
  <c r="G161" i="5"/>
  <c r="H161" i="5" s="1"/>
  <c r="F161" i="5"/>
  <c r="F160" i="5"/>
  <c r="G160" i="5" s="1"/>
  <c r="H160" i="5" s="1"/>
  <c r="I159" i="5"/>
  <c r="G159" i="5"/>
  <c r="H159" i="5" s="1"/>
  <c r="F159" i="5"/>
  <c r="F158" i="5"/>
  <c r="I158" i="5" s="1"/>
  <c r="I157" i="5"/>
  <c r="F157" i="5"/>
  <c r="G157" i="5" s="1"/>
  <c r="H157" i="5" s="1"/>
  <c r="I156" i="5"/>
  <c r="F156" i="5"/>
  <c r="G156" i="5" s="1"/>
  <c r="H156" i="5" s="1"/>
  <c r="I155" i="5"/>
  <c r="G155" i="5"/>
  <c r="H155" i="5" s="1"/>
  <c r="F155" i="5"/>
  <c r="F154" i="5"/>
  <c r="I154" i="5" s="1"/>
  <c r="F153" i="5"/>
  <c r="I153" i="5" s="1"/>
  <c r="I152" i="5"/>
  <c r="G152" i="5"/>
  <c r="H152" i="5" s="1"/>
  <c r="F152" i="5"/>
  <c r="I151" i="5"/>
  <c r="G151" i="5"/>
  <c r="H151" i="5" s="1"/>
  <c r="F151" i="5"/>
  <c r="G150" i="5"/>
  <c r="H150" i="5" s="1"/>
  <c r="F150" i="5"/>
  <c r="I150" i="5" s="1"/>
  <c r="F149" i="5"/>
  <c r="I149" i="5" s="1"/>
  <c r="I148" i="5"/>
  <c r="F148" i="5"/>
  <c r="G148" i="5" s="1"/>
  <c r="H148" i="5" s="1"/>
  <c r="I147" i="5"/>
  <c r="G147" i="5"/>
  <c r="H147" i="5" s="1"/>
  <c r="F147" i="5"/>
  <c r="F146" i="5"/>
  <c r="I146" i="5" s="1"/>
  <c r="I145" i="5"/>
  <c r="F145" i="5"/>
  <c r="G145" i="5" s="1"/>
  <c r="H145" i="5" s="1"/>
  <c r="F144" i="5"/>
  <c r="I144" i="5" s="1"/>
  <c r="I143" i="5"/>
  <c r="G143" i="5"/>
  <c r="H143" i="5" s="1"/>
  <c r="F143" i="5"/>
  <c r="F142" i="5"/>
  <c r="I142" i="5" s="1"/>
  <c r="I141" i="5"/>
  <c r="G141" i="5"/>
  <c r="H141" i="5" s="1"/>
  <c r="F141" i="5"/>
  <c r="F140" i="5"/>
  <c r="I140" i="5" s="1"/>
  <c r="I139" i="5"/>
  <c r="H139" i="5"/>
  <c r="G139" i="5"/>
  <c r="F139" i="5"/>
  <c r="G138" i="5"/>
  <c r="H138" i="5" s="1"/>
  <c r="F138" i="5"/>
  <c r="I138" i="5" s="1"/>
  <c r="F137" i="5"/>
  <c r="G137" i="5" s="1"/>
  <c r="H137" i="5" s="1"/>
  <c r="I136" i="5"/>
  <c r="F136" i="5"/>
  <c r="G136" i="5" s="1"/>
  <c r="H136" i="5" s="1"/>
  <c r="I135" i="5"/>
  <c r="G135" i="5"/>
  <c r="H135" i="5" s="1"/>
  <c r="F135" i="5"/>
  <c r="F134" i="5"/>
  <c r="I134" i="5" s="1"/>
  <c r="I133" i="5"/>
  <c r="F133" i="5"/>
  <c r="G133" i="5" s="1"/>
  <c r="H133" i="5" s="1"/>
  <c r="I132" i="5"/>
  <c r="G132" i="5"/>
  <c r="H132" i="5" s="1"/>
  <c r="F132" i="5"/>
  <c r="I131" i="5"/>
  <c r="H131" i="5"/>
  <c r="G131" i="5"/>
  <c r="F131" i="5"/>
  <c r="F130" i="5"/>
  <c r="I130" i="5" s="1"/>
  <c r="I129" i="5"/>
  <c r="G129" i="5"/>
  <c r="H129" i="5" s="1"/>
  <c r="F129" i="5"/>
  <c r="F128" i="5"/>
  <c r="G128" i="5" s="1"/>
  <c r="H128" i="5" s="1"/>
  <c r="I127" i="5"/>
  <c r="G127" i="5"/>
  <c r="H127" i="5" s="1"/>
  <c r="F127" i="5"/>
  <c r="F126" i="5"/>
  <c r="I126" i="5" s="1"/>
  <c r="I125" i="5"/>
  <c r="F125" i="5"/>
  <c r="G125" i="5" s="1"/>
  <c r="H125" i="5" s="1"/>
  <c r="I124" i="5"/>
  <c r="F124" i="5"/>
  <c r="G124" i="5" s="1"/>
  <c r="H124" i="5" s="1"/>
  <c r="I123" i="5"/>
  <c r="G123" i="5"/>
  <c r="H123" i="5" s="1"/>
  <c r="F123" i="5"/>
  <c r="F122" i="5"/>
  <c r="I122" i="5" s="1"/>
  <c r="F121" i="5"/>
  <c r="I121" i="5" s="1"/>
  <c r="G120" i="5"/>
  <c r="H120" i="5" s="1"/>
  <c r="F120" i="5"/>
  <c r="I120" i="5" s="1"/>
  <c r="I119" i="5"/>
  <c r="G119" i="5"/>
  <c r="H119" i="5" s="1"/>
  <c r="F119" i="5"/>
  <c r="G118" i="5"/>
  <c r="H118" i="5" s="1"/>
  <c r="F118" i="5"/>
  <c r="I118" i="5" s="1"/>
  <c r="F117" i="5"/>
  <c r="I117" i="5" s="1"/>
  <c r="I116" i="5"/>
  <c r="F116" i="5"/>
  <c r="G116" i="5" s="1"/>
  <c r="H116" i="5" s="1"/>
  <c r="I115" i="5"/>
  <c r="G115" i="5"/>
  <c r="H115" i="5" s="1"/>
  <c r="F115" i="5"/>
  <c r="F114" i="5"/>
  <c r="I114" i="5" s="1"/>
  <c r="I113" i="5"/>
  <c r="F113" i="5"/>
  <c r="G113" i="5" s="1"/>
  <c r="H113" i="5" s="1"/>
  <c r="F112" i="5"/>
  <c r="I112" i="5" s="1"/>
  <c r="I111" i="5"/>
  <c r="G111" i="5"/>
  <c r="H111" i="5" s="1"/>
  <c r="F111" i="5"/>
  <c r="F110" i="5"/>
  <c r="I110" i="5" s="1"/>
  <c r="I109" i="5"/>
  <c r="F109" i="5"/>
  <c r="G109" i="5" s="1"/>
  <c r="H109" i="5" s="1"/>
  <c r="F108" i="5"/>
  <c r="I108" i="5" s="1"/>
  <c r="I107" i="5"/>
  <c r="G107" i="5"/>
  <c r="H107" i="5" s="1"/>
  <c r="F107" i="5"/>
  <c r="F106" i="5"/>
  <c r="I106" i="5" s="1"/>
  <c r="I105" i="5"/>
  <c r="G105" i="5"/>
  <c r="H105" i="5" s="1"/>
  <c r="F105" i="5"/>
  <c r="F104" i="5"/>
  <c r="I104" i="5" s="1"/>
  <c r="I103" i="5"/>
  <c r="H103" i="5"/>
  <c r="G103" i="5"/>
  <c r="F103" i="5"/>
  <c r="F102" i="5"/>
  <c r="I102" i="5" s="1"/>
  <c r="F101" i="5"/>
  <c r="G101" i="5" s="1"/>
  <c r="H101" i="5" s="1"/>
  <c r="G100" i="5"/>
  <c r="H100" i="5" s="1"/>
  <c r="F100" i="5"/>
  <c r="I100" i="5" s="1"/>
  <c r="I99" i="5"/>
  <c r="G99" i="5"/>
  <c r="H99" i="5" s="1"/>
  <c r="F99" i="5"/>
  <c r="G98" i="5"/>
  <c r="H98" i="5" s="1"/>
  <c r="F98" i="5"/>
  <c r="I98" i="5" s="1"/>
  <c r="F97" i="5"/>
  <c r="G97" i="5" s="1"/>
  <c r="H97" i="5" s="1"/>
  <c r="I96" i="5"/>
  <c r="F96" i="5"/>
  <c r="G96" i="5" s="1"/>
  <c r="H96" i="5" s="1"/>
  <c r="I95" i="5"/>
  <c r="G95" i="5"/>
  <c r="H95" i="5" s="1"/>
  <c r="F95" i="5"/>
  <c r="F94" i="5"/>
  <c r="I94" i="5" s="1"/>
  <c r="F93" i="5"/>
  <c r="I93" i="5" s="1"/>
  <c r="I92" i="5"/>
  <c r="F92" i="5"/>
  <c r="G92" i="5" s="1"/>
  <c r="H92" i="5" s="1"/>
  <c r="I91" i="5"/>
  <c r="G91" i="5"/>
  <c r="H91" i="5" s="1"/>
  <c r="F91" i="5"/>
  <c r="F90" i="5"/>
  <c r="I90" i="5" s="1"/>
  <c r="I89" i="5"/>
  <c r="F89" i="5"/>
  <c r="G89" i="5" s="1"/>
  <c r="H89" i="5" s="1"/>
  <c r="I88" i="5"/>
  <c r="G88" i="5"/>
  <c r="H88" i="5" s="1"/>
  <c r="F88" i="5"/>
  <c r="I87" i="5"/>
  <c r="H87" i="5"/>
  <c r="G87" i="5"/>
  <c r="F87" i="5"/>
  <c r="G86" i="5"/>
  <c r="H86" i="5" s="1"/>
  <c r="F86" i="5"/>
  <c r="I86" i="5" s="1"/>
  <c r="I85" i="5"/>
  <c r="F85" i="5"/>
  <c r="G85" i="5" s="1"/>
  <c r="H85" i="5" s="1"/>
  <c r="F84" i="5"/>
  <c r="G84" i="5" s="1"/>
  <c r="H84" i="5" s="1"/>
  <c r="I83" i="5"/>
  <c r="G83" i="5"/>
  <c r="H83" i="5" s="1"/>
  <c r="F83" i="5"/>
  <c r="F82" i="5"/>
  <c r="I82" i="5" s="1"/>
  <c r="I81" i="5"/>
  <c r="G81" i="5"/>
  <c r="H81" i="5" s="1"/>
  <c r="F81" i="5"/>
  <c r="F80" i="5"/>
  <c r="G80" i="5" s="1"/>
  <c r="H80" i="5" s="1"/>
  <c r="I79" i="5"/>
  <c r="H79" i="5"/>
  <c r="G79" i="5"/>
  <c r="F79" i="5"/>
  <c r="F78" i="5"/>
  <c r="I78" i="5" s="1"/>
  <c r="I77" i="5"/>
  <c r="F77" i="5"/>
  <c r="G77" i="5" s="1"/>
  <c r="H77" i="5" s="1"/>
  <c r="F76" i="5"/>
  <c r="I76" i="5" s="1"/>
  <c r="I75" i="5"/>
  <c r="H75" i="5"/>
  <c r="G75" i="5"/>
  <c r="F75" i="5"/>
  <c r="F74" i="5"/>
  <c r="I74" i="5" s="1"/>
  <c r="I73" i="5"/>
  <c r="F73" i="5"/>
  <c r="G73" i="5" s="1"/>
  <c r="H73" i="5" s="1"/>
  <c r="I72" i="5"/>
  <c r="F72" i="5"/>
  <c r="G72" i="5" s="1"/>
  <c r="H72" i="5" s="1"/>
  <c r="I71" i="5"/>
  <c r="G71" i="5"/>
  <c r="H71" i="5" s="1"/>
  <c r="F71" i="5"/>
  <c r="G70" i="5"/>
  <c r="H70" i="5" s="1"/>
  <c r="F70" i="5"/>
  <c r="I70" i="5" s="1"/>
  <c r="I69" i="5"/>
  <c r="G69" i="5"/>
  <c r="H69" i="5" s="1"/>
  <c r="F69" i="5"/>
  <c r="I68" i="5"/>
  <c r="F68" i="5"/>
  <c r="G68" i="5" s="1"/>
  <c r="H68" i="5" s="1"/>
  <c r="I67" i="5"/>
  <c r="G67" i="5"/>
  <c r="H67" i="5" s="1"/>
  <c r="F67" i="5"/>
  <c r="F66" i="5"/>
  <c r="I66" i="5" s="1"/>
  <c r="F65" i="5"/>
  <c r="I65" i="5" s="1"/>
  <c r="I64" i="5"/>
  <c r="G64" i="5"/>
  <c r="H64" i="5" s="1"/>
  <c r="F64" i="5"/>
  <c r="I63" i="5"/>
  <c r="G63" i="5"/>
  <c r="H63" i="5" s="1"/>
  <c r="F63" i="5"/>
  <c r="H62" i="5"/>
  <c r="G62" i="5"/>
  <c r="F62" i="5"/>
  <c r="I62" i="5" s="1"/>
  <c r="F61" i="5"/>
  <c r="I61" i="5" s="1"/>
  <c r="I60" i="5"/>
  <c r="F60" i="5"/>
  <c r="G60" i="5" s="1"/>
  <c r="H60" i="5" s="1"/>
  <c r="I59" i="5"/>
  <c r="G59" i="5"/>
  <c r="H59" i="5" s="1"/>
  <c r="F59" i="5"/>
  <c r="G58" i="5"/>
  <c r="H58" i="5" s="1"/>
  <c r="F58" i="5"/>
  <c r="I58" i="5" s="1"/>
  <c r="F57" i="5"/>
  <c r="I57" i="5" s="1"/>
  <c r="I56" i="5"/>
  <c r="F56" i="5"/>
  <c r="G56" i="5" s="1"/>
  <c r="H56" i="5" s="1"/>
  <c r="I55" i="5"/>
  <c r="G55" i="5"/>
  <c r="H55" i="5" s="1"/>
  <c r="F55" i="5"/>
  <c r="F54" i="5"/>
  <c r="I54" i="5" s="1"/>
  <c r="F53" i="5"/>
  <c r="I53" i="5" s="1"/>
  <c r="F52" i="5"/>
  <c r="G52" i="5" s="1"/>
  <c r="H52" i="5" s="1"/>
  <c r="I51" i="5"/>
  <c r="F51" i="5"/>
  <c r="G51" i="5" s="1"/>
  <c r="H51" i="5" s="1"/>
  <c r="I50" i="5"/>
  <c r="G50" i="5"/>
  <c r="H50" i="5" s="1"/>
  <c r="F50" i="5"/>
  <c r="F49" i="5"/>
  <c r="G49" i="5" s="1"/>
  <c r="H49" i="5" s="1"/>
  <c r="F48" i="5"/>
  <c r="I48" i="5" s="1"/>
  <c r="I47" i="5"/>
  <c r="F47" i="5"/>
  <c r="G47" i="5" s="1"/>
  <c r="H47" i="5" s="1"/>
  <c r="I46" i="5"/>
  <c r="F46" i="5"/>
  <c r="G46" i="5" s="1"/>
  <c r="H46" i="5" s="1"/>
  <c r="G45" i="5"/>
  <c r="H45" i="5" s="1"/>
  <c r="F45" i="5"/>
  <c r="I45" i="5" s="1"/>
  <c r="F44" i="5"/>
  <c r="G44" i="5" s="1"/>
  <c r="H44" i="5" s="1"/>
  <c r="I43" i="5"/>
  <c r="G43" i="5"/>
  <c r="H43" i="5" s="1"/>
  <c r="F43" i="5"/>
  <c r="G42" i="5"/>
  <c r="H42" i="5" s="1"/>
  <c r="F42" i="5"/>
  <c r="I42" i="5" s="1"/>
  <c r="I41" i="5"/>
  <c r="H41" i="5"/>
  <c r="G41" i="5"/>
  <c r="F41" i="5"/>
  <c r="F40" i="5"/>
  <c r="G40" i="5" s="1"/>
  <c r="H40" i="5" s="1"/>
  <c r="F39" i="5"/>
  <c r="I39" i="5" s="1"/>
  <c r="F38" i="5"/>
  <c r="I38" i="5" s="1"/>
  <c r="I37" i="5"/>
  <c r="F37" i="5"/>
  <c r="G37" i="5" s="1"/>
  <c r="H37" i="5" s="1"/>
  <c r="I36" i="5"/>
  <c r="H36" i="5"/>
  <c r="G36" i="5"/>
  <c r="F36" i="5"/>
  <c r="I35" i="5"/>
  <c r="G35" i="5"/>
  <c r="H35" i="5" s="1"/>
  <c r="F35" i="5"/>
  <c r="F34" i="5"/>
  <c r="G34" i="5" s="1"/>
  <c r="H34" i="5" s="1"/>
  <c r="F33" i="5"/>
  <c r="I33" i="5" s="1"/>
  <c r="I32" i="5"/>
  <c r="F32" i="5"/>
  <c r="G32" i="5" s="1"/>
  <c r="H32" i="5" s="1"/>
  <c r="I31" i="5"/>
  <c r="H31" i="5"/>
  <c r="G31" i="5"/>
  <c r="F31" i="5"/>
  <c r="I30" i="5"/>
  <c r="F30" i="5"/>
  <c r="G30" i="5" s="1"/>
  <c r="H30" i="5" s="1"/>
  <c r="O29" i="5"/>
  <c r="M29" i="5"/>
  <c r="N29" i="5" s="1"/>
  <c r="I29" i="5"/>
  <c r="F29" i="5"/>
  <c r="G29" i="5" s="1"/>
  <c r="H29" i="5" s="1"/>
  <c r="M28" i="5"/>
  <c r="O28" i="5" s="1"/>
  <c r="I28" i="5"/>
  <c r="F28" i="5"/>
  <c r="G28" i="5" s="1"/>
  <c r="H28" i="5" s="1"/>
  <c r="M27" i="5"/>
  <c r="O27" i="5" s="1"/>
  <c r="G27" i="5"/>
  <c r="H27" i="5" s="1"/>
  <c r="F27" i="5"/>
  <c r="I27" i="5" s="1"/>
  <c r="M26" i="5"/>
  <c r="O26" i="5" s="1"/>
  <c r="I26" i="5"/>
  <c r="G26" i="5"/>
  <c r="H26" i="5" s="1"/>
  <c r="F26" i="5"/>
  <c r="F25" i="5"/>
  <c r="I25" i="5" s="1"/>
  <c r="I24" i="5"/>
  <c r="F24" i="5"/>
  <c r="G24" i="5" s="1"/>
  <c r="H24" i="5" s="1"/>
  <c r="G23" i="5"/>
  <c r="H23" i="5" s="1"/>
  <c r="F23" i="5"/>
  <c r="I23" i="5" s="1"/>
  <c r="F22" i="5"/>
  <c r="G22" i="5" s="1"/>
  <c r="H22" i="5" s="1"/>
  <c r="I21" i="5"/>
  <c r="F21" i="5"/>
  <c r="G21" i="5" s="1"/>
  <c r="H21" i="5" s="1"/>
  <c r="F20" i="5"/>
  <c r="I20" i="5" s="1"/>
  <c r="F19" i="5"/>
  <c r="G19" i="5" s="1"/>
  <c r="H19" i="5" s="1"/>
  <c r="F18" i="5"/>
  <c r="I18" i="5" s="1"/>
  <c r="AM17" i="5"/>
  <c r="AL17" i="5"/>
  <c r="AJ17" i="5"/>
  <c r="AI17" i="5"/>
  <c r="AF17" i="5"/>
  <c r="AH17" i="5" s="1"/>
  <c r="AE17" i="5"/>
  <c r="AG17" i="5" s="1"/>
  <c r="AD17" i="5"/>
  <c r="AC17" i="5"/>
  <c r="I17" i="5"/>
  <c r="F17" i="5"/>
  <c r="G17" i="5" s="1"/>
  <c r="H17" i="5" s="1"/>
  <c r="AM16" i="5"/>
  <c r="AL16" i="5"/>
  <c r="AJ16" i="5"/>
  <c r="AI16" i="5"/>
  <c r="AC16" i="5"/>
  <c r="AE16" i="5" s="1"/>
  <c r="AG16" i="5" s="1"/>
  <c r="I16" i="5"/>
  <c r="F16" i="5"/>
  <c r="G16" i="5" s="1"/>
  <c r="H16" i="5" s="1"/>
  <c r="AM15" i="5"/>
  <c r="AL15" i="5"/>
  <c r="AJ15" i="5"/>
  <c r="AI15" i="5"/>
  <c r="AC15" i="5"/>
  <c r="AE15" i="5" s="1"/>
  <c r="AG15" i="5" s="1"/>
  <c r="F15" i="5"/>
  <c r="G15" i="5" s="1"/>
  <c r="H15" i="5" s="1"/>
  <c r="AM14" i="5"/>
  <c r="AL14" i="5"/>
  <c r="AJ14" i="5"/>
  <c r="AI14" i="5"/>
  <c r="AC14" i="5"/>
  <c r="AE14" i="5" s="1"/>
  <c r="AG14" i="5" s="1"/>
  <c r="I14" i="5"/>
  <c r="F14" i="5"/>
  <c r="G14" i="5" s="1"/>
  <c r="H14" i="5" s="1"/>
  <c r="AM13" i="5"/>
  <c r="AL13" i="5"/>
  <c r="AJ13" i="5"/>
  <c r="AI13" i="5"/>
  <c r="AE13" i="5"/>
  <c r="AG13" i="5" s="1"/>
  <c r="AC13" i="5"/>
  <c r="AD13" i="5" s="1"/>
  <c r="AF13" i="5" s="1"/>
  <c r="AH13" i="5" s="1"/>
  <c r="F13" i="5"/>
  <c r="I13" i="5" s="1"/>
  <c r="AM12" i="5"/>
  <c r="AL12" i="5"/>
  <c r="AJ12" i="5"/>
  <c r="AI12" i="5"/>
  <c r="AC12" i="5"/>
  <c r="AE12" i="5" s="1"/>
  <c r="AG12" i="5" s="1"/>
  <c r="G12" i="5"/>
  <c r="H12" i="5" s="1"/>
  <c r="F12" i="5"/>
  <c r="I12" i="5" s="1"/>
  <c r="AM11" i="5"/>
  <c r="AL11" i="5"/>
  <c r="AJ11" i="5"/>
  <c r="AI11" i="5"/>
  <c r="AE11" i="5"/>
  <c r="AG11" i="5" s="1"/>
  <c r="AD11" i="5"/>
  <c r="AF11" i="5" s="1"/>
  <c r="AH11" i="5" s="1"/>
  <c r="AC11" i="5"/>
  <c r="I11" i="5"/>
  <c r="G11" i="5"/>
  <c r="H11" i="5" s="1"/>
  <c r="F11" i="5"/>
  <c r="AM10" i="5"/>
  <c r="AL10" i="5"/>
  <c r="AJ10" i="5"/>
  <c r="AI10" i="5"/>
  <c r="AF10" i="5"/>
  <c r="AH10" i="5" s="1"/>
  <c r="AE10" i="5"/>
  <c r="AG10" i="5" s="1"/>
  <c r="AD10" i="5"/>
  <c r="AC10" i="5"/>
  <c r="F10" i="5"/>
  <c r="I10" i="5" s="1"/>
  <c r="AM9" i="5"/>
  <c r="AL9" i="5"/>
  <c r="AJ9" i="5"/>
  <c r="AI9" i="5"/>
  <c r="AC9" i="5"/>
  <c r="AE9" i="5" s="1"/>
  <c r="AG9" i="5" s="1"/>
  <c r="I9" i="5"/>
  <c r="G9" i="5"/>
  <c r="H9" i="5" s="1"/>
  <c r="F9" i="5"/>
  <c r="I8" i="5"/>
  <c r="G8" i="5"/>
  <c r="H8" i="5" s="1"/>
  <c r="F8" i="5"/>
  <c r="D6" i="5"/>
  <c r="C6" i="5"/>
  <c r="B6" i="5"/>
  <c r="O9" i="3"/>
  <c r="AK11" i="6" l="1"/>
  <c r="AK10" i="6"/>
  <c r="AK12" i="5"/>
  <c r="AN12" i="6"/>
  <c r="AN14" i="6"/>
  <c r="AK16" i="6"/>
  <c r="AK12" i="6"/>
  <c r="AN10" i="5"/>
  <c r="AN14" i="5"/>
  <c r="AN10" i="6"/>
  <c r="AN11" i="6"/>
  <c r="AK15" i="6"/>
  <c r="T50" i="6"/>
  <c r="T53" i="6"/>
  <c r="T48" i="6"/>
  <c r="T52" i="6"/>
  <c r="T46" i="6"/>
  <c r="T45" i="6"/>
  <c r="G15" i="6"/>
  <c r="H15" i="6" s="1"/>
  <c r="G61" i="6"/>
  <c r="H61" i="6" s="1"/>
  <c r="G40" i="6"/>
  <c r="H40" i="6" s="1"/>
  <c r="I40" i="6"/>
  <c r="G109" i="6"/>
  <c r="H109" i="6" s="1"/>
  <c r="G10" i="6"/>
  <c r="H10" i="6" s="1"/>
  <c r="I10" i="6"/>
  <c r="G49" i="6"/>
  <c r="H49" i="6" s="1"/>
  <c r="G72" i="6"/>
  <c r="H72" i="6" s="1"/>
  <c r="G157" i="6"/>
  <c r="H157" i="6" s="1"/>
  <c r="G19" i="6"/>
  <c r="H19" i="6" s="1"/>
  <c r="I36" i="6"/>
  <c r="G36" i="6"/>
  <c r="H36" i="6" s="1"/>
  <c r="G120" i="6"/>
  <c r="H120" i="6" s="1"/>
  <c r="G185" i="6"/>
  <c r="H185" i="6" s="1"/>
  <c r="T49" i="6"/>
  <c r="G168" i="6"/>
  <c r="H168" i="6" s="1"/>
  <c r="G125" i="6"/>
  <c r="H125" i="6" s="1"/>
  <c r="G93" i="6"/>
  <c r="H93" i="6" s="1"/>
  <c r="G37" i="6"/>
  <c r="H37" i="6" s="1"/>
  <c r="G104" i="6"/>
  <c r="H104" i="6" s="1"/>
  <c r="G88" i="6"/>
  <c r="H88" i="6" s="1"/>
  <c r="G136" i="6"/>
  <c r="H136" i="6" s="1"/>
  <c r="G8" i="6"/>
  <c r="G152" i="6"/>
  <c r="H152" i="6" s="1"/>
  <c r="G33" i="6"/>
  <c r="H33" i="6" s="1"/>
  <c r="G52" i="6"/>
  <c r="H52" i="6" s="1"/>
  <c r="G173" i="6"/>
  <c r="H173" i="6" s="1"/>
  <c r="P29" i="6"/>
  <c r="P26" i="6"/>
  <c r="G56" i="6"/>
  <c r="H56" i="6" s="1"/>
  <c r="G141" i="6"/>
  <c r="H141" i="6" s="1"/>
  <c r="T51" i="6"/>
  <c r="G180" i="6"/>
  <c r="H180" i="6" s="1"/>
  <c r="I180" i="6"/>
  <c r="G197" i="6"/>
  <c r="H197" i="6" s="1"/>
  <c r="G192" i="6"/>
  <c r="H192" i="6" s="1"/>
  <c r="G11" i="6"/>
  <c r="H11" i="6" s="1"/>
  <c r="N27" i="6"/>
  <c r="P27" i="6" s="1"/>
  <c r="G44" i="6"/>
  <c r="H44" i="6" s="1"/>
  <c r="G204" i="6"/>
  <c r="H204" i="6" s="1"/>
  <c r="AK13" i="5"/>
  <c r="G57" i="6"/>
  <c r="H57" i="6" s="1"/>
  <c r="G68" i="6"/>
  <c r="H68" i="6" s="1"/>
  <c r="G73" i="6"/>
  <c r="H73" i="6" s="1"/>
  <c r="G84" i="6"/>
  <c r="H84" i="6" s="1"/>
  <c r="G89" i="6"/>
  <c r="H89" i="6" s="1"/>
  <c r="G100" i="6"/>
  <c r="H100" i="6" s="1"/>
  <c r="G105" i="6"/>
  <c r="H105" i="6" s="1"/>
  <c r="G116" i="6"/>
  <c r="H116" i="6" s="1"/>
  <c r="G121" i="6"/>
  <c r="H121" i="6" s="1"/>
  <c r="G132" i="6"/>
  <c r="H132" i="6" s="1"/>
  <c r="G137" i="6"/>
  <c r="H137" i="6" s="1"/>
  <c r="G148" i="6"/>
  <c r="H148" i="6" s="1"/>
  <c r="G153" i="6"/>
  <c r="H153" i="6" s="1"/>
  <c r="G164" i="6"/>
  <c r="H164" i="6" s="1"/>
  <c r="G169" i="6"/>
  <c r="H169" i="6" s="1"/>
  <c r="AK11" i="5"/>
  <c r="AD12" i="6"/>
  <c r="AF12" i="6" s="1"/>
  <c r="AH12" i="6" s="1"/>
  <c r="AD13" i="6"/>
  <c r="AF13" i="6" s="1"/>
  <c r="AH13" i="6" s="1"/>
  <c r="AK17" i="6"/>
  <c r="G181" i="6"/>
  <c r="H181" i="6" s="1"/>
  <c r="AN13" i="5"/>
  <c r="I30" i="6"/>
  <c r="I47" i="6"/>
  <c r="G193" i="6"/>
  <c r="H193" i="6" s="1"/>
  <c r="G21" i="6"/>
  <c r="H21" i="6" s="1"/>
  <c r="G112" i="6"/>
  <c r="H112" i="6" s="1"/>
  <c r="AK13" i="6"/>
  <c r="AK14" i="6"/>
  <c r="G35" i="6"/>
  <c r="H35" i="6" s="1"/>
  <c r="AD9" i="6"/>
  <c r="AF9" i="6" s="1"/>
  <c r="AH9" i="6" s="1"/>
  <c r="G17" i="6"/>
  <c r="H17" i="6" s="1"/>
  <c r="G26" i="6"/>
  <c r="H26" i="6" s="1"/>
  <c r="G32" i="6"/>
  <c r="H32" i="6" s="1"/>
  <c r="G51" i="6"/>
  <c r="H51" i="6" s="1"/>
  <c r="I64" i="6"/>
  <c r="I69" i="6"/>
  <c r="I80" i="6"/>
  <c r="I85" i="6"/>
  <c r="I96" i="6"/>
  <c r="I101" i="6"/>
  <c r="I117" i="6"/>
  <c r="I128" i="6"/>
  <c r="I133" i="6"/>
  <c r="I144" i="6"/>
  <c r="I149" i="6"/>
  <c r="I160" i="6"/>
  <c r="I165" i="6"/>
  <c r="G177" i="6"/>
  <c r="H177" i="6" s="1"/>
  <c r="I200" i="6"/>
  <c r="I31" i="6"/>
  <c r="G31" i="6"/>
  <c r="H31" i="6" s="1"/>
  <c r="T44" i="6"/>
  <c r="T47" i="6"/>
  <c r="AN13" i="6"/>
  <c r="AN12" i="5"/>
  <c r="AK16" i="5"/>
  <c r="AK10" i="5"/>
  <c r="I16" i="6"/>
  <c r="G22" i="6"/>
  <c r="H22" i="6" s="1"/>
  <c r="G201" i="6"/>
  <c r="H201" i="6" s="1"/>
  <c r="AK17" i="5"/>
  <c r="AD11" i="6"/>
  <c r="AF11" i="6" s="1"/>
  <c r="AH11" i="6" s="1"/>
  <c r="G13" i="6"/>
  <c r="H13" i="6" s="1"/>
  <c r="AD15" i="6"/>
  <c r="AF15" i="6" s="1"/>
  <c r="AH15" i="6" s="1"/>
  <c r="G43" i="6"/>
  <c r="H43" i="6" s="1"/>
  <c r="G50" i="6"/>
  <c r="H50" i="6" s="1"/>
  <c r="G55" i="6"/>
  <c r="H55" i="6" s="1"/>
  <c r="G59" i="6"/>
  <c r="H59" i="6" s="1"/>
  <c r="G63" i="6"/>
  <c r="H63" i="6" s="1"/>
  <c r="G67" i="6"/>
  <c r="H67" i="6" s="1"/>
  <c r="G71" i="6"/>
  <c r="H71" i="6" s="1"/>
  <c r="G75" i="6"/>
  <c r="H75" i="6" s="1"/>
  <c r="G79" i="6"/>
  <c r="H79" i="6" s="1"/>
  <c r="G83" i="6"/>
  <c r="H83" i="6" s="1"/>
  <c r="G87" i="6"/>
  <c r="H87" i="6" s="1"/>
  <c r="G91" i="6"/>
  <c r="H91" i="6" s="1"/>
  <c r="G95" i="6"/>
  <c r="H95" i="6" s="1"/>
  <c r="G99" i="6"/>
  <c r="H99" i="6" s="1"/>
  <c r="G103" i="6"/>
  <c r="H103" i="6" s="1"/>
  <c r="G107" i="6"/>
  <c r="H107" i="6" s="1"/>
  <c r="G111" i="6"/>
  <c r="H111" i="6" s="1"/>
  <c r="G115" i="6"/>
  <c r="H115" i="6" s="1"/>
  <c r="G119" i="6"/>
  <c r="H119" i="6" s="1"/>
  <c r="G123" i="6"/>
  <c r="H123" i="6" s="1"/>
  <c r="G127" i="6"/>
  <c r="H127" i="6" s="1"/>
  <c r="G131" i="6"/>
  <c r="H131" i="6" s="1"/>
  <c r="G135" i="6"/>
  <c r="H135" i="6" s="1"/>
  <c r="G139" i="6"/>
  <c r="H139" i="6" s="1"/>
  <c r="G143" i="6"/>
  <c r="H143" i="6" s="1"/>
  <c r="G147" i="6"/>
  <c r="H147" i="6" s="1"/>
  <c r="G151" i="6"/>
  <c r="H151" i="6" s="1"/>
  <c r="G155" i="6"/>
  <c r="H155" i="6" s="1"/>
  <c r="G159" i="6"/>
  <c r="H159" i="6" s="1"/>
  <c r="G163" i="6"/>
  <c r="H163" i="6" s="1"/>
  <c r="G167" i="6"/>
  <c r="H167" i="6" s="1"/>
  <c r="G171" i="6"/>
  <c r="H171" i="6" s="1"/>
  <c r="G175" i="6"/>
  <c r="H175" i="6" s="1"/>
  <c r="G179" i="6"/>
  <c r="H179" i="6" s="1"/>
  <c r="G183" i="6"/>
  <c r="H183" i="6" s="1"/>
  <c r="G187" i="6"/>
  <c r="H187" i="6" s="1"/>
  <c r="G191" i="6"/>
  <c r="H191" i="6" s="1"/>
  <c r="G195" i="6"/>
  <c r="H195" i="6" s="1"/>
  <c r="G199" i="6"/>
  <c r="H199" i="6" s="1"/>
  <c r="G203" i="6"/>
  <c r="H203" i="6" s="1"/>
  <c r="G207" i="6"/>
  <c r="H207" i="6" s="1"/>
  <c r="P29" i="5"/>
  <c r="AD9" i="5"/>
  <c r="AF9" i="5" s="1"/>
  <c r="AH9" i="5" s="1"/>
  <c r="AD15" i="5"/>
  <c r="AF15" i="5" s="1"/>
  <c r="AH15" i="5" s="1"/>
  <c r="G18" i="5"/>
  <c r="H18" i="5" s="1"/>
  <c r="N27" i="5"/>
  <c r="P27" i="5" s="1"/>
  <c r="G48" i="5"/>
  <c r="H48" i="5" s="1"/>
  <c r="G53" i="5"/>
  <c r="H53" i="5" s="1"/>
  <c r="G65" i="5"/>
  <c r="H65" i="5" s="1"/>
  <c r="G82" i="5"/>
  <c r="H82" i="5" s="1"/>
  <c r="G112" i="5"/>
  <c r="H112" i="5" s="1"/>
  <c r="G121" i="5"/>
  <c r="H121" i="5" s="1"/>
  <c r="G130" i="5"/>
  <c r="H130" i="5" s="1"/>
  <c r="G144" i="5"/>
  <c r="H144" i="5" s="1"/>
  <c r="G153" i="5"/>
  <c r="H153" i="5" s="1"/>
  <c r="G162" i="5"/>
  <c r="H162" i="5" s="1"/>
  <c r="G176" i="5"/>
  <c r="H176" i="5" s="1"/>
  <c r="G185" i="5"/>
  <c r="H185" i="5" s="1"/>
  <c r="G194" i="5"/>
  <c r="H194" i="5" s="1"/>
  <c r="G61" i="5"/>
  <c r="H61" i="5" s="1"/>
  <c r="G78" i="5"/>
  <c r="H78" i="5" s="1"/>
  <c r="G108" i="5"/>
  <c r="H108" i="5" s="1"/>
  <c r="G13" i="5"/>
  <c r="H13" i="5" s="1"/>
  <c r="G20" i="5"/>
  <c r="H20" i="5" s="1"/>
  <c r="AK15" i="5"/>
  <c r="G25" i="5"/>
  <c r="H25" i="5" s="1"/>
  <c r="I40" i="5"/>
  <c r="G57" i="5"/>
  <c r="H57" i="5" s="1"/>
  <c r="G74" i="5"/>
  <c r="H74" i="5" s="1"/>
  <c r="G104" i="5"/>
  <c r="H104" i="5" s="1"/>
  <c r="G117" i="5"/>
  <c r="H117" i="5" s="1"/>
  <c r="G126" i="5"/>
  <c r="H126" i="5" s="1"/>
  <c r="G140" i="5"/>
  <c r="H140" i="5" s="1"/>
  <c r="G149" i="5"/>
  <c r="H149" i="5" s="1"/>
  <c r="G158" i="5"/>
  <c r="H158" i="5" s="1"/>
  <c r="G172" i="5"/>
  <c r="H172" i="5" s="1"/>
  <c r="G181" i="5"/>
  <c r="H181" i="5" s="1"/>
  <c r="G190" i="5"/>
  <c r="H190" i="5" s="1"/>
  <c r="G204" i="5"/>
  <c r="H204" i="5" s="1"/>
  <c r="AK14" i="5"/>
  <c r="G33" i="5"/>
  <c r="H33" i="5" s="1"/>
  <c r="AD12" i="5"/>
  <c r="AF12" i="5" s="1"/>
  <c r="AH12" i="5" s="1"/>
  <c r="AD16" i="5"/>
  <c r="AF16" i="5" s="1"/>
  <c r="AH16" i="5" s="1"/>
  <c r="G38" i="5"/>
  <c r="H38" i="5" s="1"/>
  <c r="G66" i="5"/>
  <c r="H66" i="5" s="1"/>
  <c r="G122" i="5"/>
  <c r="H122" i="5" s="1"/>
  <c r="G154" i="5"/>
  <c r="H154" i="5" s="1"/>
  <c r="G186" i="5"/>
  <c r="H186" i="5" s="1"/>
  <c r="G10" i="5"/>
  <c r="AN11" i="5"/>
  <c r="P26" i="5"/>
  <c r="G39" i="5"/>
  <c r="H39" i="5" s="1"/>
  <c r="I49" i="5"/>
  <c r="G76" i="5"/>
  <c r="H76" i="5" s="1"/>
  <c r="I84" i="5"/>
  <c r="G93" i="5"/>
  <c r="H93" i="5" s="1"/>
  <c r="I101" i="5"/>
  <c r="G110" i="5"/>
  <c r="H110" i="5" s="1"/>
  <c r="I19" i="5"/>
  <c r="I22" i="5"/>
  <c r="N26" i="5"/>
  <c r="I34" i="5"/>
  <c r="I44" i="5"/>
  <c r="I80" i="5"/>
  <c r="I97" i="5"/>
  <c r="G106" i="5"/>
  <c r="H106" i="5" s="1"/>
  <c r="I128" i="5"/>
  <c r="I137" i="5"/>
  <c r="G142" i="5"/>
  <c r="H142" i="5" s="1"/>
  <c r="I160" i="5"/>
  <c r="I169" i="5"/>
  <c r="G174" i="5"/>
  <c r="H174" i="5" s="1"/>
  <c r="I192" i="5"/>
  <c r="I201" i="5"/>
  <c r="G206" i="5"/>
  <c r="H206" i="5" s="1"/>
  <c r="I52" i="5"/>
  <c r="G102" i="5"/>
  <c r="H102" i="5" s="1"/>
  <c r="G54" i="5"/>
  <c r="H54" i="5" s="1"/>
  <c r="I15" i="5"/>
  <c r="N28" i="5"/>
  <c r="P28" i="5" s="1"/>
  <c r="G114" i="5"/>
  <c r="H114" i="5" s="1"/>
  <c r="G146" i="5"/>
  <c r="H146" i="5" s="1"/>
  <c r="G178" i="5"/>
  <c r="H178" i="5" s="1"/>
  <c r="AD14" i="5"/>
  <c r="AF14" i="5" s="1"/>
  <c r="AH14" i="5" s="1"/>
  <c r="G94" i="5"/>
  <c r="H94" i="5" s="1"/>
  <c r="G90" i="5"/>
  <c r="H90" i="5" s="1"/>
  <c r="G134" i="5"/>
  <c r="H134" i="5" s="1"/>
  <c r="G166" i="5"/>
  <c r="H166" i="5" s="1"/>
  <c r="G198" i="5"/>
  <c r="H198" i="5" s="1"/>
  <c r="M12" i="6" l="1"/>
  <c r="M17" i="6"/>
  <c r="H8" i="6"/>
  <c r="H4" i="6" s="1"/>
  <c r="M19" i="6"/>
  <c r="M15" i="6"/>
  <c r="M11" i="6"/>
  <c r="O9" i="6"/>
  <c r="M18" i="6"/>
  <c r="P9" i="6"/>
  <c r="N9" i="6"/>
  <c r="M10" i="6"/>
  <c r="M16" i="6"/>
  <c r="M14" i="6"/>
  <c r="M13" i="6"/>
  <c r="T29" i="6"/>
  <c r="R31" i="6" s="1"/>
  <c r="P9" i="5"/>
  <c r="O9" i="5"/>
  <c r="M16" i="5"/>
  <c r="M12" i="5"/>
  <c r="M14" i="5"/>
  <c r="M19" i="5"/>
  <c r="M15" i="5"/>
  <c r="M11" i="5"/>
  <c r="H10" i="5"/>
  <c r="H4" i="5" s="1"/>
  <c r="M17" i="5"/>
  <c r="M10" i="5"/>
  <c r="M13" i="5"/>
  <c r="M18" i="5"/>
  <c r="N9" i="5"/>
  <c r="N18" i="6" l="1"/>
  <c r="P18" i="6"/>
  <c r="O18" i="6"/>
  <c r="P14" i="6"/>
  <c r="O14" i="6"/>
  <c r="N14" i="6"/>
  <c r="N11" i="6"/>
  <c r="P11" i="6"/>
  <c r="O11" i="6"/>
  <c r="P19" i="6"/>
  <c r="O19" i="6"/>
  <c r="N19" i="6"/>
  <c r="N16" i="6"/>
  <c r="P16" i="6"/>
  <c r="O16" i="6"/>
  <c r="N15" i="6"/>
  <c r="P15" i="6"/>
  <c r="O15" i="6"/>
  <c r="N17" i="6"/>
  <c r="P17" i="6"/>
  <c r="O17" i="6"/>
  <c r="P13" i="6"/>
  <c r="O13" i="6"/>
  <c r="N13" i="6"/>
  <c r="P10" i="6"/>
  <c r="O10" i="6"/>
  <c r="N10" i="6"/>
  <c r="P12" i="6"/>
  <c r="O12" i="6"/>
  <c r="N12" i="6"/>
  <c r="P18" i="5"/>
  <c r="O18" i="5"/>
  <c r="N18" i="5"/>
  <c r="P17" i="5"/>
  <c r="N17" i="5"/>
  <c r="O17" i="5"/>
  <c r="P11" i="5"/>
  <c r="O11" i="5"/>
  <c r="N11" i="5"/>
  <c r="P15" i="5"/>
  <c r="O15" i="5"/>
  <c r="N15" i="5"/>
  <c r="N12" i="5"/>
  <c r="P12" i="5"/>
  <c r="O12" i="5"/>
  <c r="N16" i="5"/>
  <c r="P16" i="5"/>
  <c r="O16" i="5"/>
  <c r="O13" i="5"/>
  <c r="N13" i="5"/>
  <c r="P13" i="5"/>
  <c r="P19" i="5"/>
  <c r="O19" i="5"/>
  <c r="N19" i="5"/>
  <c r="N10" i="5"/>
  <c r="P10" i="5"/>
  <c r="O10" i="5"/>
  <c r="P14" i="5"/>
  <c r="N14" i="5"/>
  <c r="O14" i="5"/>
  <c r="P5" i="6" l="1"/>
  <c r="O5" i="6"/>
  <c r="R46" i="5"/>
  <c r="P45" i="5"/>
  <c r="P53" i="5"/>
  <c r="R45" i="5"/>
  <c r="R53" i="5"/>
  <c r="P51" i="5"/>
  <c r="P49" i="5"/>
  <c r="P48" i="5"/>
  <c r="R49" i="5"/>
  <c r="O5" i="5"/>
  <c r="P43" i="5" s="1"/>
  <c r="R44" i="5"/>
  <c r="P5" i="5"/>
  <c r="R43" i="5" s="1"/>
  <c r="P52" i="5"/>
  <c r="R50" i="5"/>
  <c r="R52" i="5"/>
  <c r="R51" i="5" l="1"/>
  <c r="R47" i="5"/>
  <c r="T53" i="5"/>
  <c r="P50" i="5"/>
  <c r="T50" i="5" s="1"/>
  <c r="P44" i="5"/>
  <c r="T44" i="5" s="1"/>
  <c r="R48" i="5"/>
  <c r="T52" i="5"/>
  <c r="P47" i="5"/>
  <c r="P46" i="5"/>
  <c r="T46" i="5" s="1"/>
  <c r="T45" i="5" l="1"/>
  <c r="T48" i="5"/>
  <c r="T47" i="5"/>
  <c r="T49" i="5"/>
  <c r="T51" i="5"/>
  <c r="T29" i="5" l="1"/>
  <c r="R31" i="5" s="1"/>
  <c r="D8" i="1" l="1"/>
  <c r="M19" i="3" l="1"/>
  <c r="N19" i="3" s="1"/>
  <c r="L19" i="4"/>
  <c r="M19" i="4" s="1"/>
  <c r="N27" i="4"/>
  <c r="N28" i="4"/>
  <c r="N29" i="4"/>
  <c r="N26" i="4"/>
  <c r="P19" i="3" l="1"/>
  <c r="O19" i="3"/>
  <c r="O19" i="4"/>
  <c r="N19" i="4"/>
  <c r="E9" i="4" l="1"/>
  <c r="H9" i="4" s="1"/>
  <c r="E10" i="4"/>
  <c r="F10" i="4" s="1"/>
  <c r="G10" i="4" s="1"/>
  <c r="E11" i="4"/>
  <c r="H11" i="4" s="1"/>
  <c r="E12" i="4"/>
  <c r="H12" i="4" s="1"/>
  <c r="E13" i="4"/>
  <c r="H13" i="4" s="1"/>
  <c r="E14" i="4"/>
  <c r="H14" i="4" s="1"/>
  <c r="E15" i="4"/>
  <c r="H15" i="4" s="1"/>
  <c r="E16" i="4"/>
  <c r="H16" i="4" s="1"/>
  <c r="E17" i="4"/>
  <c r="F17" i="4" s="1"/>
  <c r="G17" i="4" s="1"/>
  <c r="E18" i="4"/>
  <c r="H18" i="4" s="1"/>
  <c r="E19" i="4"/>
  <c r="F19" i="4" s="1"/>
  <c r="G19" i="4" s="1"/>
  <c r="E20" i="4"/>
  <c r="H20" i="4" s="1"/>
  <c r="E21" i="4"/>
  <c r="E22" i="4"/>
  <c r="F22" i="4" s="1"/>
  <c r="G22" i="4" s="1"/>
  <c r="E23" i="4"/>
  <c r="F23" i="4" s="1"/>
  <c r="G23" i="4" s="1"/>
  <c r="E24" i="4"/>
  <c r="E25" i="4"/>
  <c r="F25" i="4" s="1"/>
  <c r="G25" i="4" s="1"/>
  <c r="E26" i="4"/>
  <c r="H26" i="4" s="1"/>
  <c r="E27" i="4"/>
  <c r="F27" i="4" s="1"/>
  <c r="G27" i="4" s="1"/>
  <c r="E28" i="4"/>
  <c r="H28" i="4" s="1"/>
  <c r="E29" i="4"/>
  <c r="E30" i="4"/>
  <c r="E31" i="4"/>
  <c r="F31" i="4" s="1"/>
  <c r="G31" i="4" s="1"/>
  <c r="E32" i="4"/>
  <c r="F32" i="4" s="1"/>
  <c r="G32" i="4" s="1"/>
  <c r="E33" i="4"/>
  <c r="H33" i="4" s="1"/>
  <c r="E34" i="4"/>
  <c r="F34" i="4" s="1"/>
  <c r="G34" i="4" s="1"/>
  <c r="E35" i="4"/>
  <c r="F35" i="4" s="1"/>
  <c r="G35" i="4" s="1"/>
  <c r="E36" i="4"/>
  <c r="F36" i="4" s="1"/>
  <c r="G36" i="4" s="1"/>
  <c r="E37" i="4"/>
  <c r="E38" i="4"/>
  <c r="H38" i="4" s="1"/>
  <c r="E39" i="4"/>
  <c r="F39" i="4" s="1"/>
  <c r="G39" i="4" s="1"/>
  <c r="E40" i="4"/>
  <c r="F40" i="4" s="1"/>
  <c r="G40" i="4" s="1"/>
  <c r="E41" i="4"/>
  <c r="H41" i="4" s="1"/>
  <c r="E42" i="4"/>
  <c r="H42" i="4" s="1"/>
  <c r="E43" i="4"/>
  <c r="H43" i="4" s="1"/>
  <c r="E44" i="4"/>
  <c r="F44" i="4" s="1"/>
  <c r="G44" i="4" s="1"/>
  <c r="E45" i="4"/>
  <c r="F45" i="4" s="1"/>
  <c r="G45" i="4" s="1"/>
  <c r="E46" i="4"/>
  <c r="H46" i="4" s="1"/>
  <c r="E47" i="4"/>
  <c r="H47" i="4" s="1"/>
  <c r="E48" i="4"/>
  <c r="E49" i="4"/>
  <c r="H49" i="4" s="1"/>
  <c r="E50" i="4"/>
  <c r="F50" i="4" s="1"/>
  <c r="G50" i="4" s="1"/>
  <c r="E51" i="4"/>
  <c r="F51" i="4" s="1"/>
  <c r="G51" i="4" s="1"/>
  <c r="E52" i="4"/>
  <c r="E53" i="4"/>
  <c r="H53" i="4" s="1"/>
  <c r="E54" i="4"/>
  <c r="H54" i="4" s="1"/>
  <c r="E55" i="4"/>
  <c r="H55" i="4" s="1"/>
  <c r="E56" i="4"/>
  <c r="H56" i="4" s="1"/>
  <c r="E57" i="4"/>
  <c r="H57" i="4" s="1"/>
  <c r="E58" i="4"/>
  <c r="F58" i="4" s="1"/>
  <c r="G58" i="4" s="1"/>
  <c r="E59" i="4"/>
  <c r="H59" i="4" s="1"/>
  <c r="E60" i="4"/>
  <c r="F60" i="4" s="1"/>
  <c r="G60" i="4" s="1"/>
  <c r="E61" i="4"/>
  <c r="H61" i="4" s="1"/>
  <c r="E62" i="4"/>
  <c r="E63" i="4"/>
  <c r="H63" i="4" s="1"/>
  <c r="E64" i="4"/>
  <c r="H64" i="4" s="1"/>
  <c r="E65" i="4"/>
  <c r="H65" i="4" s="1"/>
  <c r="E66" i="4"/>
  <c r="H66" i="4" s="1"/>
  <c r="E67" i="4"/>
  <c r="H67" i="4" s="1"/>
  <c r="E68" i="4"/>
  <c r="E69" i="4"/>
  <c r="H69" i="4" s="1"/>
  <c r="E70" i="4"/>
  <c r="H70" i="4" s="1"/>
  <c r="E71" i="4"/>
  <c r="H71" i="4" s="1"/>
  <c r="E72" i="4"/>
  <c r="H72" i="4" s="1"/>
  <c r="E73" i="4"/>
  <c r="H73" i="4" s="1"/>
  <c r="E74" i="4"/>
  <c r="F74" i="4" s="1"/>
  <c r="G74" i="4" s="1"/>
  <c r="E75" i="4"/>
  <c r="H75" i="4" s="1"/>
  <c r="E76" i="4"/>
  <c r="H76" i="4" s="1"/>
  <c r="E77" i="4"/>
  <c r="H77" i="4" s="1"/>
  <c r="E78" i="4"/>
  <c r="E79" i="4"/>
  <c r="H79" i="4" s="1"/>
  <c r="E80" i="4"/>
  <c r="F80" i="4" s="1"/>
  <c r="G80" i="4" s="1"/>
  <c r="E81" i="4"/>
  <c r="H81" i="4" s="1"/>
  <c r="E82" i="4"/>
  <c r="F82" i="4" s="1"/>
  <c r="G82" i="4" s="1"/>
  <c r="E83" i="4"/>
  <c r="F83" i="4" s="1"/>
  <c r="G83" i="4" s="1"/>
  <c r="E84" i="4"/>
  <c r="E85" i="4"/>
  <c r="H85" i="4" s="1"/>
  <c r="E86" i="4"/>
  <c r="F86" i="4" s="1"/>
  <c r="G86" i="4" s="1"/>
  <c r="E87" i="4"/>
  <c r="H87" i="4" s="1"/>
  <c r="E88" i="4"/>
  <c r="H88" i="4" s="1"/>
  <c r="E89" i="4"/>
  <c r="H89" i="4" s="1"/>
  <c r="E90" i="4"/>
  <c r="F90" i="4" s="1"/>
  <c r="G90" i="4" s="1"/>
  <c r="E91" i="4"/>
  <c r="H91" i="4" s="1"/>
  <c r="E92" i="4"/>
  <c r="H92" i="4" s="1"/>
  <c r="E93" i="4"/>
  <c r="F93" i="4" s="1"/>
  <c r="G93" i="4" s="1"/>
  <c r="E94" i="4"/>
  <c r="E95" i="4"/>
  <c r="H95" i="4" s="1"/>
  <c r="E96" i="4"/>
  <c r="H96" i="4" s="1"/>
  <c r="E97" i="4"/>
  <c r="H97" i="4" s="1"/>
  <c r="E98" i="4"/>
  <c r="F98" i="4" s="1"/>
  <c r="G98" i="4" s="1"/>
  <c r="E99" i="4"/>
  <c r="H99" i="4" s="1"/>
  <c r="E100" i="4"/>
  <c r="E101" i="4"/>
  <c r="E102" i="4"/>
  <c r="H102" i="4" s="1"/>
  <c r="E103" i="4"/>
  <c r="H103" i="4" s="1"/>
  <c r="E104" i="4"/>
  <c r="H104" i="4" s="1"/>
  <c r="E105" i="4"/>
  <c r="H105" i="4" s="1"/>
  <c r="E106" i="4"/>
  <c r="F106" i="4" s="1"/>
  <c r="G106" i="4" s="1"/>
  <c r="E107" i="4"/>
  <c r="H107" i="4" s="1"/>
  <c r="E108" i="4"/>
  <c r="H108" i="4" s="1"/>
  <c r="E109" i="4"/>
  <c r="H109" i="4" s="1"/>
  <c r="E110" i="4"/>
  <c r="E111" i="4"/>
  <c r="H111" i="4" s="1"/>
  <c r="E112" i="4"/>
  <c r="H112" i="4" s="1"/>
  <c r="E113" i="4"/>
  <c r="H113" i="4" s="1"/>
  <c r="E114" i="4"/>
  <c r="F114" i="4" s="1"/>
  <c r="G114" i="4" s="1"/>
  <c r="E115" i="4"/>
  <c r="H115" i="4" s="1"/>
  <c r="E116" i="4"/>
  <c r="E117" i="4"/>
  <c r="H117" i="4" s="1"/>
  <c r="E118" i="4"/>
  <c r="H118" i="4" s="1"/>
  <c r="E119" i="4"/>
  <c r="H119" i="4" s="1"/>
  <c r="E120" i="4"/>
  <c r="H120" i="4" s="1"/>
  <c r="E121" i="4"/>
  <c r="H121" i="4" s="1"/>
  <c r="E122" i="4"/>
  <c r="H122" i="4" s="1"/>
  <c r="E123" i="4"/>
  <c r="H123" i="4" s="1"/>
  <c r="E124" i="4"/>
  <c r="H124" i="4" s="1"/>
  <c r="E125" i="4"/>
  <c r="H125" i="4" s="1"/>
  <c r="E126" i="4"/>
  <c r="E127" i="4"/>
  <c r="H127" i="4" s="1"/>
  <c r="E128" i="4"/>
  <c r="H128" i="4" s="1"/>
  <c r="E129" i="4"/>
  <c r="H129" i="4" s="1"/>
  <c r="E130" i="4"/>
  <c r="F130" i="4" s="1"/>
  <c r="G130" i="4" s="1"/>
  <c r="E131" i="4"/>
  <c r="H131" i="4" s="1"/>
  <c r="E132" i="4"/>
  <c r="E133" i="4"/>
  <c r="E134" i="4"/>
  <c r="H134" i="4" s="1"/>
  <c r="E135" i="4"/>
  <c r="H135" i="4" s="1"/>
  <c r="E136" i="4"/>
  <c r="H136" i="4" s="1"/>
  <c r="E137" i="4"/>
  <c r="H137" i="4" s="1"/>
  <c r="E138" i="4"/>
  <c r="H138" i="4" s="1"/>
  <c r="E139" i="4"/>
  <c r="H139" i="4" s="1"/>
  <c r="E140" i="4"/>
  <c r="H140" i="4" s="1"/>
  <c r="E141" i="4"/>
  <c r="H141" i="4" s="1"/>
  <c r="E142" i="4"/>
  <c r="E143" i="4"/>
  <c r="H143" i="4" s="1"/>
  <c r="E144" i="4"/>
  <c r="F144" i="4" s="1"/>
  <c r="G144" i="4" s="1"/>
  <c r="E145" i="4"/>
  <c r="H145" i="4" s="1"/>
  <c r="E146" i="4"/>
  <c r="F146" i="4" s="1"/>
  <c r="G146" i="4" s="1"/>
  <c r="E147" i="4"/>
  <c r="H147" i="4" s="1"/>
  <c r="E148" i="4"/>
  <c r="E149" i="4"/>
  <c r="E150" i="4"/>
  <c r="H150" i="4" s="1"/>
  <c r="E151" i="4"/>
  <c r="H151" i="4" s="1"/>
  <c r="E152" i="4"/>
  <c r="H152" i="4" s="1"/>
  <c r="E153" i="4"/>
  <c r="H153" i="4" s="1"/>
  <c r="E154" i="4"/>
  <c r="F154" i="4" s="1"/>
  <c r="G154" i="4" s="1"/>
  <c r="E155" i="4"/>
  <c r="H155" i="4" s="1"/>
  <c r="E156" i="4"/>
  <c r="H156" i="4" s="1"/>
  <c r="E157" i="4"/>
  <c r="E158" i="4"/>
  <c r="H158" i="4" s="1"/>
  <c r="E159" i="4"/>
  <c r="H159" i="4" s="1"/>
  <c r="E160" i="4"/>
  <c r="H160" i="4" s="1"/>
  <c r="E161" i="4"/>
  <c r="H161" i="4" s="1"/>
  <c r="E162" i="4"/>
  <c r="F162" i="4" s="1"/>
  <c r="G162" i="4" s="1"/>
  <c r="E163" i="4"/>
  <c r="H163" i="4" s="1"/>
  <c r="E164" i="4"/>
  <c r="H164" i="4" s="1"/>
  <c r="E165" i="4"/>
  <c r="E166" i="4"/>
  <c r="H166" i="4" s="1"/>
  <c r="E167" i="4"/>
  <c r="H167" i="4" s="1"/>
  <c r="E168" i="4"/>
  <c r="H168" i="4" s="1"/>
  <c r="E169" i="4"/>
  <c r="H169" i="4" s="1"/>
  <c r="E170" i="4"/>
  <c r="F170" i="4" s="1"/>
  <c r="G170" i="4" s="1"/>
  <c r="E171" i="4"/>
  <c r="H171" i="4" s="1"/>
  <c r="E172" i="4"/>
  <c r="H172" i="4" s="1"/>
  <c r="E173" i="4"/>
  <c r="E174" i="4"/>
  <c r="E175" i="4"/>
  <c r="H175" i="4" s="1"/>
  <c r="E176" i="4"/>
  <c r="H176" i="4" s="1"/>
  <c r="E177" i="4"/>
  <c r="H177" i="4" s="1"/>
  <c r="E178" i="4"/>
  <c r="F178" i="4" s="1"/>
  <c r="G178" i="4" s="1"/>
  <c r="E179" i="4"/>
  <c r="H179" i="4" s="1"/>
  <c r="E180" i="4"/>
  <c r="H180" i="4" s="1"/>
  <c r="E181" i="4"/>
  <c r="H181" i="4" s="1"/>
  <c r="E182" i="4"/>
  <c r="E183" i="4"/>
  <c r="H183" i="4" s="1"/>
  <c r="E184" i="4"/>
  <c r="H184" i="4" s="1"/>
  <c r="E185" i="4"/>
  <c r="H185" i="4" s="1"/>
  <c r="E186" i="4"/>
  <c r="H186" i="4" s="1"/>
  <c r="E187" i="4"/>
  <c r="H187" i="4" s="1"/>
  <c r="E188" i="4"/>
  <c r="H188" i="4" s="1"/>
  <c r="E189" i="4"/>
  <c r="H189" i="4" s="1"/>
  <c r="E190" i="4"/>
  <c r="H190" i="4" s="1"/>
  <c r="E191" i="4"/>
  <c r="H191" i="4" s="1"/>
  <c r="E192" i="4"/>
  <c r="H192" i="4" s="1"/>
  <c r="E193" i="4"/>
  <c r="H193" i="4" s="1"/>
  <c r="E194" i="4"/>
  <c r="F194" i="4" s="1"/>
  <c r="G194" i="4" s="1"/>
  <c r="E195" i="4"/>
  <c r="H195" i="4" s="1"/>
  <c r="E196" i="4"/>
  <c r="H196" i="4" s="1"/>
  <c r="E197" i="4"/>
  <c r="E198" i="4"/>
  <c r="H198" i="4" s="1"/>
  <c r="E199" i="4"/>
  <c r="H199" i="4" s="1"/>
  <c r="E200" i="4"/>
  <c r="H200" i="4" s="1"/>
  <c r="E201" i="4"/>
  <c r="H201" i="4" s="1"/>
  <c r="E202" i="4"/>
  <c r="F202" i="4" s="1"/>
  <c r="G202" i="4" s="1"/>
  <c r="E203" i="4"/>
  <c r="H203" i="4" s="1"/>
  <c r="E204" i="4"/>
  <c r="E205" i="4"/>
  <c r="E206" i="4"/>
  <c r="H206" i="4" s="1"/>
  <c r="E207" i="4"/>
  <c r="H207" i="4" s="1"/>
  <c r="E8" i="4"/>
  <c r="F8" i="4" s="1"/>
  <c r="H205" i="4"/>
  <c r="H204" i="4"/>
  <c r="H197" i="4"/>
  <c r="H182" i="4"/>
  <c r="H174" i="4"/>
  <c r="H173" i="4"/>
  <c r="H165" i="4"/>
  <c r="H157" i="4"/>
  <c r="H149" i="4"/>
  <c r="H133" i="4"/>
  <c r="H101" i="4"/>
  <c r="H37" i="4"/>
  <c r="L29" i="4"/>
  <c r="L28" i="4"/>
  <c r="L27" i="4"/>
  <c r="L26" i="4"/>
  <c r="C6" i="4"/>
  <c r="B6" i="4"/>
  <c r="F207" i="3"/>
  <c r="I207" i="3" s="1"/>
  <c r="F206" i="3"/>
  <c r="G206" i="3" s="1"/>
  <c r="H206" i="3" s="1"/>
  <c r="F205" i="3"/>
  <c r="I205" i="3" s="1"/>
  <c r="F204" i="3"/>
  <c r="I204" i="3" s="1"/>
  <c r="F203" i="3"/>
  <c r="I203" i="3" s="1"/>
  <c r="F202" i="3"/>
  <c r="I202" i="3" s="1"/>
  <c r="F201" i="3"/>
  <c r="I201" i="3" s="1"/>
  <c r="F200" i="3"/>
  <c r="F199" i="3"/>
  <c r="F198" i="3"/>
  <c r="G198" i="3" s="1"/>
  <c r="H198" i="3" s="1"/>
  <c r="F197" i="3"/>
  <c r="I197" i="3" s="1"/>
  <c r="F196" i="3"/>
  <c r="G196" i="3" s="1"/>
  <c r="H196" i="3" s="1"/>
  <c r="F195" i="3"/>
  <c r="I195" i="3" s="1"/>
  <c r="F194" i="3"/>
  <c r="I194" i="3" s="1"/>
  <c r="F193" i="3"/>
  <c r="F192" i="3"/>
  <c r="I192" i="3" s="1"/>
  <c r="F191" i="3"/>
  <c r="I191" i="3" s="1"/>
  <c r="F190" i="3"/>
  <c r="F189" i="3"/>
  <c r="I189" i="3" s="1"/>
  <c r="F188" i="3"/>
  <c r="I188" i="3" s="1"/>
  <c r="F187" i="3"/>
  <c r="I187" i="3" s="1"/>
  <c r="F186" i="3"/>
  <c r="I186" i="3" s="1"/>
  <c r="F185" i="3"/>
  <c r="I185" i="3" s="1"/>
  <c r="F184" i="3"/>
  <c r="F183" i="3"/>
  <c r="I183" i="3" s="1"/>
  <c r="F182" i="3"/>
  <c r="G182" i="3" s="1"/>
  <c r="H182" i="3" s="1"/>
  <c r="F181" i="3"/>
  <c r="I181" i="3" s="1"/>
  <c r="F180" i="3"/>
  <c r="G180" i="3" s="1"/>
  <c r="H180" i="3" s="1"/>
  <c r="F179" i="3"/>
  <c r="I179" i="3" s="1"/>
  <c r="F178" i="3"/>
  <c r="I178" i="3" s="1"/>
  <c r="F177" i="3"/>
  <c r="F176" i="3"/>
  <c r="G176" i="3" s="1"/>
  <c r="H176" i="3" s="1"/>
  <c r="F175" i="3"/>
  <c r="I175" i="3" s="1"/>
  <c r="F174" i="3"/>
  <c r="I174" i="3" s="1"/>
  <c r="F173" i="3"/>
  <c r="I173" i="3" s="1"/>
  <c r="F172" i="3"/>
  <c r="I172" i="3" s="1"/>
  <c r="F171" i="3"/>
  <c r="I171" i="3" s="1"/>
  <c r="F170" i="3"/>
  <c r="I170" i="3" s="1"/>
  <c r="F169" i="3"/>
  <c r="I169" i="3" s="1"/>
  <c r="F168" i="3"/>
  <c r="F167" i="3"/>
  <c r="I167" i="3" s="1"/>
  <c r="F166" i="3"/>
  <c r="G166" i="3" s="1"/>
  <c r="H166" i="3" s="1"/>
  <c r="F165" i="3"/>
  <c r="I165" i="3" s="1"/>
  <c r="F164" i="3"/>
  <c r="G164" i="3" s="1"/>
  <c r="H164" i="3" s="1"/>
  <c r="F163" i="3"/>
  <c r="I163" i="3" s="1"/>
  <c r="F162" i="3"/>
  <c r="I162" i="3" s="1"/>
  <c r="F161" i="3"/>
  <c r="F160" i="3"/>
  <c r="G160" i="3" s="1"/>
  <c r="H160" i="3" s="1"/>
  <c r="F159" i="3"/>
  <c r="I159" i="3" s="1"/>
  <c r="F158" i="3"/>
  <c r="I158" i="3" s="1"/>
  <c r="F157" i="3"/>
  <c r="I157" i="3" s="1"/>
  <c r="F156" i="3"/>
  <c r="I156" i="3" s="1"/>
  <c r="F155" i="3"/>
  <c r="I155" i="3" s="1"/>
  <c r="F154" i="3"/>
  <c r="I154" i="3" s="1"/>
  <c r="F153" i="3"/>
  <c r="I153" i="3" s="1"/>
  <c r="F152" i="3"/>
  <c r="F151" i="3"/>
  <c r="I151" i="3" s="1"/>
  <c r="F150" i="3"/>
  <c r="G150" i="3" s="1"/>
  <c r="H150" i="3" s="1"/>
  <c r="F149" i="3"/>
  <c r="F148" i="3"/>
  <c r="G148" i="3" s="1"/>
  <c r="H148" i="3" s="1"/>
  <c r="F147" i="3"/>
  <c r="I147" i="3" s="1"/>
  <c r="F146" i="3"/>
  <c r="I146" i="3" s="1"/>
  <c r="F145" i="3"/>
  <c r="F144" i="3"/>
  <c r="I144" i="3" s="1"/>
  <c r="F143" i="3"/>
  <c r="I143" i="3" s="1"/>
  <c r="F142" i="3"/>
  <c r="G142" i="3" s="1"/>
  <c r="H142" i="3" s="1"/>
  <c r="F141" i="3"/>
  <c r="I141" i="3" s="1"/>
  <c r="F140" i="3"/>
  <c r="F139" i="3"/>
  <c r="I139" i="3" s="1"/>
  <c r="F138" i="3"/>
  <c r="I138" i="3" s="1"/>
  <c r="F137" i="3"/>
  <c r="F136" i="3"/>
  <c r="F135" i="3"/>
  <c r="I135" i="3" s="1"/>
  <c r="F134" i="3"/>
  <c r="G134" i="3" s="1"/>
  <c r="H134" i="3" s="1"/>
  <c r="F133" i="3"/>
  <c r="I133" i="3" s="1"/>
  <c r="F132" i="3"/>
  <c r="G132" i="3" s="1"/>
  <c r="H132" i="3" s="1"/>
  <c r="F131" i="3"/>
  <c r="I131" i="3" s="1"/>
  <c r="F130" i="3"/>
  <c r="I130" i="3" s="1"/>
  <c r="F129" i="3"/>
  <c r="F128" i="3"/>
  <c r="G128" i="3" s="1"/>
  <c r="H128" i="3" s="1"/>
  <c r="F127" i="3"/>
  <c r="I127" i="3" s="1"/>
  <c r="F126" i="3"/>
  <c r="G126" i="3" s="1"/>
  <c r="H126" i="3" s="1"/>
  <c r="F125" i="3"/>
  <c r="I125" i="3" s="1"/>
  <c r="F124" i="3"/>
  <c r="I124" i="3" s="1"/>
  <c r="F123" i="3"/>
  <c r="I123" i="3" s="1"/>
  <c r="F122" i="3"/>
  <c r="I122" i="3" s="1"/>
  <c r="F121" i="3"/>
  <c r="I121" i="3" s="1"/>
  <c r="F120" i="3"/>
  <c r="F119" i="3"/>
  <c r="I119" i="3" s="1"/>
  <c r="F118" i="3"/>
  <c r="G118" i="3" s="1"/>
  <c r="H118" i="3" s="1"/>
  <c r="F117" i="3"/>
  <c r="I117" i="3" s="1"/>
  <c r="F116" i="3"/>
  <c r="G116" i="3" s="1"/>
  <c r="H116" i="3" s="1"/>
  <c r="F115" i="3"/>
  <c r="I115" i="3" s="1"/>
  <c r="F114" i="3"/>
  <c r="I114" i="3" s="1"/>
  <c r="F113" i="3"/>
  <c r="F112" i="3"/>
  <c r="F111" i="3"/>
  <c r="I111" i="3" s="1"/>
  <c r="F110" i="3"/>
  <c r="G110" i="3" s="1"/>
  <c r="H110" i="3" s="1"/>
  <c r="F109" i="3"/>
  <c r="I109" i="3" s="1"/>
  <c r="F108" i="3"/>
  <c r="I108" i="3" s="1"/>
  <c r="F107" i="3"/>
  <c r="I107" i="3" s="1"/>
  <c r="F106" i="3"/>
  <c r="I106" i="3" s="1"/>
  <c r="F105" i="3"/>
  <c r="I105" i="3" s="1"/>
  <c r="F104" i="3"/>
  <c r="F103" i="3"/>
  <c r="I103" i="3" s="1"/>
  <c r="F102" i="3"/>
  <c r="G102" i="3" s="1"/>
  <c r="H102" i="3" s="1"/>
  <c r="F101" i="3"/>
  <c r="I101" i="3" s="1"/>
  <c r="F100" i="3"/>
  <c r="G100" i="3" s="1"/>
  <c r="H100" i="3" s="1"/>
  <c r="F99" i="3"/>
  <c r="I99" i="3" s="1"/>
  <c r="F98" i="3"/>
  <c r="G98" i="3" s="1"/>
  <c r="H98" i="3" s="1"/>
  <c r="F97" i="3"/>
  <c r="F96" i="3"/>
  <c r="I96" i="3" s="1"/>
  <c r="F95" i="3"/>
  <c r="I95" i="3" s="1"/>
  <c r="F94" i="3"/>
  <c r="G94" i="3" s="1"/>
  <c r="H94" i="3" s="1"/>
  <c r="F93" i="3"/>
  <c r="I93" i="3" s="1"/>
  <c r="F92" i="3"/>
  <c r="I92" i="3" s="1"/>
  <c r="F91" i="3"/>
  <c r="I91" i="3" s="1"/>
  <c r="F90" i="3"/>
  <c r="I90" i="3" s="1"/>
  <c r="F89" i="3"/>
  <c r="I89" i="3" s="1"/>
  <c r="F88" i="3"/>
  <c r="F87" i="3"/>
  <c r="I87" i="3" s="1"/>
  <c r="F86" i="3"/>
  <c r="G86" i="3" s="1"/>
  <c r="H86" i="3" s="1"/>
  <c r="F85" i="3"/>
  <c r="I85" i="3" s="1"/>
  <c r="F84" i="3"/>
  <c r="I84" i="3" s="1"/>
  <c r="F83" i="3"/>
  <c r="I83" i="3" s="1"/>
  <c r="F82" i="3"/>
  <c r="I82" i="3" s="1"/>
  <c r="F81" i="3"/>
  <c r="F80" i="3"/>
  <c r="G80" i="3" s="1"/>
  <c r="H80" i="3" s="1"/>
  <c r="F79" i="3"/>
  <c r="I79" i="3" s="1"/>
  <c r="F78" i="3"/>
  <c r="I78" i="3" s="1"/>
  <c r="F77" i="3"/>
  <c r="I77" i="3" s="1"/>
  <c r="F76" i="3"/>
  <c r="F75" i="3"/>
  <c r="I75" i="3" s="1"/>
  <c r="F74" i="3"/>
  <c r="I74" i="3" s="1"/>
  <c r="F73" i="3"/>
  <c r="F72" i="3"/>
  <c r="F71" i="3"/>
  <c r="I71" i="3" s="1"/>
  <c r="F70" i="3"/>
  <c r="G70" i="3" s="1"/>
  <c r="H70" i="3" s="1"/>
  <c r="F69" i="3"/>
  <c r="I69" i="3" s="1"/>
  <c r="F68" i="3"/>
  <c r="I68" i="3" s="1"/>
  <c r="F67" i="3"/>
  <c r="I67" i="3" s="1"/>
  <c r="F66" i="3"/>
  <c r="G66" i="3" s="1"/>
  <c r="H66" i="3" s="1"/>
  <c r="F65" i="3"/>
  <c r="F64" i="3"/>
  <c r="F63" i="3"/>
  <c r="I63" i="3" s="1"/>
  <c r="F62" i="3"/>
  <c r="G62" i="3" s="1"/>
  <c r="H62" i="3" s="1"/>
  <c r="F61" i="3"/>
  <c r="I61" i="3" s="1"/>
  <c r="F60" i="3"/>
  <c r="I60" i="3" s="1"/>
  <c r="F59" i="3"/>
  <c r="I59" i="3" s="1"/>
  <c r="F58" i="3"/>
  <c r="F57" i="3"/>
  <c r="I57" i="3" s="1"/>
  <c r="F56" i="3"/>
  <c r="F55" i="3"/>
  <c r="F54" i="3"/>
  <c r="G54" i="3" s="1"/>
  <c r="H54" i="3" s="1"/>
  <c r="F53" i="3"/>
  <c r="I53" i="3" s="1"/>
  <c r="F52" i="3"/>
  <c r="G52" i="3" s="1"/>
  <c r="H52" i="3" s="1"/>
  <c r="F51" i="3"/>
  <c r="G51" i="3" s="1"/>
  <c r="H51" i="3" s="1"/>
  <c r="F50" i="3"/>
  <c r="G50" i="3" s="1"/>
  <c r="H50" i="3" s="1"/>
  <c r="F49" i="3"/>
  <c r="G49" i="3" s="1"/>
  <c r="H49" i="3" s="1"/>
  <c r="F48" i="3"/>
  <c r="F47" i="3"/>
  <c r="I47" i="3" s="1"/>
  <c r="F46" i="3"/>
  <c r="F45" i="3"/>
  <c r="I45" i="3" s="1"/>
  <c r="F44" i="3"/>
  <c r="I44" i="3" s="1"/>
  <c r="F43" i="3"/>
  <c r="F42" i="3"/>
  <c r="I42" i="3" s="1"/>
  <c r="F41" i="3"/>
  <c r="I41" i="3" s="1"/>
  <c r="F40" i="3"/>
  <c r="G40" i="3" s="1"/>
  <c r="H40" i="3" s="1"/>
  <c r="F39" i="3"/>
  <c r="I39" i="3" s="1"/>
  <c r="F38" i="3"/>
  <c r="G38" i="3" s="1"/>
  <c r="H38" i="3" s="1"/>
  <c r="F37" i="3"/>
  <c r="F36" i="3"/>
  <c r="F35" i="3"/>
  <c r="I35" i="3" s="1"/>
  <c r="F34" i="3"/>
  <c r="I34" i="3" s="1"/>
  <c r="F33" i="3"/>
  <c r="G33" i="3" s="1"/>
  <c r="H33" i="3" s="1"/>
  <c r="F32" i="3"/>
  <c r="F31" i="3"/>
  <c r="G31" i="3" s="1"/>
  <c r="H31" i="3" s="1"/>
  <c r="F30" i="3"/>
  <c r="I30" i="3" s="1"/>
  <c r="M29" i="3"/>
  <c r="O29" i="3" s="1"/>
  <c r="F29" i="3"/>
  <c r="I29" i="3" s="1"/>
  <c r="N28" i="3"/>
  <c r="M28" i="3"/>
  <c r="O28" i="3" s="1"/>
  <c r="F28" i="3"/>
  <c r="I28" i="3" s="1"/>
  <c r="M27" i="3"/>
  <c r="O27" i="3" s="1"/>
  <c r="F27" i="3"/>
  <c r="G27" i="3" s="1"/>
  <c r="H27" i="3" s="1"/>
  <c r="M26" i="3"/>
  <c r="O26" i="3" s="1"/>
  <c r="F26" i="3"/>
  <c r="I26" i="3" s="1"/>
  <c r="F25" i="3"/>
  <c r="I25" i="3" s="1"/>
  <c r="F24" i="3"/>
  <c r="G24" i="3" s="1"/>
  <c r="H24" i="3" s="1"/>
  <c r="F23" i="3"/>
  <c r="I23" i="3" s="1"/>
  <c r="F22" i="3"/>
  <c r="I22" i="3" s="1"/>
  <c r="F21" i="3"/>
  <c r="I21" i="3" s="1"/>
  <c r="F20" i="3"/>
  <c r="I20" i="3" s="1"/>
  <c r="F19" i="3"/>
  <c r="I19" i="3" s="1"/>
  <c r="F18" i="3"/>
  <c r="G18" i="3" s="1"/>
  <c r="H18" i="3" s="1"/>
  <c r="AM17" i="3"/>
  <c r="AL17" i="3"/>
  <c r="AJ17" i="3"/>
  <c r="AI17" i="3"/>
  <c r="AC17" i="3"/>
  <c r="AE17" i="3" s="1"/>
  <c r="AG17" i="3" s="1"/>
  <c r="F17" i="3"/>
  <c r="G17" i="3" s="1"/>
  <c r="H17" i="3" s="1"/>
  <c r="AM16" i="3"/>
  <c r="AL16" i="3"/>
  <c r="AJ16" i="3"/>
  <c r="AI16" i="3"/>
  <c r="AC16" i="3"/>
  <c r="F16" i="3"/>
  <c r="AM15" i="3"/>
  <c r="AL15" i="3"/>
  <c r="AJ15" i="3"/>
  <c r="AI15" i="3"/>
  <c r="AC15" i="3"/>
  <c r="F15" i="3"/>
  <c r="I15" i="3" s="1"/>
  <c r="AM14" i="3"/>
  <c r="AL14" i="3"/>
  <c r="AJ14" i="3"/>
  <c r="AI14" i="3"/>
  <c r="AC14" i="3"/>
  <c r="AE14" i="3" s="1"/>
  <c r="AG14" i="3" s="1"/>
  <c r="F14" i="3"/>
  <c r="G14" i="3" s="1"/>
  <c r="H14" i="3" s="1"/>
  <c r="AM13" i="3"/>
  <c r="AL13" i="3"/>
  <c r="AJ13" i="3"/>
  <c r="AI13" i="3"/>
  <c r="AC13" i="3"/>
  <c r="AE13" i="3" s="1"/>
  <c r="AG13" i="3" s="1"/>
  <c r="F13" i="3"/>
  <c r="G13" i="3" s="1"/>
  <c r="H13" i="3" s="1"/>
  <c r="AM12" i="3"/>
  <c r="AL12" i="3"/>
  <c r="AJ12" i="3"/>
  <c r="AI12" i="3"/>
  <c r="AC12" i="3"/>
  <c r="AD12" i="3" s="1"/>
  <c r="AF12" i="3" s="1"/>
  <c r="AH12" i="3" s="1"/>
  <c r="F12" i="3"/>
  <c r="I12" i="3" s="1"/>
  <c r="AM11" i="3"/>
  <c r="AL11" i="3"/>
  <c r="AJ11" i="3"/>
  <c r="AI11" i="3"/>
  <c r="AC11" i="3"/>
  <c r="F11" i="3"/>
  <c r="I11" i="3" s="1"/>
  <c r="AM10" i="3"/>
  <c r="AL10" i="3"/>
  <c r="AJ10" i="3"/>
  <c r="AI10" i="3"/>
  <c r="AC10" i="3"/>
  <c r="AE10" i="3" s="1"/>
  <c r="AG10" i="3" s="1"/>
  <c r="F10" i="3"/>
  <c r="G10" i="3" s="1"/>
  <c r="H10" i="3" s="1"/>
  <c r="AM9" i="3"/>
  <c r="AL9" i="3"/>
  <c r="AJ9" i="3"/>
  <c r="AI9" i="3"/>
  <c r="AC9" i="3"/>
  <c r="AE9" i="3" s="1"/>
  <c r="AG9" i="3" s="1"/>
  <c r="F9" i="3"/>
  <c r="I9" i="3" s="1"/>
  <c r="F8" i="3"/>
  <c r="G8" i="3" s="1"/>
  <c r="D6" i="3"/>
  <c r="C6" i="3"/>
  <c r="B6" i="3"/>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8" i="1"/>
  <c r="G13" i="1"/>
  <c r="G14" i="1"/>
  <c r="G21" i="1"/>
  <c r="G22" i="1"/>
  <c r="G29" i="1"/>
  <c r="G30" i="1"/>
  <c r="G38" i="1"/>
  <c r="G45" i="1"/>
  <c r="G46" i="1"/>
  <c r="G54" i="1"/>
  <c r="G61" i="1"/>
  <c r="G62" i="1"/>
  <c r="G69" i="1"/>
  <c r="G70" i="1"/>
  <c r="G77" i="1"/>
  <c r="G78" i="1"/>
  <c r="G85" i="1"/>
  <c r="G86" i="1"/>
  <c r="G93" i="1"/>
  <c r="G94" i="1"/>
  <c r="G101" i="1"/>
  <c r="G102" i="1"/>
  <c r="G109" i="1"/>
  <c r="G110" i="1"/>
  <c r="G118" i="1"/>
  <c r="G125" i="1"/>
  <c r="G126" i="1"/>
  <c r="G133" i="1"/>
  <c r="G134" i="1"/>
  <c r="G141" i="1"/>
  <c r="G142" i="1"/>
  <c r="G149" i="1"/>
  <c r="G150" i="1"/>
  <c r="G157" i="1"/>
  <c r="G158" i="1"/>
  <c r="G165" i="1"/>
  <c r="G166" i="1"/>
  <c r="G173" i="1"/>
  <c r="G174" i="1"/>
  <c r="G182" i="1"/>
  <c r="G189" i="1"/>
  <c r="G190" i="1"/>
  <c r="G197" i="1"/>
  <c r="G198" i="1"/>
  <c r="G205" i="1"/>
  <c r="G206" i="1"/>
  <c r="D9" i="1"/>
  <c r="D10" i="1"/>
  <c r="D11" i="1"/>
  <c r="G11" i="1" s="1"/>
  <c r="D12" i="1"/>
  <c r="G12" i="1" s="1"/>
  <c r="D13" i="1"/>
  <c r="D14" i="1"/>
  <c r="D15" i="1"/>
  <c r="D16" i="1"/>
  <c r="D17" i="1"/>
  <c r="D18" i="1"/>
  <c r="D19" i="1"/>
  <c r="G19" i="1" s="1"/>
  <c r="D20" i="1"/>
  <c r="G20" i="1" s="1"/>
  <c r="D21" i="1"/>
  <c r="D22" i="1"/>
  <c r="D23" i="1"/>
  <c r="D24" i="1"/>
  <c r="D25" i="1"/>
  <c r="D26" i="1"/>
  <c r="D27" i="1"/>
  <c r="G27" i="1" s="1"/>
  <c r="D28" i="1"/>
  <c r="G28" i="1" s="1"/>
  <c r="D29" i="1"/>
  <c r="D30" i="1"/>
  <c r="D31" i="1"/>
  <c r="D32" i="1"/>
  <c r="D33" i="1"/>
  <c r="D34" i="1"/>
  <c r="D35" i="1"/>
  <c r="G35" i="1" s="1"/>
  <c r="D36" i="1"/>
  <c r="G36" i="1" s="1"/>
  <c r="D37" i="1"/>
  <c r="G37" i="1" s="1"/>
  <c r="D38" i="1"/>
  <c r="D39" i="1"/>
  <c r="D40" i="1"/>
  <c r="D41" i="1"/>
  <c r="D42" i="1"/>
  <c r="D43" i="1"/>
  <c r="G43" i="1" s="1"/>
  <c r="D44" i="1"/>
  <c r="G44" i="1" s="1"/>
  <c r="D45" i="1"/>
  <c r="D46" i="1"/>
  <c r="D47" i="1"/>
  <c r="D48" i="1"/>
  <c r="D49" i="1"/>
  <c r="D50" i="1"/>
  <c r="D51" i="1"/>
  <c r="G51" i="1" s="1"/>
  <c r="D52" i="1"/>
  <c r="G52" i="1" s="1"/>
  <c r="D53" i="1"/>
  <c r="G53" i="1" s="1"/>
  <c r="D54" i="1"/>
  <c r="D55" i="1"/>
  <c r="D56" i="1"/>
  <c r="D57" i="1"/>
  <c r="D58" i="1"/>
  <c r="D59" i="1"/>
  <c r="G59" i="1" s="1"/>
  <c r="D60" i="1"/>
  <c r="G60" i="1" s="1"/>
  <c r="D61" i="1"/>
  <c r="D62" i="1"/>
  <c r="D63" i="1"/>
  <c r="D64" i="1"/>
  <c r="D65" i="1"/>
  <c r="D66" i="1"/>
  <c r="D67" i="1"/>
  <c r="G67" i="1" s="1"/>
  <c r="D68" i="1"/>
  <c r="G68" i="1" s="1"/>
  <c r="D69" i="1"/>
  <c r="D70" i="1"/>
  <c r="D71" i="1"/>
  <c r="D72" i="1"/>
  <c r="D73" i="1"/>
  <c r="D74" i="1"/>
  <c r="D75" i="1"/>
  <c r="G75" i="1" s="1"/>
  <c r="D76" i="1"/>
  <c r="G76" i="1" s="1"/>
  <c r="D77" i="1"/>
  <c r="D78" i="1"/>
  <c r="D79" i="1"/>
  <c r="D80" i="1"/>
  <c r="D81" i="1"/>
  <c r="D82" i="1"/>
  <c r="D83" i="1"/>
  <c r="G83" i="1" s="1"/>
  <c r="D84" i="1"/>
  <c r="G84" i="1" s="1"/>
  <c r="D85" i="1"/>
  <c r="D86" i="1"/>
  <c r="D87" i="1"/>
  <c r="D88" i="1"/>
  <c r="D89" i="1"/>
  <c r="D90" i="1"/>
  <c r="D91" i="1"/>
  <c r="G91" i="1" s="1"/>
  <c r="D92" i="1"/>
  <c r="G92" i="1" s="1"/>
  <c r="D93" i="1"/>
  <c r="D94" i="1"/>
  <c r="D95" i="1"/>
  <c r="D96" i="1"/>
  <c r="D97" i="1"/>
  <c r="D98" i="1"/>
  <c r="D99" i="1"/>
  <c r="G99" i="1" s="1"/>
  <c r="D100" i="1"/>
  <c r="G100" i="1" s="1"/>
  <c r="D101" i="1"/>
  <c r="D102" i="1"/>
  <c r="D103" i="1"/>
  <c r="D104" i="1"/>
  <c r="D105" i="1"/>
  <c r="D106" i="1"/>
  <c r="D107" i="1"/>
  <c r="G107" i="1" s="1"/>
  <c r="D108" i="1"/>
  <c r="G108" i="1" s="1"/>
  <c r="D109" i="1"/>
  <c r="D110" i="1"/>
  <c r="D111" i="1"/>
  <c r="D112" i="1"/>
  <c r="D113" i="1"/>
  <c r="D114" i="1"/>
  <c r="D115" i="1"/>
  <c r="G115" i="1" s="1"/>
  <c r="D116" i="1"/>
  <c r="G116" i="1" s="1"/>
  <c r="D117" i="1"/>
  <c r="G117" i="1" s="1"/>
  <c r="D118" i="1"/>
  <c r="D119" i="1"/>
  <c r="D120" i="1"/>
  <c r="D121" i="1"/>
  <c r="D122" i="1"/>
  <c r="D123" i="1"/>
  <c r="G123" i="1" s="1"/>
  <c r="D124" i="1"/>
  <c r="G124" i="1" s="1"/>
  <c r="D125" i="1"/>
  <c r="D126" i="1"/>
  <c r="D127" i="1"/>
  <c r="D128" i="1"/>
  <c r="D129" i="1"/>
  <c r="D130" i="1"/>
  <c r="D131" i="1"/>
  <c r="G131" i="1" s="1"/>
  <c r="D132" i="1"/>
  <c r="G132" i="1" s="1"/>
  <c r="D133" i="1"/>
  <c r="D134" i="1"/>
  <c r="D135" i="1"/>
  <c r="D136" i="1"/>
  <c r="D137" i="1"/>
  <c r="D138" i="1"/>
  <c r="D139" i="1"/>
  <c r="G139" i="1" s="1"/>
  <c r="D140" i="1"/>
  <c r="G140" i="1" s="1"/>
  <c r="D141" i="1"/>
  <c r="D142" i="1"/>
  <c r="D143" i="1"/>
  <c r="D144" i="1"/>
  <c r="D145" i="1"/>
  <c r="D146" i="1"/>
  <c r="D147" i="1"/>
  <c r="G147" i="1" s="1"/>
  <c r="D148" i="1"/>
  <c r="G148" i="1" s="1"/>
  <c r="D149" i="1"/>
  <c r="D150" i="1"/>
  <c r="D151" i="1"/>
  <c r="D152" i="1"/>
  <c r="D153" i="1"/>
  <c r="D154" i="1"/>
  <c r="D155" i="1"/>
  <c r="G155" i="1" s="1"/>
  <c r="D156" i="1"/>
  <c r="G156" i="1" s="1"/>
  <c r="D157" i="1"/>
  <c r="D158" i="1"/>
  <c r="D159" i="1"/>
  <c r="D160" i="1"/>
  <c r="D161" i="1"/>
  <c r="D162" i="1"/>
  <c r="D163" i="1"/>
  <c r="G163" i="1" s="1"/>
  <c r="D164" i="1"/>
  <c r="G164" i="1" s="1"/>
  <c r="D165" i="1"/>
  <c r="D166" i="1"/>
  <c r="D167" i="1"/>
  <c r="D168" i="1"/>
  <c r="D169" i="1"/>
  <c r="D170" i="1"/>
  <c r="D171" i="1"/>
  <c r="G171" i="1" s="1"/>
  <c r="D172" i="1"/>
  <c r="G172" i="1" s="1"/>
  <c r="D173" i="1"/>
  <c r="D174" i="1"/>
  <c r="D175" i="1"/>
  <c r="D176" i="1"/>
  <c r="D177" i="1"/>
  <c r="D178" i="1"/>
  <c r="D179" i="1"/>
  <c r="G179" i="1" s="1"/>
  <c r="D180" i="1"/>
  <c r="G180" i="1" s="1"/>
  <c r="D181" i="1"/>
  <c r="G181" i="1" s="1"/>
  <c r="D182" i="1"/>
  <c r="D183" i="1"/>
  <c r="D184" i="1"/>
  <c r="D185" i="1"/>
  <c r="D186" i="1"/>
  <c r="D187" i="1"/>
  <c r="G187" i="1" s="1"/>
  <c r="D188" i="1"/>
  <c r="G188" i="1" s="1"/>
  <c r="D189" i="1"/>
  <c r="D190" i="1"/>
  <c r="D191" i="1"/>
  <c r="D192" i="1"/>
  <c r="D193" i="1"/>
  <c r="D194" i="1"/>
  <c r="D195" i="1"/>
  <c r="G195" i="1" s="1"/>
  <c r="D196" i="1"/>
  <c r="G196" i="1" s="1"/>
  <c r="D197" i="1"/>
  <c r="D198" i="1"/>
  <c r="D199" i="1"/>
  <c r="D200" i="1"/>
  <c r="D201" i="1"/>
  <c r="D202" i="1"/>
  <c r="D203" i="1"/>
  <c r="G203" i="1" s="1"/>
  <c r="D204" i="1"/>
  <c r="G204" i="1" s="1"/>
  <c r="D205" i="1"/>
  <c r="D206" i="1"/>
  <c r="D207" i="1"/>
  <c r="G6"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F6" i="1"/>
  <c r="F62" i="1" s="1"/>
  <c r="C6" i="1"/>
  <c r="C193" i="1" s="1"/>
  <c r="O193" i="1" s="1"/>
  <c r="AN11" i="3" l="1"/>
  <c r="AN13" i="3"/>
  <c r="AK11" i="3"/>
  <c r="AN10" i="3"/>
  <c r="AK15" i="3"/>
  <c r="I66" i="3"/>
  <c r="G20" i="3"/>
  <c r="H20" i="3" s="1"/>
  <c r="I198" i="3"/>
  <c r="I52" i="3"/>
  <c r="I49" i="3"/>
  <c r="G34" i="3"/>
  <c r="H34" i="3" s="1"/>
  <c r="I116" i="3"/>
  <c r="AD17" i="3"/>
  <c r="AF17" i="3" s="1"/>
  <c r="AH17" i="3" s="1"/>
  <c r="I142" i="3"/>
  <c r="G194" i="3"/>
  <c r="H194" i="3" s="1"/>
  <c r="G28" i="3"/>
  <c r="H28" i="3" s="1"/>
  <c r="G158" i="3"/>
  <c r="H158" i="3" s="1"/>
  <c r="G84" i="3"/>
  <c r="H84" i="3" s="1"/>
  <c r="I13" i="3"/>
  <c r="I40" i="3"/>
  <c r="I182" i="3"/>
  <c r="I31" i="3"/>
  <c r="G61" i="3"/>
  <c r="H61" i="3" s="1"/>
  <c r="I100" i="3"/>
  <c r="G60" i="3"/>
  <c r="H60" i="3" s="1"/>
  <c r="G162" i="3"/>
  <c r="H162" i="3" s="1"/>
  <c r="G57" i="3"/>
  <c r="H57" i="3" s="1"/>
  <c r="G91" i="3"/>
  <c r="H91" i="3" s="1"/>
  <c r="G179" i="3"/>
  <c r="H179" i="3" s="1"/>
  <c r="G77" i="3"/>
  <c r="H77" i="3" s="1"/>
  <c r="G139" i="3"/>
  <c r="H139" i="3" s="1"/>
  <c r="I196" i="3"/>
  <c r="G29" i="3"/>
  <c r="H29" i="3" s="1"/>
  <c r="G107" i="3"/>
  <c r="H107" i="3" s="1"/>
  <c r="I160" i="3"/>
  <c r="I176" i="3"/>
  <c r="G9" i="3"/>
  <c r="H9" i="3" s="1"/>
  <c r="G45" i="3"/>
  <c r="H45" i="3" s="1"/>
  <c r="G59" i="3"/>
  <c r="H59" i="3" s="1"/>
  <c r="G68" i="3"/>
  <c r="H68" i="3" s="1"/>
  <c r="G93" i="3"/>
  <c r="H93" i="3" s="1"/>
  <c r="I98" i="3"/>
  <c r="G114" i="3"/>
  <c r="H114" i="3" s="1"/>
  <c r="G130" i="3"/>
  <c r="H130" i="3" s="1"/>
  <c r="I134" i="3"/>
  <c r="G155" i="3"/>
  <c r="H155" i="3" s="1"/>
  <c r="G171" i="3"/>
  <c r="H171" i="3" s="1"/>
  <c r="G187" i="3"/>
  <c r="H187" i="3" s="1"/>
  <c r="G47" i="3"/>
  <c r="H47" i="3" s="1"/>
  <c r="G82" i="3"/>
  <c r="H82" i="3" s="1"/>
  <c r="I148" i="3"/>
  <c r="G170" i="3"/>
  <c r="H170" i="3" s="1"/>
  <c r="I27" i="3"/>
  <c r="I62" i="3"/>
  <c r="AD10" i="3"/>
  <c r="AF10" i="3" s="1"/>
  <c r="AH10" i="3" s="1"/>
  <c r="I18" i="3"/>
  <c r="G22" i="3"/>
  <c r="H22" i="3" s="1"/>
  <c r="G26" i="3"/>
  <c r="H26" i="3" s="1"/>
  <c r="I33" i="3"/>
  <c r="G42" i="3"/>
  <c r="H42" i="3" s="1"/>
  <c r="I51" i="3"/>
  <c r="I54" i="3"/>
  <c r="I102" i="3"/>
  <c r="G146" i="3"/>
  <c r="H146" i="3" s="1"/>
  <c r="I150" i="3"/>
  <c r="I166" i="3"/>
  <c r="I132" i="3"/>
  <c r="AD14" i="3"/>
  <c r="AF14" i="3" s="1"/>
  <c r="AH14" i="3" s="1"/>
  <c r="I24" i="3"/>
  <c r="I38" i="3"/>
  <c r="I164" i="3"/>
  <c r="G192" i="3"/>
  <c r="H192" i="3" s="1"/>
  <c r="I180" i="3"/>
  <c r="G203" i="3"/>
  <c r="H203" i="3" s="1"/>
  <c r="G178" i="3"/>
  <c r="H178" i="3" s="1"/>
  <c r="I70" i="3"/>
  <c r="G123" i="3"/>
  <c r="H123" i="3" s="1"/>
  <c r="I86" i="3"/>
  <c r="G101" i="3"/>
  <c r="H101" i="3" s="1"/>
  <c r="I118" i="3"/>
  <c r="G75" i="3"/>
  <c r="H75" i="3" s="1"/>
  <c r="I80" i="3"/>
  <c r="I110" i="3"/>
  <c r="G121" i="3"/>
  <c r="H121" i="3" s="1"/>
  <c r="I126" i="3"/>
  <c r="G151" i="3"/>
  <c r="H151" i="3" s="1"/>
  <c r="F47" i="4"/>
  <c r="G47" i="4" s="1"/>
  <c r="H25" i="4"/>
  <c r="H31" i="4"/>
  <c r="F66" i="4"/>
  <c r="G66" i="4" s="1"/>
  <c r="H51" i="4"/>
  <c r="F33" i="4"/>
  <c r="G33" i="4" s="1"/>
  <c r="F138" i="4"/>
  <c r="G138" i="4" s="1"/>
  <c r="H44" i="4"/>
  <c r="F156" i="4"/>
  <c r="G156" i="4" s="1"/>
  <c r="H83" i="4"/>
  <c r="F28" i="4"/>
  <c r="G28" i="4" s="1"/>
  <c r="F49" i="4"/>
  <c r="G49" i="4" s="1"/>
  <c r="F186" i="4"/>
  <c r="G186" i="4" s="1"/>
  <c r="F41" i="4"/>
  <c r="G41" i="4" s="1"/>
  <c r="H60" i="4"/>
  <c r="F122" i="4"/>
  <c r="G122" i="4" s="1"/>
  <c r="F198" i="4"/>
  <c r="G198" i="4" s="1"/>
  <c r="H93" i="4"/>
  <c r="F128" i="4"/>
  <c r="G128" i="4" s="1"/>
  <c r="F14" i="4"/>
  <c r="G14" i="4" s="1"/>
  <c r="F57" i="4"/>
  <c r="G57" i="4" s="1"/>
  <c r="F61" i="4"/>
  <c r="G61" i="4" s="1"/>
  <c r="F89" i="4"/>
  <c r="G89" i="4" s="1"/>
  <c r="F134" i="4"/>
  <c r="G134" i="4" s="1"/>
  <c r="F204" i="4"/>
  <c r="G204" i="4" s="1"/>
  <c r="H22" i="4"/>
  <c r="H36" i="4"/>
  <c r="F182" i="4"/>
  <c r="G182" i="4" s="1"/>
  <c r="H194" i="4"/>
  <c r="H17" i="4"/>
  <c r="F42" i="4"/>
  <c r="G42" i="4" s="1"/>
  <c r="H45" i="4"/>
  <c r="H80" i="4"/>
  <c r="F102" i="4"/>
  <c r="G102" i="4" s="1"/>
  <c r="F166" i="4"/>
  <c r="G166" i="4" s="1"/>
  <c r="F188" i="4"/>
  <c r="G188" i="4" s="1"/>
  <c r="F54" i="4"/>
  <c r="G54" i="4" s="1"/>
  <c r="F70" i="4"/>
  <c r="G70" i="4" s="1"/>
  <c r="H114" i="4"/>
  <c r="H178" i="4"/>
  <c r="F20" i="4"/>
  <c r="G20" i="4" s="1"/>
  <c r="H27" i="4"/>
  <c r="H86" i="4"/>
  <c r="F108" i="4"/>
  <c r="G108" i="4" s="1"/>
  <c r="H35" i="4"/>
  <c r="F76" i="4"/>
  <c r="G76" i="4" s="1"/>
  <c r="H82" i="4"/>
  <c r="F92" i="4"/>
  <c r="G92" i="4" s="1"/>
  <c r="H98" i="4"/>
  <c r="F115" i="4"/>
  <c r="G115" i="4" s="1"/>
  <c r="F150" i="4"/>
  <c r="G150" i="4" s="1"/>
  <c r="H162" i="4"/>
  <c r="F173" i="4"/>
  <c r="G173" i="4" s="1"/>
  <c r="F179" i="4"/>
  <c r="G179" i="4" s="1"/>
  <c r="H202" i="4"/>
  <c r="H146" i="4"/>
  <c r="H170" i="4"/>
  <c r="H34" i="4"/>
  <c r="H106" i="4"/>
  <c r="F118" i="4"/>
  <c r="G118" i="4" s="1"/>
  <c r="F140" i="4"/>
  <c r="G140" i="4" s="1"/>
  <c r="F12" i="4"/>
  <c r="G12" i="4" s="1"/>
  <c r="H74" i="4"/>
  <c r="H90" i="4"/>
  <c r="F124" i="4"/>
  <c r="G124" i="4" s="1"/>
  <c r="H23" i="4"/>
  <c r="H50" i="4"/>
  <c r="H58" i="4"/>
  <c r="H130" i="4"/>
  <c r="H154" i="4"/>
  <c r="F172" i="4"/>
  <c r="G172" i="4" s="1"/>
  <c r="F37" i="4"/>
  <c r="G37" i="4" s="1"/>
  <c r="G8" i="4"/>
  <c r="F67" i="4"/>
  <c r="G67" i="4" s="1"/>
  <c r="H94" i="4"/>
  <c r="F94" i="4"/>
  <c r="G94" i="4" s="1"/>
  <c r="F112" i="4"/>
  <c r="G112" i="4" s="1"/>
  <c r="H116" i="4"/>
  <c r="F116" i="4"/>
  <c r="G116" i="4" s="1"/>
  <c r="F189" i="4"/>
  <c r="G189" i="4" s="1"/>
  <c r="AN14" i="3"/>
  <c r="F21" i="4"/>
  <c r="G21" i="4" s="1"/>
  <c r="H21" i="4"/>
  <c r="F64" i="4"/>
  <c r="G64" i="4" s="1"/>
  <c r="H68" i="4"/>
  <c r="F68" i="4"/>
  <c r="G68" i="4" s="1"/>
  <c r="F121" i="4"/>
  <c r="G121" i="4" s="1"/>
  <c r="F125" i="4"/>
  <c r="G125" i="4" s="1"/>
  <c r="F147" i="4"/>
  <c r="G147" i="4" s="1"/>
  <c r="F176" i="4"/>
  <c r="G176" i="4" s="1"/>
  <c r="F185" i="4"/>
  <c r="G185" i="4" s="1"/>
  <c r="F13" i="4"/>
  <c r="G13" i="4" s="1"/>
  <c r="H39" i="4"/>
  <c r="AK16" i="3"/>
  <c r="H30" i="4"/>
  <c r="F30" i="4"/>
  <c r="G30" i="4" s="1"/>
  <c r="F78" i="4"/>
  <c r="G78" i="4" s="1"/>
  <c r="H78" i="4"/>
  <c r="F96" i="4"/>
  <c r="G96" i="4" s="1"/>
  <c r="H100" i="4"/>
  <c r="F100" i="4"/>
  <c r="G100" i="4" s="1"/>
  <c r="F153" i="4"/>
  <c r="G153" i="4" s="1"/>
  <c r="H10" i="4"/>
  <c r="M28" i="4"/>
  <c r="H52" i="4"/>
  <c r="F52" i="4"/>
  <c r="G52" i="4" s="1"/>
  <c r="F105" i="4"/>
  <c r="G105" i="4" s="1"/>
  <c r="F109" i="4"/>
  <c r="G109" i="4" s="1"/>
  <c r="F131" i="4"/>
  <c r="G131" i="4" s="1"/>
  <c r="H144" i="4"/>
  <c r="F163" i="4"/>
  <c r="G163" i="4" s="1"/>
  <c r="F192" i="4"/>
  <c r="G192" i="4" s="1"/>
  <c r="F201" i="4"/>
  <c r="G201" i="4" s="1"/>
  <c r="F205" i="4"/>
  <c r="G205" i="4" s="1"/>
  <c r="H142" i="4"/>
  <c r="F142" i="4"/>
  <c r="G142" i="4" s="1"/>
  <c r="M27" i="4"/>
  <c r="H8" i="4"/>
  <c r="F26" i="4"/>
  <c r="G26" i="4" s="1"/>
  <c r="F73" i="4"/>
  <c r="G73" i="4" s="1"/>
  <c r="F77" i="4"/>
  <c r="G77" i="4" s="1"/>
  <c r="F99" i="4"/>
  <c r="G99" i="4" s="1"/>
  <c r="F126" i="4"/>
  <c r="G126" i="4" s="1"/>
  <c r="H126" i="4"/>
  <c r="F110" i="4"/>
  <c r="G110" i="4" s="1"/>
  <c r="H110" i="4"/>
  <c r="H132" i="4"/>
  <c r="F132" i="4"/>
  <c r="G132" i="4" s="1"/>
  <c r="F16" i="4"/>
  <c r="G16" i="4" s="1"/>
  <c r="H148" i="4"/>
  <c r="F148" i="4"/>
  <c r="G148" i="4" s="1"/>
  <c r="F157" i="4"/>
  <c r="G157" i="4" s="1"/>
  <c r="F195" i="4"/>
  <c r="G195" i="4" s="1"/>
  <c r="F15" i="4"/>
  <c r="G15" i="4" s="1"/>
  <c r="H24" i="4"/>
  <c r="F24" i="4"/>
  <c r="G24" i="4" s="1"/>
  <c r="H29" i="4"/>
  <c r="F29" i="4"/>
  <c r="G29" i="4" s="1"/>
  <c r="F46" i="4"/>
  <c r="G46" i="4" s="1"/>
  <c r="H48" i="4"/>
  <c r="F48" i="4"/>
  <c r="G48" i="4" s="1"/>
  <c r="H62" i="4"/>
  <c r="F62" i="4"/>
  <c r="G62" i="4" s="1"/>
  <c r="H84" i="4"/>
  <c r="F84" i="4"/>
  <c r="G84" i="4" s="1"/>
  <c r="F137" i="4"/>
  <c r="G137" i="4" s="1"/>
  <c r="F141" i="4"/>
  <c r="G141" i="4" s="1"/>
  <c r="F160" i="4"/>
  <c r="G160" i="4" s="1"/>
  <c r="F169" i="4"/>
  <c r="G169" i="4" s="1"/>
  <c r="F158" i="4"/>
  <c r="G158" i="4" s="1"/>
  <c r="F164" i="4"/>
  <c r="G164" i="4" s="1"/>
  <c r="F174" i="4"/>
  <c r="G174" i="4" s="1"/>
  <c r="F180" i="4"/>
  <c r="G180" i="4" s="1"/>
  <c r="F190" i="4"/>
  <c r="G190" i="4" s="1"/>
  <c r="F196" i="4"/>
  <c r="G196" i="4" s="1"/>
  <c r="F206" i="4"/>
  <c r="G206" i="4" s="1"/>
  <c r="AK12" i="3"/>
  <c r="F9" i="4"/>
  <c r="G9" i="4" s="1"/>
  <c r="M26" i="4"/>
  <c r="H32" i="4"/>
  <c r="H40" i="4"/>
  <c r="F56" i="4"/>
  <c r="G56" i="4" s="1"/>
  <c r="F65" i="4"/>
  <c r="G65" i="4" s="1"/>
  <c r="F72" i="4"/>
  <c r="G72" i="4" s="1"/>
  <c r="F81" i="4"/>
  <c r="G81" i="4" s="1"/>
  <c r="F88" i="4"/>
  <c r="G88" i="4" s="1"/>
  <c r="F97" i="4"/>
  <c r="G97" i="4" s="1"/>
  <c r="F104" i="4"/>
  <c r="G104" i="4" s="1"/>
  <c r="F113" i="4"/>
  <c r="G113" i="4" s="1"/>
  <c r="F120" i="4"/>
  <c r="G120" i="4" s="1"/>
  <c r="F129" i="4"/>
  <c r="G129" i="4" s="1"/>
  <c r="F136" i="4"/>
  <c r="G136" i="4" s="1"/>
  <c r="F145" i="4"/>
  <c r="G145" i="4" s="1"/>
  <c r="F152" i="4"/>
  <c r="G152" i="4" s="1"/>
  <c r="F161" i="4"/>
  <c r="G161" i="4" s="1"/>
  <c r="F168" i="4"/>
  <c r="G168" i="4" s="1"/>
  <c r="F177" i="4"/>
  <c r="G177" i="4" s="1"/>
  <c r="F184" i="4"/>
  <c r="G184" i="4" s="1"/>
  <c r="F193" i="4"/>
  <c r="G193" i="4" s="1"/>
  <c r="F200" i="4"/>
  <c r="G200" i="4" s="1"/>
  <c r="AK13" i="3"/>
  <c r="F18" i="4"/>
  <c r="G18" i="4" s="1"/>
  <c r="H19" i="4"/>
  <c r="F38" i="4"/>
  <c r="G38" i="4" s="1"/>
  <c r="F53" i="4"/>
  <c r="G53" i="4" s="1"/>
  <c r="F59" i="4"/>
  <c r="G59" i="4" s="1"/>
  <c r="F69" i="4"/>
  <c r="G69" i="4" s="1"/>
  <c r="F75" i="4"/>
  <c r="G75" i="4" s="1"/>
  <c r="F85" i="4"/>
  <c r="G85" i="4" s="1"/>
  <c r="F91" i="4"/>
  <c r="G91" i="4" s="1"/>
  <c r="F101" i="4"/>
  <c r="G101" i="4" s="1"/>
  <c r="F107" i="4"/>
  <c r="G107" i="4" s="1"/>
  <c r="F117" i="4"/>
  <c r="G117" i="4" s="1"/>
  <c r="F123" i="4"/>
  <c r="G123" i="4" s="1"/>
  <c r="F133" i="4"/>
  <c r="G133" i="4" s="1"/>
  <c r="F139" i="4"/>
  <c r="G139" i="4" s="1"/>
  <c r="F149" i="4"/>
  <c r="G149" i="4" s="1"/>
  <c r="F155" i="4"/>
  <c r="G155" i="4" s="1"/>
  <c r="F165" i="4"/>
  <c r="G165" i="4" s="1"/>
  <c r="F171" i="4"/>
  <c r="G171" i="4" s="1"/>
  <c r="F181" i="4"/>
  <c r="G181" i="4" s="1"/>
  <c r="F187" i="4"/>
  <c r="G187" i="4" s="1"/>
  <c r="F197" i="4"/>
  <c r="G197" i="4" s="1"/>
  <c r="F203" i="4"/>
  <c r="G203" i="4" s="1"/>
  <c r="F11" i="4"/>
  <c r="G11" i="4" s="1"/>
  <c r="M29" i="4"/>
  <c r="F43" i="4"/>
  <c r="G43" i="4" s="1"/>
  <c r="F55" i="4"/>
  <c r="G55" i="4" s="1"/>
  <c r="F63" i="4"/>
  <c r="G63" i="4" s="1"/>
  <c r="F71" i="4"/>
  <c r="G71" i="4" s="1"/>
  <c r="F79" i="4"/>
  <c r="G79" i="4" s="1"/>
  <c r="F87" i="4"/>
  <c r="G87" i="4" s="1"/>
  <c r="F95" i="4"/>
  <c r="G95" i="4" s="1"/>
  <c r="F103" i="4"/>
  <c r="G103" i="4" s="1"/>
  <c r="F111" i="4"/>
  <c r="G111" i="4" s="1"/>
  <c r="F119" i="4"/>
  <c r="G119" i="4" s="1"/>
  <c r="F127" i="4"/>
  <c r="G127" i="4" s="1"/>
  <c r="F135" i="4"/>
  <c r="G135" i="4" s="1"/>
  <c r="F143" i="4"/>
  <c r="G143" i="4" s="1"/>
  <c r="F151" i="4"/>
  <c r="G151" i="4" s="1"/>
  <c r="F159" i="4"/>
  <c r="G159" i="4" s="1"/>
  <c r="F167" i="4"/>
  <c r="G167" i="4" s="1"/>
  <c r="F175" i="4"/>
  <c r="G175" i="4" s="1"/>
  <c r="F183" i="4"/>
  <c r="G183" i="4" s="1"/>
  <c r="F191" i="4"/>
  <c r="G191" i="4" s="1"/>
  <c r="F199" i="4"/>
  <c r="G199" i="4" s="1"/>
  <c r="F207" i="4"/>
  <c r="G207" i="4" s="1"/>
  <c r="AK17" i="3"/>
  <c r="I36" i="3"/>
  <c r="G36" i="3"/>
  <c r="H36" i="3" s="1"/>
  <c r="G87" i="3"/>
  <c r="H87" i="3" s="1"/>
  <c r="G108" i="3"/>
  <c r="H108" i="3" s="1"/>
  <c r="G117" i="3"/>
  <c r="H117" i="3" s="1"/>
  <c r="I145" i="3"/>
  <c r="G145" i="3"/>
  <c r="H145" i="3" s="1"/>
  <c r="I149" i="3"/>
  <c r="G149" i="3"/>
  <c r="H149" i="3" s="1"/>
  <c r="G167" i="3"/>
  <c r="H167" i="3" s="1"/>
  <c r="I190" i="3"/>
  <c r="G190" i="3"/>
  <c r="H190" i="3" s="1"/>
  <c r="G39" i="3"/>
  <c r="H39" i="3" s="1"/>
  <c r="G41" i="3"/>
  <c r="H41" i="3" s="1"/>
  <c r="G44" i="3"/>
  <c r="H44" i="3" s="1"/>
  <c r="I55" i="3"/>
  <c r="G55" i="3"/>
  <c r="H55" i="3" s="1"/>
  <c r="I76" i="3"/>
  <c r="G76" i="3"/>
  <c r="H76" i="3" s="1"/>
  <c r="I177" i="3"/>
  <c r="G177" i="3"/>
  <c r="H177" i="3" s="1"/>
  <c r="I199" i="3"/>
  <c r="G199" i="3"/>
  <c r="H199" i="3" s="1"/>
  <c r="I64" i="3"/>
  <c r="G64" i="3"/>
  <c r="H64" i="3" s="1"/>
  <c r="G105" i="3"/>
  <c r="H105" i="3" s="1"/>
  <c r="I136" i="3"/>
  <c r="G136" i="3"/>
  <c r="H136" i="3" s="1"/>
  <c r="G186" i="3"/>
  <c r="H186" i="3" s="1"/>
  <c r="AD9" i="3"/>
  <c r="AF9" i="3" s="1"/>
  <c r="AH9" i="3" s="1"/>
  <c r="I10" i="3"/>
  <c r="G23" i="3"/>
  <c r="H23" i="3" s="1"/>
  <c r="G32" i="3"/>
  <c r="H32" i="3" s="1"/>
  <c r="I32" i="3"/>
  <c r="I81" i="3"/>
  <c r="G81" i="3"/>
  <c r="H81" i="3" s="1"/>
  <c r="I14" i="3"/>
  <c r="G16" i="3"/>
  <c r="H16" i="3" s="1"/>
  <c r="I16" i="3"/>
  <c r="G99" i="3"/>
  <c r="H99" i="3" s="1"/>
  <c r="I120" i="3"/>
  <c r="G120" i="3"/>
  <c r="H120" i="3" s="1"/>
  <c r="G124" i="3"/>
  <c r="H124" i="3" s="1"/>
  <c r="G133" i="3"/>
  <c r="H133" i="3" s="1"/>
  <c r="I46" i="3"/>
  <c r="G46" i="3"/>
  <c r="H46" i="3" s="1"/>
  <c r="I140" i="3"/>
  <c r="G140" i="3"/>
  <c r="H140" i="3" s="1"/>
  <c r="G11" i="3"/>
  <c r="H11" i="3" s="1"/>
  <c r="AE16" i="3"/>
  <c r="AG16" i="3" s="1"/>
  <c r="AD16" i="3"/>
  <c r="AF16" i="3" s="1"/>
  <c r="AH16" i="3" s="1"/>
  <c r="N27" i="3"/>
  <c r="P27" i="3" s="1"/>
  <c r="G37" i="3"/>
  <c r="H37" i="3" s="1"/>
  <c r="I37" i="3"/>
  <c r="G15" i="3"/>
  <c r="H15" i="3" s="1"/>
  <c r="I72" i="3"/>
  <c r="G72" i="3"/>
  <c r="H72" i="3" s="1"/>
  <c r="I137" i="3"/>
  <c r="G137" i="3"/>
  <c r="H137" i="3" s="1"/>
  <c r="G195" i="3"/>
  <c r="H195" i="3" s="1"/>
  <c r="AE11" i="3"/>
  <c r="AG11" i="3" s="1"/>
  <c r="AD11" i="3"/>
  <c r="AF11" i="3" s="1"/>
  <c r="AH11" i="3" s="1"/>
  <c r="I73" i="3"/>
  <c r="G73" i="3"/>
  <c r="H73" i="3" s="1"/>
  <c r="G90" i="3"/>
  <c r="H90" i="3" s="1"/>
  <c r="I161" i="3"/>
  <c r="G161" i="3"/>
  <c r="H161" i="3" s="1"/>
  <c r="G174" i="3"/>
  <c r="H174" i="3" s="1"/>
  <c r="AE15" i="3"/>
  <c r="AG15" i="3" s="1"/>
  <c r="AD15" i="3"/>
  <c r="AF15" i="3" s="1"/>
  <c r="AH15" i="3" s="1"/>
  <c r="G21" i="3"/>
  <c r="H21" i="3" s="1"/>
  <c r="P28" i="3"/>
  <c r="G30" i="3"/>
  <c r="H30" i="3" s="1"/>
  <c r="I43" i="3"/>
  <c r="G43" i="3"/>
  <c r="H43" i="3" s="1"/>
  <c r="I58" i="3"/>
  <c r="G58" i="3"/>
  <c r="H58" i="3" s="1"/>
  <c r="G69" i="3"/>
  <c r="H69" i="3" s="1"/>
  <c r="G78" i="3"/>
  <c r="H78" i="3" s="1"/>
  <c r="G96" i="3"/>
  <c r="H96" i="3" s="1"/>
  <c r="I112" i="3"/>
  <c r="G112" i="3"/>
  <c r="H112" i="3" s="1"/>
  <c r="I152" i="3"/>
  <c r="G152" i="3"/>
  <c r="H152" i="3" s="1"/>
  <c r="G183" i="3"/>
  <c r="H183" i="3" s="1"/>
  <c r="G202" i="3"/>
  <c r="H202" i="3" s="1"/>
  <c r="I168" i="3"/>
  <c r="G168" i="3"/>
  <c r="H168" i="3" s="1"/>
  <c r="I193" i="3"/>
  <c r="G193" i="3"/>
  <c r="H193" i="3" s="1"/>
  <c r="I17" i="3"/>
  <c r="N26" i="3"/>
  <c r="P26" i="3" s="1"/>
  <c r="G35" i="3"/>
  <c r="H35" i="3" s="1"/>
  <c r="G85" i="3"/>
  <c r="H85" i="3" s="1"/>
  <c r="G103" i="3"/>
  <c r="H103" i="3" s="1"/>
  <c r="G122" i="3"/>
  <c r="H122" i="3" s="1"/>
  <c r="G131" i="3"/>
  <c r="H131" i="3" s="1"/>
  <c r="G169" i="3"/>
  <c r="H169" i="3" s="1"/>
  <c r="G172" i="3"/>
  <c r="H172" i="3" s="1"/>
  <c r="G181" i="3"/>
  <c r="H181" i="3" s="1"/>
  <c r="I200" i="3"/>
  <c r="G200" i="3"/>
  <c r="H200" i="3" s="1"/>
  <c r="H8" i="3"/>
  <c r="AE12" i="3"/>
  <c r="AG12" i="3" s="1"/>
  <c r="AD13" i="3"/>
  <c r="AF13" i="3" s="1"/>
  <c r="AH13" i="3" s="1"/>
  <c r="I56" i="3"/>
  <c r="G56" i="3"/>
  <c r="H56" i="3" s="1"/>
  <c r="I65" i="3"/>
  <c r="G65" i="3"/>
  <c r="H65" i="3" s="1"/>
  <c r="G74" i="3"/>
  <c r="H74" i="3" s="1"/>
  <c r="G89" i="3"/>
  <c r="H89" i="3" s="1"/>
  <c r="G92" i="3"/>
  <c r="H92" i="3" s="1"/>
  <c r="I94" i="3"/>
  <c r="I113" i="3"/>
  <c r="G113" i="3"/>
  <c r="H113" i="3" s="1"/>
  <c r="G119" i="3"/>
  <c r="H119" i="3" s="1"/>
  <c r="I128" i="3"/>
  <c r="G138" i="3"/>
  <c r="H138" i="3" s="1"/>
  <c r="G147" i="3"/>
  <c r="H147" i="3" s="1"/>
  <c r="G185" i="3"/>
  <c r="H185" i="3" s="1"/>
  <c r="G188" i="3"/>
  <c r="H188" i="3" s="1"/>
  <c r="G197" i="3"/>
  <c r="H197" i="3" s="1"/>
  <c r="I206" i="3"/>
  <c r="AN12" i="3"/>
  <c r="I48" i="3"/>
  <c r="G48" i="3"/>
  <c r="H48" i="3" s="1"/>
  <c r="G67" i="3"/>
  <c r="H67" i="3" s="1"/>
  <c r="I88" i="3"/>
  <c r="G88" i="3"/>
  <c r="H88" i="3" s="1"/>
  <c r="I97" i="3"/>
  <c r="G97" i="3"/>
  <c r="H97" i="3" s="1"/>
  <c r="G106" i="3"/>
  <c r="H106" i="3" s="1"/>
  <c r="G115" i="3"/>
  <c r="H115" i="3" s="1"/>
  <c r="G153" i="3"/>
  <c r="H153" i="3" s="1"/>
  <c r="G156" i="3"/>
  <c r="H156" i="3" s="1"/>
  <c r="G165" i="3"/>
  <c r="H165" i="3" s="1"/>
  <c r="I184" i="3"/>
  <c r="G184" i="3"/>
  <c r="H184" i="3" s="1"/>
  <c r="G12" i="3"/>
  <c r="H12" i="3" s="1"/>
  <c r="G19" i="3"/>
  <c r="H19" i="3" s="1"/>
  <c r="G144" i="3"/>
  <c r="H144" i="3" s="1"/>
  <c r="AK10" i="3"/>
  <c r="AK14" i="3"/>
  <c r="I8" i="3"/>
  <c r="G25" i="3"/>
  <c r="H25" i="3" s="1"/>
  <c r="N29" i="3"/>
  <c r="P29" i="3" s="1"/>
  <c r="G53" i="3"/>
  <c r="H53" i="3" s="1"/>
  <c r="G71" i="3"/>
  <c r="H71" i="3" s="1"/>
  <c r="G83" i="3"/>
  <c r="H83" i="3" s="1"/>
  <c r="I104" i="3"/>
  <c r="G104" i="3"/>
  <c r="H104" i="3" s="1"/>
  <c r="I129" i="3"/>
  <c r="G129" i="3"/>
  <c r="H129" i="3" s="1"/>
  <c r="G135" i="3"/>
  <c r="H135" i="3" s="1"/>
  <c r="G154" i="3"/>
  <c r="H154" i="3" s="1"/>
  <c r="G163" i="3"/>
  <c r="H163" i="3" s="1"/>
  <c r="G201" i="3"/>
  <c r="H201" i="3" s="1"/>
  <c r="G204" i="3"/>
  <c r="H204" i="3" s="1"/>
  <c r="G63" i="3"/>
  <c r="H63" i="3" s="1"/>
  <c r="G79" i="3"/>
  <c r="H79" i="3" s="1"/>
  <c r="G95" i="3"/>
  <c r="H95" i="3" s="1"/>
  <c r="G111" i="3"/>
  <c r="H111" i="3" s="1"/>
  <c r="G127" i="3"/>
  <c r="H127" i="3" s="1"/>
  <c r="G143" i="3"/>
  <c r="H143" i="3" s="1"/>
  <c r="G159" i="3"/>
  <c r="H159" i="3" s="1"/>
  <c r="G175" i="3"/>
  <c r="H175" i="3" s="1"/>
  <c r="G191" i="3"/>
  <c r="H191" i="3" s="1"/>
  <c r="G207" i="3"/>
  <c r="H207" i="3" s="1"/>
  <c r="I50" i="3"/>
  <c r="G109" i="3"/>
  <c r="H109" i="3" s="1"/>
  <c r="G125" i="3"/>
  <c r="H125" i="3" s="1"/>
  <c r="G141" i="3"/>
  <c r="H141" i="3" s="1"/>
  <c r="G157" i="3"/>
  <c r="H157" i="3" s="1"/>
  <c r="G173" i="3"/>
  <c r="H173" i="3" s="1"/>
  <c r="G189" i="3"/>
  <c r="H189" i="3" s="1"/>
  <c r="G205" i="3"/>
  <c r="H205" i="3" s="1"/>
  <c r="G186" i="1"/>
  <c r="G154" i="1"/>
  <c r="G122" i="1"/>
  <c r="G82" i="1"/>
  <c r="G10" i="1"/>
  <c r="G121" i="1"/>
  <c r="G8" i="1"/>
  <c r="G200" i="1"/>
  <c r="G192" i="1"/>
  <c r="G184" i="1"/>
  <c r="G176" i="1"/>
  <c r="G168" i="1"/>
  <c r="G160" i="1"/>
  <c r="G152" i="1"/>
  <c r="G144" i="1"/>
  <c r="G136" i="1"/>
  <c r="G128" i="1"/>
  <c r="G120" i="1"/>
  <c r="G112" i="1"/>
  <c r="G104" i="1"/>
  <c r="G96" i="1"/>
  <c r="G88" i="1"/>
  <c r="G80" i="1"/>
  <c r="G72" i="1"/>
  <c r="G64" i="1"/>
  <c r="G56" i="1"/>
  <c r="G48" i="1"/>
  <c r="G40" i="1"/>
  <c r="G32" i="1"/>
  <c r="G24" i="1"/>
  <c r="G16" i="1"/>
  <c r="G202" i="1"/>
  <c r="G194" i="1"/>
  <c r="G178" i="1"/>
  <c r="G170" i="1"/>
  <c r="G162" i="1"/>
  <c r="G146" i="1"/>
  <c r="G138" i="1"/>
  <c r="G130" i="1"/>
  <c r="G114" i="1"/>
  <c r="G106" i="1"/>
  <c r="G98" i="1"/>
  <c r="G90" i="1"/>
  <c r="G74" i="1"/>
  <c r="G66" i="1"/>
  <c r="G58" i="1"/>
  <c r="G50" i="1"/>
  <c r="G42" i="1"/>
  <c r="G34" i="1"/>
  <c r="G26" i="1"/>
  <c r="G18" i="1"/>
  <c r="G201" i="1"/>
  <c r="G193" i="1"/>
  <c r="G185" i="1"/>
  <c r="G177" i="1"/>
  <c r="G169" i="1"/>
  <c r="G161" i="1"/>
  <c r="G153" i="1"/>
  <c r="G145" i="1"/>
  <c r="G137" i="1"/>
  <c r="G129" i="1"/>
  <c r="G113" i="1"/>
  <c r="G105" i="1"/>
  <c r="G97" i="1"/>
  <c r="G89" i="1"/>
  <c r="G81" i="1"/>
  <c r="G73" i="1"/>
  <c r="G65" i="1"/>
  <c r="G57" i="1"/>
  <c r="G49" i="1"/>
  <c r="G41" i="1"/>
  <c r="G33" i="1"/>
  <c r="G25" i="1"/>
  <c r="G17" i="1"/>
  <c r="G9" i="1"/>
  <c r="G207" i="1"/>
  <c r="G199" i="1"/>
  <c r="G191" i="1"/>
  <c r="G183" i="1"/>
  <c r="G175" i="1"/>
  <c r="G167" i="1"/>
  <c r="G159" i="1"/>
  <c r="G151" i="1"/>
  <c r="G143" i="1"/>
  <c r="G135" i="1"/>
  <c r="G127" i="1"/>
  <c r="G119" i="1"/>
  <c r="G111" i="1"/>
  <c r="G103" i="1"/>
  <c r="G95" i="1"/>
  <c r="G87" i="1"/>
  <c r="G79" i="1"/>
  <c r="G71" i="1"/>
  <c r="G63" i="1"/>
  <c r="G55" i="1"/>
  <c r="G47" i="1"/>
  <c r="G39" i="1"/>
  <c r="G31" i="1"/>
  <c r="G23" i="1"/>
  <c r="G15" i="1"/>
  <c r="C204" i="1"/>
  <c r="O204" i="1" s="1"/>
  <c r="C200" i="1"/>
  <c r="O200" i="1" s="1"/>
  <c r="C196" i="1"/>
  <c r="O196" i="1" s="1"/>
  <c r="C192" i="1"/>
  <c r="O192" i="1" s="1"/>
  <c r="C188" i="1"/>
  <c r="O188" i="1" s="1"/>
  <c r="C184" i="1"/>
  <c r="O184" i="1" s="1"/>
  <c r="C180" i="1"/>
  <c r="O180" i="1" s="1"/>
  <c r="C176" i="1"/>
  <c r="O176" i="1" s="1"/>
  <c r="C172" i="1"/>
  <c r="O172" i="1" s="1"/>
  <c r="C168" i="1"/>
  <c r="O168" i="1" s="1"/>
  <c r="C164" i="1"/>
  <c r="O164" i="1" s="1"/>
  <c r="C160" i="1"/>
  <c r="O160" i="1" s="1"/>
  <c r="C156" i="1"/>
  <c r="O156" i="1" s="1"/>
  <c r="C152" i="1"/>
  <c r="O152" i="1" s="1"/>
  <c r="C148" i="1"/>
  <c r="O148" i="1" s="1"/>
  <c r="C144" i="1"/>
  <c r="O144" i="1" s="1"/>
  <c r="C140" i="1"/>
  <c r="O140" i="1" s="1"/>
  <c r="C136" i="1"/>
  <c r="O136" i="1" s="1"/>
  <c r="C132" i="1"/>
  <c r="O132" i="1" s="1"/>
  <c r="C128" i="1"/>
  <c r="O128" i="1" s="1"/>
  <c r="C124" i="1"/>
  <c r="O124" i="1" s="1"/>
  <c r="C120" i="1"/>
  <c r="O120" i="1" s="1"/>
  <c r="C116" i="1"/>
  <c r="O116" i="1" s="1"/>
  <c r="C112" i="1"/>
  <c r="O112" i="1" s="1"/>
  <c r="C108" i="1"/>
  <c r="O108" i="1" s="1"/>
  <c r="C104" i="1"/>
  <c r="O104" i="1" s="1"/>
  <c r="C100" i="1"/>
  <c r="O100" i="1" s="1"/>
  <c r="C96" i="1"/>
  <c r="O96" i="1" s="1"/>
  <c r="C92" i="1"/>
  <c r="O92" i="1" s="1"/>
  <c r="C88" i="1"/>
  <c r="O88" i="1" s="1"/>
  <c r="C84" i="1"/>
  <c r="O84" i="1" s="1"/>
  <c r="C80" i="1"/>
  <c r="O80" i="1" s="1"/>
  <c r="C76" i="1"/>
  <c r="O76" i="1" s="1"/>
  <c r="C72" i="1"/>
  <c r="O72" i="1" s="1"/>
  <c r="C68" i="1"/>
  <c r="O68" i="1" s="1"/>
  <c r="C64" i="1"/>
  <c r="O64" i="1" s="1"/>
  <c r="C60" i="1"/>
  <c r="O60" i="1" s="1"/>
  <c r="C56" i="1"/>
  <c r="O56" i="1" s="1"/>
  <c r="C52" i="1"/>
  <c r="O52" i="1" s="1"/>
  <c r="C59" i="1"/>
  <c r="O59" i="1" s="1"/>
  <c r="C207" i="1"/>
  <c r="O207" i="1" s="1"/>
  <c r="C195" i="1"/>
  <c r="O195" i="1" s="1"/>
  <c r="C183" i="1"/>
  <c r="O183" i="1" s="1"/>
  <c r="C171" i="1"/>
  <c r="O171" i="1" s="1"/>
  <c r="C163" i="1"/>
  <c r="O163" i="1" s="1"/>
  <c r="C155" i="1"/>
  <c r="O155" i="1" s="1"/>
  <c r="C143" i="1"/>
  <c r="O143" i="1" s="1"/>
  <c r="C131" i="1"/>
  <c r="O131" i="1" s="1"/>
  <c r="C127" i="1"/>
  <c r="O127" i="1" s="1"/>
  <c r="C119" i="1"/>
  <c r="O119" i="1" s="1"/>
  <c r="C111" i="1"/>
  <c r="O111" i="1" s="1"/>
  <c r="C107" i="1"/>
  <c r="O107" i="1" s="1"/>
  <c r="C99" i="1"/>
  <c r="O99" i="1" s="1"/>
  <c r="C95" i="1"/>
  <c r="O95" i="1" s="1"/>
  <c r="C91" i="1"/>
  <c r="O91" i="1" s="1"/>
  <c r="C87" i="1"/>
  <c r="O87" i="1" s="1"/>
  <c r="C83" i="1"/>
  <c r="O83" i="1" s="1"/>
  <c r="C75" i="1"/>
  <c r="O75" i="1" s="1"/>
  <c r="C71" i="1"/>
  <c r="O71" i="1" s="1"/>
  <c r="C63" i="1"/>
  <c r="O63" i="1" s="1"/>
  <c r="C55" i="1"/>
  <c r="O55" i="1" s="1"/>
  <c r="C51" i="1"/>
  <c r="O51" i="1" s="1"/>
  <c r="C206" i="1"/>
  <c r="O206" i="1" s="1"/>
  <c r="C202" i="1"/>
  <c r="O202" i="1" s="1"/>
  <c r="C198" i="1"/>
  <c r="O198" i="1" s="1"/>
  <c r="C194" i="1"/>
  <c r="O194" i="1" s="1"/>
  <c r="C190" i="1"/>
  <c r="O190" i="1" s="1"/>
  <c r="C186" i="1"/>
  <c r="O186" i="1" s="1"/>
  <c r="C182" i="1"/>
  <c r="O182" i="1" s="1"/>
  <c r="C178" i="1"/>
  <c r="O178" i="1" s="1"/>
  <c r="C174" i="1"/>
  <c r="O174" i="1" s="1"/>
  <c r="C170" i="1"/>
  <c r="O170" i="1" s="1"/>
  <c r="C166" i="1"/>
  <c r="O166" i="1" s="1"/>
  <c r="C162" i="1"/>
  <c r="O162" i="1" s="1"/>
  <c r="C158" i="1"/>
  <c r="O158" i="1" s="1"/>
  <c r="C154" i="1"/>
  <c r="O154" i="1" s="1"/>
  <c r="C150" i="1"/>
  <c r="O150" i="1" s="1"/>
  <c r="C146" i="1"/>
  <c r="O146" i="1" s="1"/>
  <c r="C142" i="1"/>
  <c r="O142" i="1" s="1"/>
  <c r="C138" i="1"/>
  <c r="O138" i="1" s="1"/>
  <c r="C134" i="1"/>
  <c r="O134" i="1" s="1"/>
  <c r="C130" i="1"/>
  <c r="O130" i="1" s="1"/>
  <c r="C126" i="1"/>
  <c r="O126" i="1" s="1"/>
  <c r="C122" i="1"/>
  <c r="O122" i="1" s="1"/>
  <c r="C118" i="1"/>
  <c r="O118" i="1" s="1"/>
  <c r="C114" i="1"/>
  <c r="O114" i="1" s="1"/>
  <c r="C110" i="1"/>
  <c r="O110" i="1" s="1"/>
  <c r="C106" i="1"/>
  <c r="O106" i="1" s="1"/>
  <c r="C102" i="1"/>
  <c r="O102" i="1" s="1"/>
  <c r="C98" i="1"/>
  <c r="O98" i="1" s="1"/>
  <c r="C94" i="1"/>
  <c r="O94" i="1" s="1"/>
  <c r="C90" i="1"/>
  <c r="O90" i="1" s="1"/>
  <c r="C86" i="1"/>
  <c r="O86" i="1" s="1"/>
  <c r="C82" i="1"/>
  <c r="O82" i="1" s="1"/>
  <c r="C78" i="1"/>
  <c r="O78" i="1" s="1"/>
  <c r="C74" i="1"/>
  <c r="O74" i="1" s="1"/>
  <c r="C70" i="1"/>
  <c r="O70" i="1" s="1"/>
  <c r="C66" i="1"/>
  <c r="O66" i="1" s="1"/>
  <c r="C62" i="1"/>
  <c r="O62" i="1" s="1"/>
  <c r="C58" i="1"/>
  <c r="O58" i="1" s="1"/>
  <c r="C54" i="1"/>
  <c r="O54" i="1" s="1"/>
  <c r="C50" i="1"/>
  <c r="O50" i="1" s="1"/>
  <c r="C199" i="1"/>
  <c r="O199" i="1" s="1"/>
  <c r="C187" i="1"/>
  <c r="O187" i="1" s="1"/>
  <c r="C175" i="1"/>
  <c r="O175" i="1" s="1"/>
  <c r="C159" i="1"/>
  <c r="O159" i="1" s="1"/>
  <c r="C147" i="1"/>
  <c r="O147" i="1" s="1"/>
  <c r="C135" i="1"/>
  <c r="O135" i="1" s="1"/>
  <c r="C115" i="1"/>
  <c r="O115" i="1" s="1"/>
  <c r="C79" i="1"/>
  <c r="O79" i="1" s="1"/>
  <c r="C205" i="1"/>
  <c r="O205" i="1" s="1"/>
  <c r="C201" i="1"/>
  <c r="O201" i="1" s="1"/>
  <c r="C197" i="1"/>
  <c r="O197" i="1" s="1"/>
  <c r="C189" i="1"/>
  <c r="O189" i="1" s="1"/>
  <c r="C185" i="1"/>
  <c r="O185" i="1" s="1"/>
  <c r="C181" i="1"/>
  <c r="O181" i="1" s="1"/>
  <c r="C177" i="1"/>
  <c r="O177" i="1" s="1"/>
  <c r="C173" i="1"/>
  <c r="O173" i="1" s="1"/>
  <c r="C169" i="1"/>
  <c r="O169" i="1" s="1"/>
  <c r="C165" i="1"/>
  <c r="O165" i="1" s="1"/>
  <c r="C161" i="1"/>
  <c r="O161" i="1" s="1"/>
  <c r="C157" i="1"/>
  <c r="O157" i="1" s="1"/>
  <c r="C153" i="1"/>
  <c r="O153" i="1" s="1"/>
  <c r="C149" i="1"/>
  <c r="O149" i="1" s="1"/>
  <c r="C145" i="1"/>
  <c r="O145" i="1" s="1"/>
  <c r="C141" i="1"/>
  <c r="O141" i="1" s="1"/>
  <c r="C137" i="1"/>
  <c r="O137" i="1" s="1"/>
  <c r="C133" i="1"/>
  <c r="O133" i="1" s="1"/>
  <c r="C129" i="1"/>
  <c r="O129" i="1" s="1"/>
  <c r="C125" i="1"/>
  <c r="O125" i="1" s="1"/>
  <c r="C121" i="1"/>
  <c r="O121" i="1" s="1"/>
  <c r="C117" i="1"/>
  <c r="O117" i="1" s="1"/>
  <c r="C113" i="1"/>
  <c r="O113" i="1" s="1"/>
  <c r="C109" i="1"/>
  <c r="O109" i="1" s="1"/>
  <c r="C105" i="1"/>
  <c r="O105" i="1" s="1"/>
  <c r="C101" i="1"/>
  <c r="O101" i="1" s="1"/>
  <c r="C97" i="1"/>
  <c r="O97" i="1" s="1"/>
  <c r="C93" i="1"/>
  <c r="O93" i="1" s="1"/>
  <c r="C89" i="1"/>
  <c r="O89" i="1" s="1"/>
  <c r="C85" i="1"/>
  <c r="O85" i="1" s="1"/>
  <c r="C81" i="1"/>
  <c r="O81" i="1" s="1"/>
  <c r="C77" i="1"/>
  <c r="O77" i="1" s="1"/>
  <c r="C73" i="1"/>
  <c r="O73" i="1" s="1"/>
  <c r="C69" i="1"/>
  <c r="O69" i="1" s="1"/>
  <c r="C65" i="1"/>
  <c r="O65" i="1" s="1"/>
  <c r="C61" i="1"/>
  <c r="O61" i="1" s="1"/>
  <c r="C57" i="1"/>
  <c r="O57" i="1" s="1"/>
  <c r="C53" i="1"/>
  <c r="O53" i="1" s="1"/>
  <c r="C203" i="1"/>
  <c r="O203" i="1" s="1"/>
  <c r="C191" i="1"/>
  <c r="O191" i="1" s="1"/>
  <c r="C179" i="1"/>
  <c r="O179" i="1" s="1"/>
  <c r="C167" i="1"/>
  <c r="O167" i="1" s="1"/>
  <c r="C151" i="1"/>
  <c r="O151" i="1" s="1"/>
  <c r="C139" i="1"/>
  <c r="O139" i="1" s="1"/>
  <c r="C123" i="1"/>
  <c r="O123" i="1" s="1"/>
  <c r="C103" i="1"/>
  <c r="O103" i="1" s="1"/>
  <c r="C67" i="1"/>
  <c r="O67" i="1" s="1"/>
  <c r="F206" i="1"/>
  <c r="F195" i="1"/>
  <c r="F199" i="1"/>
  <c r="H199" i="1" s="1"/>
  <c r="F188" i="1"/>
  <c r="F178" i="1"/>
  <c r="H178" i="1" s="1"/>
  <c r="F173" i="1"/>
  <c r="H173" i="1" s="1"/>
  <c r="F168" i="1"/>
  <c r="F156" i="1"/>
  <c r="H156" i="1" s="1"/>
  <c r="F146" i="1"/>
  <c r="H146" i="1" s="1"/>
  <c r="F141" i="1"/>
  <c r="H141" i="1" s="1"/>
  <c r="F136" i="1"/>
  <c r="F124" i="1"/>
  <c r="F114" i="1"/>
  <c r="H114" i="1" s="1"/>
  <c r="F109" i="1"/>
  <c r="H109" i="1" s="1"/>
  <c r="F104" i="1"/>
  <c r="F92" i="1"/>
  <c r="H92" i="1" s="1"/>
  <c r="F82" i="1"/>
  <c r="H82" i="1" s="1"/>
  <c r="F77" i="1"/>
  <c r="H77" i="1" s="1"/>
  <c r="F64" i="1"/>
  <c r="F59" i="1"/>
  <c r="F54" i="1"/>
  <c r="F79" i="1"/>
  <c r="F51" i="1"/>
  <c r="F9" i="1"/>
  <c r="F205" i="1"/>
  <c r="F203" i="1"/>
  <c r="F201" i="1"/>
  <c r="H201" i="1" s="1"/>
  <c r="F194" i="1"/>
  <c r="F192" i="1"/>
  <c r="F180" i="1"/>
  <c r="F170" i="1"/>
  <c r="F165" i="1"/>
  <c r="F160" i="1"/>
  <c r="F148" i="1"/>
  <c r="H148" i="1" s="1"/>
  <c r="F138" i="1"/>
  <c r="H138" i="1" s="1"/>
  <c r="F133" i="1"/>
  <c r="F128" i="1"/>
  <c r="F116" i="1"/>
  <c r="F106" i="1"/>
  <c r="F101" i="1"/>
  <c r="F96" i="1"/>
  <c r="F84" i="1"/>
  <c r="H84" i="1" s="1"/>
  <c r="F71" i="1"/>
  <c r="F66" i="1"/>
  <c r="F61" i="1"/>
  <c r="F163" i="1"/>
  <c r="F121" i="1"/>
  <c r="F89" i="1"/>
  <c r="H89" i="1" s="1"/>
  <c r="F56" i="1"/>
  <c r="H56" i="1" s="1"/>
  <c r="F207" i="1"/>
  <c r="F187" i="1"/>
  <c r="H187" i="1" s="1"/>
  <c r="F182" i="1"/>
  <c r="F177" i="1"/>
  <c r="F167" i="1"/>
  <c r="F155" i="1"/>
  <c r="H155" i="1" s="1"/>
  <c r="F150" i="1"/>
  <c r="H150" i="1" s="1"/>
  <c r="F145" i="1"/>
  <c r="F135" i="1"/>
  <c r="F123" i="1"/>
  <c r="F118" i="1"/>
  <c r="F113" i="1"/>
  <c r="F103" i="1"/>
  <c r="F91" i="1"/>
  <c r="F86" i="1"/>
  <c r="H86" i="1" s="1"/>
  <c r="F81" i="1"/>
  <c r="F76" i="1"/>
  <c r="F63" i="1"/>
  <c r="F58" i="1"/>
  <c r="F53" i="1"/>
  <c r="F190" i="1"/>
  <c r="H190" i="1" s="1"/>
  <c r="F175" i="1"/>
  <c r="F158" i="1"/>
  <c r="H158" i="1" s="1"/>
  <c r="F143" i="1"/>
  <c r="F126" i="1"/>
  <c r="F111" i="1"/>
  <c r="F74" i="1"/>
  <c r="F198" i="1"/>
  <c r="F196" i="1"/>
  <c r="F189" i="1"/>
  <c r="F184" i="1"/>
  <c r="H184" i="1" s="1"/>
  <c r="F172" i="1"/>
  <c r="F162" i="1"/>
  <c r="F157" i="1"/>
  <c r="F152" i="1"/>
  <c r="F140" i="1"/>
  <c r="F130" i="1"/>
  <c r="F125" i="1"/>
  <c r="F120" i="1"/>
  <c r="H120" i="1" s="1"/>
  <c r="F108" i="1"/>
  <c r="F98" i="1"/>
  <c r="F93" i="1"/>
  <c r="F88" i="1"/>
  <c r="F73" i="1"/>
  <c r="H73" i="1" s="1"/>
  <c r="F68" i="1"/>
  <c r="F55" i="1"/>
  <c r="F50" i="1"/>
  <c r="F94" i="1"/>
  <c r="F69" i="1"/>
  <c r="F202" i="1"/>
  <c r="H202" i="1" s="1"/>
  <c r="F200" i="1"/>
  <c r="F191" i="1"/>
  <c r="F179" i="1"/>
  <c r="F174" i="1"/>
  <c r="F169" i="1"/>
  <c r="H169" i="1" s="1"/>
  <c r="F159" i="1"/>
  <c r="F147" i="1"/>
  <c r="F142" i="1"/>
  <c r="H142" i="1" s="1"/>
  <c r="F137" i="1"/>
  <c r="F127" i="1"/>
  <c r="F115" i="1"/>
  <c r="F110" i="1"/>
  <c r="F105" i="1"/>
  <c r="F95" i="1"/>
  <c r="H95" i="1" s="1"/>
  <c r="F83" i="1"/>
  <c r="F78" i="1"/>
  <c r="H78" i="1" s="1"/>
  <c r="F65" i="1"/>
  <c r="F60" i="1"/>
  <c r="F185" i="1"/>
  <c r="F153" i="1"/>
  <c r="H153" i="1" s="1"/>
  <c r="F131" i="1"/>
  <c r="F99" i="1"/>
  <c r="F186" i="1"/>
  <c r="F181" i="1"/>
  <c r="F176" i="1"/>
  <c r="F164" i="1"/>
  <c r="F154" i="1"/>
  <c r="F149" i="1"/>
  <c r="F144" i="1"/>
  <c r="F132" i="1"/>
  <c r="F122" i="1"/>
  <c r="F117" i="1"/>
  <c r="F112" i="1"/>
  <c r="F100" i="1"/>
  <c r="F90" i="1"/>
  <c r="F85" i="1"/>
  <c r="F80" i="1"/>
  <c r="F75" i="1"/>
  <c r="F70" i="1"/>
  <c r="F57" i="1"/>
  <c r="F52" i="1"/>
  <c r="F204" i="1"/>
  <c r="F197" i="1"/>
  <c r="F193" i="1"/>
  <c r="F183" i="1"/>
  <c r="F171" i="1"/>
  <c r="F166" i="1"/>
  <c r="F161" i="1"/>
  <c r="F151" i="1"/>
  <c r="F139" i="1"/>
  <c r="F134" i="1"/>
  <c r="F129" i="1"/>
  <c r="F119" i="1"/>
  <c r="F107" i="1"/>
  <c r="F102" i="1"/>
  <c r="F97" i="1"/>
  <c r="F87" i="1"/>
  <c r="F72" i="1"/>
  <c r="F67" i="1"/>
  <c r="F24" i="1"/>
  <c r="F39" i="1"/>
  <c r="F23" i="1"/>
  <c r="F30" i="1"/>
  <c r="F45" i="1"/>
  <c r="F13" i="1"/>
  <c r="F44" i="1"/>
  <c r="F36" i="1"/>
  <c r="F28" i="1"/>
  <c r="F20" i="1"/>
  <c r="H20" i="1" s="1"/>
  <c r="F12" i="1"/>
  <c r="F16" i="1"/>
  <c r="F31" i="1"/>
  <c r="F14" i="1"/>
  <c r="F29" i="1"/>
  <c r="F43" i="1"/>
  <c r="F35" i="1"/>
  <c r="H35" i="1" s="1"/>
  <c r="F27" i="1"/>
  <c r="F19" i="1"/>
  <c r="F11" i="1"/>
  <c r="F40" i="1"/>
  <c r="F38" i="1"/>
  <c r="F37" i="1"/>
  <c r="F8" i="1"/>
  <c r="F42" i="1"/>
  <c r="F34" i="1"/>
  <c r="F26" i="1"/>
  <c r="F18" i="1"/>
  <c r="F10" i="1"/>
  <c r="F48" i="1"/>
  <c r="F32" i="1"/>
  <c r="H32" i="1" s="1"/>
  <c r="F47" i="1"/>
  <c r="F15" i="1"/>
  <c r="F46" i="1"/>
  <c r="F22" i="1"/>
  <c r="F21" i="1"/>
  <c r="H21" i="1" s="1"/>
  <c r="F49" i="1"/>
  <c r="F41" i="1"/>
  <c r="F33" i="1"/>
  <c r="F25" i="1"/>
  <c r="F17" i="1"/>
  <c r="C28" i="1"/>
  <c r="O28" i="1" s="1"/>
  <c r="C13" i="1"/>
  <c r="O13" i="1" s="1"/>
  <c r="C44" i="1"/>
  <c r="O44" i="1" s="1"/>
  <c r="C36" i="1"/>
  <c r="O36" i="1" s="1"/>
  <c r="C35" i="1"/>
  <c r="O35" i="1" s="1"/>
  <c r="C11" i="1"/>
  <c r="C8" i="1"/>
  <c r="C42" i="1"/>
  <c r="O42" i="1" s="1"/>
  <c r="C34" i="1"/>
  <c r="O34" i="1" s="1"/>
  <c r="C26" i="1"/>
  <c r="O26" i="1" s="1"/>
  <c r="C18" i="1"/>
  <c r="O18" i="1" s="1"/>
  <c r="C10" i="1"/>
  <c r="O10" i="1" s="1"/>
  <c r="C49" i="1"/>
  <c r="O49" i="1" s="1"/>
  <c r="C41" i="1"/>
  <c r="O41" i="1" s="1"/>
  <c r="C33" i="1"/>
  <c r="O33" i="1" s="1"/>
  <c r="C25" i="1"/>
  <c r="O25" i="1" s="1"/>
  <c r="C17" i="1"/>
  <c r="O17" i="1" s="1"/>
  <c r="C9" i="1"/>
  <c r="O9" i="1" s="1"/>
  <c r="C48" i="1"/>
  <c r="O48" i="1" s="1"/>
  <c r="C40" i="1"/>
  <c r="O40" i="1" s="1"/>
  <c r="C32" i="1"/>
  <c r="O32" i="1" s="1"/>
  <c r="C24" i="1"/>
  <c r="O24" i="1" s="1"/>
  <c r="C16" i="1"/>
  <c r="O16" i="1" s="1"/>
  <c r="C20" i="1"/>
  <c r="O20" i="1" s="1"/>
  <c r="C12" i="1"/>
  <c r="O12" i="1" s="1"/>
  <c r="C43" i="1"/>
  <c r="O43" i="1" s="1"/>
  <c r="C27" i="1"/>
  <c r="O27" i="1" s="1"/>
  <c r="C19" i="1"/>
  <c r="O19" i="1" s="1"/>
  <c r="C47" i="1"/>
  <c r="O47" i="1" s="1"/>
  <c r="C39" i="1"/>
  <c r="O39" i="1" s="1"/>
  <c r="C31" i="1"/>
  <c r="O31" i="1" s="1"/>
  <c r="C23" i="1"/>
  <c r="O23" i="1" s="1"/>
  <c r="C15" i="1"/>
  <c r="O15" i="1" s="1"/>
  <c r="C46" i="1"/>
  <c r="O46" i="1" s="1"/>
  <c r="C38" i="1"/>
  <c r="O38" i="1" s="1"/>
  <c r="C30" i="1"/>
  <c r="O30" i="1" s="1"/>
  <c r="C22" i="1"/>
  <c r="O22" i="1" s="1"/>
  <c r="C14" i="1"/>
  <c r="O14" i="1" s="1"/>
  <c r="C45" i="1"/>
  <c r="O45" i="1" s="1"/>
  <c r="C37" i="1"/>
  <c r="O37" i="1" s="1"/>
  <c r="C29" i="1"/>
  <c r="O29" i="1" s="1"/>
  <c r="C21" i="1"/>
  <c r="O21" i="1" s="1"/>
  <c r="L9" i="4" l="1"/>
  <c r="L11" i="4"/>
  <c r="L10" i="4"/>
  <c r="L13" i="4"/>
  <c r="L16" i="4"/>
  <c r="L15" i="4"/>
  <c r="L17" i="4"/>
  <c r="G4" i="4"/>
  <c r="L12" i="4"/>
  <c r="L14" i="4"/>
  <c r="L18" i="4"/>
  <c r="M16" i="3"/>
  <c r="M15" i="3"/>
  <c r="M17" i="3"/>
  <c r="M14" i="3"/>
  <c r="M18" i="3"/>
  <c r="M10" i="3"/>
  <c r="M11" i="3"/>
  <c r="M12" i="3"/>
  <c r="H4" i="3"/>
  <c r="M13" i="3"/>
  <c r="H37" i="1"/>
  <c r="H192" i="1"/>
  <c r="H118" i="1"/>
  <c r="H188" i="1"/>
  <c r="H49" i="1"/>
  <c r="H45" i="1"/>
  <c r="I45" i="1" s="1"/>
  <c r="Q45" i="1" s="1"/>
  <c r="H161" i="1"/>
  <c r="I161" i="1" s="1"/>
  <c r="Q161" i="1" s="1"/>
  <c r="H117" i="1"/>
  <c r="I117" i="1" s="1"/>
  <c r="Q117" i="1" s="1"/>
  <c r="H63" i="1"/>
  <c r="H123" i="1"/>
  <c r="H64" i="1"/>
  <c r="H122" i="1"/>
  <c r="I122" i="1" s="1"/>
  <c r="Q122" i="1" s="1"/>
  <c r="H33" i="1"/>
  <c r="I33" i="1" s="1"/>
  <c r="Q33" i="1" s="1"/>
  <c r="H29" i="1"/>
  <c r="I29" i="1" s="1"/>
  <c r="Q29" i="1" s="1"/>
  <c r="H60" i="1"/>
  <c r="I60" i="1" s="1"/>
  <c r="Q60" i="1" s="1"/>
  <c r="H53" i="1"/>
  <c r="I53" i="1" s="1"/>
  <c r="Q53" i="1" s="1"/>
  <c r="H128" i="1"/>
  <c r="H54" i="1"/>
  <c r="H182" i="1"/>
  <c r="H124" i="1"/>
  <c r="H31" i="1"/>
  <c r="I31" i="1" s="1"/>
  <c r="Q31" i="1" s="1"/>
  <c r="H97" i="1"/>
  <c r="I97" i="1" s="1"/>
  <c r="Q97" i="1" s="1"/>
  <c r="H57" i="1"/>
  <c r="I57" i="1" s="1"/>
  <c r="Q57" i="1" s="1"/>
  <c r="H181" i="1"/>
  <c r="I181" i="1" s="1"/>
  <c r="Q181" i="1" s="1"/>
  <c r="H111" i="1"/>
  <c r="H71" i="1"/>
  <c r="H136" i="1"/>
  <c r="H186" i="1"/>
  <c r="I186" i="1" s="1"/>
  <c r="Q186" i="1" s="1"/>
  <c r="H147" i="1"/>
  <c r="H69" i="1"/>
  <c r="I69" i="1" s="1"/>
  <c r="Q69" i="1" s="1"/>
  <c r="H126" i="1"/>
  <c r="I126" i="1" s="1"/>
  <c r="Q126" i="1" s="1"/>
  <c r="H135" i="1"/>
  <c r="I135" i="1" s="1"/>
  <c r="Q135" i="1" s="1"/>
  <c r="H207" i="1"/>
  <c r="H203" i="1"/>
  <c r="H22" i="1"/>
  <c r="H12" i="1"/>
  <c r="H23" i="1"/>
  <c r="I23" i="1" s="1"/>
  <c r="Q23" i="1" s="1"/>
  <c r="H107" i="1"/>
  <c r="H171" i="1"/>
  <c r="H132" i="1"/>
  <c r="I132" i="1" s="1"/>
  <c r="Q132" i="1" s="1"/>
  <c r="H99" i="1"/>
  <c r="H94" i="1"/>
  <c r="H143" i="1"/>
  <c r="H81" i="1"/>
  <c r="I81" i="1" s="1"/>
  <c r="Q81" i="1" s="1"/>
  <c r="H145" i="1"/>
  <c r="H96" i="1"/>
  <c r="I96" i="1" s="1"/>
  <c r="Q96" i="1" s="1"/>
  <c r="H160" i="1"/>
  <c r="I160" i="1" s="1"/>
  <c r="Q160" i="1" s="1"/>
  <c r="H205" i="1"/>
  <c r="H206" i="1"/>
  <c r="H10" i="1"/>
  <c r="H98" i="1"/>
  <c r="I98" i="1" s="1"/>
  <c r="Q98" i="1" s="1"/>
  <c r="H19" i="1"/>
  <c r="I19" i="1" s="1"/>
  <c r="Q19" i="1" s="1"/>
  <c r="H159" i="1"/>
  <c r="H172" i="1"/>
  <c r="H34" i="1"/>
  <c r="H183" i="1"/>
  <c r="I183" i="1" s="1"/>
  <c r="Q183" i="1" s="1"/>
  <c r="H80" i="1"/>
  <c r="I80" i="1" s="1"/>
  <c r="Q80" i="1" s="1"/>
  <c r="H131" i="1"/>
  <c r="I131" i="1" s="1"/>
  <c r="Q131" i="1" s="1"/>
  <c r="H101" i="1"/>
  <c r="H9" i="1"/>
  <c r="I9" i="1" s="1"/>
  <c r="Q9" i="1" s="1"/>
  <c r="H17" i="1"/>
  <c r="H15" i="1"/>
  <c r="H42" i="1"/>
  <c r="H28" i="1"/>
  <c r="I28" i="1" s="1"/>
  <c r="Q28" i="1" s="1"/>
  <c r="H24" i="1"/>
  <c r="I24" i="1" s="1"/>
  <c r="Q24" i="1" s="1"/>
  <c r="H129" i="1"/>
  <c r="I129" i="1" s="1"/>
  <c r="Q129" i="1" s="1"/>
  <c r="H85" i="1"/>
  <c r="I85" i="1" s="1"/>
  <c r="Q85" i="1" s="1"/>
  <c r="H149" i="1"/>
  <c r="I149" i="1" s="1"/>
  <c r="Q149" i="1" s="1"/>
  <c r="H110" i="1"/>
  <c r="H174" i="1"/>
  <c r="H55" i="1"/>
  <c r="I55" i="1" s="1"/>
  <c r="Q55" i="1" s="1"/>
  <c r="H125" i="1"/>
  <c r="I125" i="1" s="1"/>
  <c r="Q125" i="1" s="1"/>
  <c r="H189" i="1"/>
  <c r="I189" i="1" s="1"/>
  <c r="Q189" i="1" s="1"/>
  <c r="H175" i="1"/>
  <c r="H91" i="1"/>
  <c r="I91" i="1" s="1"/>
  <c r="Q91" i="1" s="1"/>
  <c r="H106" i="1"/>
  <c r="I106" i="1" s="1"/>
  <c r="Q106" i="1" s="1"/>
  <c r="H170" i="1"/>
  <c r="H40" i="1"/>
  <c r="H18" i="1"/>
  <c r="H30" i="1"/>
  <c r="I30" i="1" s="1"/>
  <c r="Q30" i="1" s="1"/>
  <c r="H162" i="1"/>
  <c r="I162" i="1" s="1"/>
  <c r="Q162" i="1" s="1"/>
  <c r="H26" i="1"/>
  <c r="I26" i="1" s="1"/>
  <c r="Q26" i="1" s="1"/>
  <c r="H75" i="1"/>
  <c r="I75" i="1" s="1"/>
  <c r="Q75" i="1" s="1"/>
  <c r="H108" i="1"/>
  <c r="I108" i="1" s="1"/>
  <c r="Q108" i="1" s="1"/>
  <c r="H46" i="1"/>
  <c r="H27" i="1"/>
  <c r="H39" i="1"/>
  <c r="I39" i="1" s="1"/>
  <c r="Q39" i="1" s="1"/>
  <c r="H119" i="1"/>
  <c r="I119" i="1" s="1"/>
  <c r="Q119" i="1" s="1"/>
  <c r="H144" i="1"/>
  <c r="I144" i="1" s="1"/>
  <c r="Q144" i="1" s="1"/>
  <c r="H105" i="1"/>
  <c r="I105" i="1" s="1"/>
  <c r="Q105" i="1" s="1"/>
  <c r="H50" i="1"/>
  <c r="I50" i="1" s="1"/>
  <c r="Q50" i="1" s="1"/>
  <c r="H165" i="1"/>
  <c r="I165" i="1" s="1"/>
  <c r="Q165" i="1" s="1"/>
  <c r="O8" i="1"/>
  <c r="H8" i="1"/>
  <c r="H25" i="1"/>
  <c r="I25" i="1" s="1"/>
  <c r="Q25" i="1" s="1"/>
  <c r="H47" i="1"/>
  <c r="I47" i="1" s="1"/>
  <c r="Q47" i="1" s="1"/>
  <c r="H43" i="1"/>
  <c r="I43" i="1" s="1"/>
  <c r="Q43" i="1" s="1"/>
  <c r="H36" i="1"/>
  <c r="I36" i="1" s="1"/>
  <c r="Q36" i="1" s="1"/>
  <c r="H179" i="1"/>
  <c r="H103" i="1"/>
  <c r="H167" i="1"/>
  <c r="H116" i="1"/>
  <c r="H180" i="1"/>
  <c r="I180" i="1" s="1"/>
  <c r="Q180" i="1" s="1"/>
  <c r="H79" i="1"/>
  <c r="H16" i="1"/>
  <c r="I16" i="1" s="1"/>
  <c r="Q16" i="1" s="1"/>
  <c r="H195" i="1"/>
  <c r="I195" i="1" s="1"/>
  <c r="Q195" i="1" s="1"/>
  <c r="O11" i="1"/>
  <c r="H11" i="1"/>
  <c r="I11" i="1" s="1"/>
  <c r="Q11" i="1" s="1"/>
  <c r="H44" i="1"/>
  <c r="H191" i="1"/>
  <c r="H198" i="1"/>
  <c r="I198" i="1" s="1"/>
  <c r="Q198" i="1" s="1"/>
  <c r="H113" i="1"/>
  <c r="I113" i="1" s="1"/>
  <c r="Q113" i="1" s="1"/>
  <c r="H177" i="1"/>
  <c r="I177" i="1" s="1"/>
  <c r="Q177" i="1" s="1"/>
  <c r="H41" i="1"/>
  <c r="I41" i="1" s="1"/>
  <c r="Q41" i="1" s="1"/>
  <c r="H48" i="1"/>
  <c r="H38" i="1"/>
  <c r="I38" i="1" s="1"/>
  <c r="Q38" i="1" s="1"/>
  <c r="H14" i="1"/>
  <c r="H13" i="1"/>
  <c r="H87" i="1"/>
  <c r="H151" i="1"/>
  <c r="I151" i="1" s="1"/>
  <c r="Q151" i="1" s="1"/>
  <c r="H52" i="1"/>
  <c r="I52" i="1" s="1"/>
  <c r="Q52" i="1" s="1"/>
  <c r="H112" i="1"/>
  <c r="I112" i="1" s="1"/>
  <c r="Q112" i="1" s="1"/>
  <c r="H176" i="1"/>
  <c r="I176" i="1" s="1"/>
  <c r="Q176" i="1" s="1"/>
  <c r="H65" i="1"/>
  <c r="I65" i="1" s="1"/>
  <c r="Q65" i="1" s="1"/>
  <c r="H137" i="1"/>
  <c r="H88" i="1"/>
  <c r="H152" i="1"/>
  <c r="I152" i="1" s="1"/>
  <c r="Q152" i="1" s="1"/>
  <c r="H74" i="1"/>
  <c r="I74" i="1" s="1"/>
  <c r="Q74" i="1" s="1"/>
  <c r="H58" i="1"/>
  <c r="I58" i="1" s="1"/>
  <c r="Q58" i="1" s="1"/>
  <c r="H133" i="1"/>
  <c r="H59" i="1"/>
  <c r="I59" i="1" s="1"/>
  <c r="Q59" i="1" s="1"/>
  <c r="H62" i="1"/>
  <c r="I62" i="1" s="1"/>
  <c r="Q62" i="1" s="1"/>
  <c r="H193" i="1"/>
  <c r="I193" i="1" s="1"/>
  <c r="Q193" i="1" s="1"/>
  <c r="H121" i="1"/>
  <c r="I121" i="1" s="1"/>
  <c r="Q121" i="1" s="1"/>
  <c r="H51" i="1"/>
  <c r="I51" i="1" s="1"/>
  <c r="Q51" i="1" s="1"/>
  <c r="H104" i="1"/>
  <c r="I104" i="1" s="1"/>
  <c r="Q104" i="1" s="1"/>
  <c r="H168" i="1"/>
  <c r="I168" i="1" s="1"/>
  <c r="Q168" i="1" s="1"/>
  <c r="H67" i="1"/>
  <c r="I67" i="1" s="1"/>
  <c r="Q67" i="1" s="1"/>
  <c r="H134" i="1"/>
  <c r="I134" i="1" s="1"/>
  <c r="Q134" i="1" s="1"/>
  <c r="H197" i="1"/>
  <c r="I197" i="1" s="1"/>
  <c r="Q197" i="1" s="1"/>
  <c r="H90" i="1"/>
  <c r="I90" i="1" s="1"/>
  <c r="Q90" i="1" s="1"/>
  <c r="H154" i="1"/>
  <c r="I154" i="1" s="1"/>
  <c r="Q154" i="1" s="1"/>
  <c r="H185" i="1"/>
  <c r="I185" i="1" s="1"/>
  <c r="Q185" i="1" s="1"/>
  <c r="H115" i="1"/>
  <c r="I115" i="1" s="1"/>
  <c r="Q115" i="1" s="1"/>
  <c r="H68" i="1"/>
  <c r="I68" i="1" s="1"/>
  <c r="Q68" i="1" s="1"/>
  <c r="H130" i="1"/>
  <c r="I130" i="1" s="1"/>
  <c r="Q130" i="1" s="1"/>
  <c r="H196" i="1"/>
  <c r="I196" i="1" s="1"/>
  <c r="Q196" i="1" s="1"/>
  <c r="H163" i="1"/>
  <c r="I163" i="1" s="1"/>
  <c r="Q163" i="1" s="1"/>
  <c r="H72" i="1"/>
  <c r="I72" i="1" s="1"/>
  <c r="Q72" i="1" s="1"/>
  <c r="H139" i="1"/>
  <c r="I139" i="1" s="1"/>
  <c r="Q139" i="1" s="1"/>
  <c r="H204" i="1"/>
  <c r="I204" i="1" s="1"/>
  <c r="Q204" i="1" s="1"/>
  <c r="H100" i="1"/>
  <c r="I100" i="1" s="1"/>
  <c r="Q100" i="1" s="1"/>
  <c r="H164" i="1"/>
  <c r="I164" i="1" s="1"/>
  <c r="Q164" i="1" s="1"/>
  <c r="H127" i="1"/>
  <c r="I127" i="1" s="1"/>
  <c r="Q127" i="1" s="1"/>
  <c r="H140" i="1"/>
  <c r="I140" i="1" s="1"/>
  <c r="Q140" i="1" s="1"/>
  <c r="H61" i="1"/>
  <c r="I61" i="1" s="1"/>
  <c r="Q61" i="1" s="1"/>
  <c r="H200" i="1"/>
  <c r="I200" i="1" s="1"/>
  <c r="Q200" i="1" s="1"/>
  <c r="H66" i="1"/>
  <c r="I66" i="1" s="1"/>
  <c r="Q66" i="1" s="1"/>
  <c r="H194" i="1"/>
  <c r="I194" i="1" s="1"/>
  <c r="Q194" i="1" s="1"/>
  <c r="H93" i="1"/>
  <c r="I93" i="1" s="1"/>
  <c r="Q93" i="1" s="1"/>
  <c r="H157" i="1"/>
  <c r="I157" i="1" s="1"/>
  <c r="Q157" i="1" s="1"/>
  <c r="H102" i="1"/>
  <c r="I102" i="1" s="1"/>
  <c r="Q102" i="1" s="1"/>
  <c r="H166" i="1"/>
  <c r="I166" i="1" s="1"/>
  <c r="Q166" i="1" s="1"/>
  <c r="H70" i="1"/>
  <c r="I70" i="1" s="1"/>
  <c r="Q70" i="1" s="1"/>
  <c r="H83" i="1"/>
  <c r="I83" i="1" s="1"/>
  <c r="Q83" i="1" s="1"/>
  <c r="H76" i="1"/>
  <c r="I76" i="1" s="1"/>
  <c r="Q76" i="1" s="1"/>
  <c r="I190" i="1"/>
  <c r="Q190" i="1" s="1"/>
  <c r="I111" i="1"/>
  <c r="Q111" i="1" s="1"/>
  <c r="I172" i="1"/>
  <c r="Q172" i="1" s="1"/>
  <c r="I175" i="1"/>
  <c r="Q175" i="1" s="1"/>
  <c r="I89" i="1"/>
  <c r="Q89" i="1" s="1"/>
  <c r="I150" i="1"/>
  <c r="Q150" i="1" s="1"/>
  <c r="I92" i="1"/>
  <c r="Q92" i="1" s="1"/>
  <c r="I156" i="1"/>
  <c r="Q156" i="1" s="1"/>
  <c r="I147" i="1"/>
  <c r="Q147" i="1" s="1"/>
  <c r="I159" i="1"/>
  <c r="Q159" i="1" s="1"/>
  <c r="I79" i="1"/>
  <c r="Q79" i="1" s="1"/>
  <c r="I54" i="1"/>
  <c r="Q54" i="1" s="1"/>
  <c r="I63" i="1"/>
  <c r="Q63" i="1" s="1"/>
  <c r="I118" i="1"/>
  <c r="Q118" i="1" s="1"/>
  <c r="I182" i="1"/>
  <c r="Q182" i="1" s="1"/>
  <c r="I124" i="1"/>
  <c r="Q124" i="1" s="1"/>
  <c r="I188" i="1"/>
  <c r="Q188" i="1" s="1"/>
  <c r="I99" i="1"/>
  <c r="Q99" i="1" s="1"/>
  <c r="I95" i="1"/>
  <c r="Q95" i="1" s="1"/>
  <c r="I94" i="1"/>
  <c r="Q94" i="1" s="1"/>
  <c r="I123" i="1"/>
  <c r="Q123" i="1" s="1"/>
  <c r="I71" i="1"/>
  <c r="Q71" i="1" s="1"/>
  <c r="I136" i="1"/>
  <c r="Q136" i="1" s="1"/>
  <c r="I153" i="1"/>
  <c r="Q153" i="1" s="1"/>
  <c r="I158" i="1"/>
  <c r="Q158" i="1" s="1"/>
  <c r="I86" i="1"/>
  <c r="Q86" i="1" s="1"/>
  <c r="I145" i="1"/>
  <c r="Q145" i="1" s="1"/>
  <c r="I101" i="1"/>
  <c r="Q101" i="1" s="1"/>
  <c r="I109" i="1"/>
  <c r="Q109" i="1" s="1"/>
  <c r="I173" i="1"/>
  <c r="Q173" i="1" s="1"/>
  <c r="I170" i="1"/>
  <c r="Q170" i="1" s="1"/>
  <c r="I87" i="1"/>
  <c r="Q87" i="1" s="1"/>
  <c r="I103" i="1"/>
  <c r="Q103" i="1" s="1"/>
  <c r="I167" i="1"/>
  <c r="Q167" i="1" s="1"/>
  <c r="I202" i="1"/>
  <c r="Q202" i="1" s="1"/>
  <c r="I128" i="1"/>
  <c r="Q128" i="1" s="1"/>
  <c r="I192" i="1"/>
  <c r="Q192" i="1" s="1"/>
  <c r="I187" i="1"/>
  <c r="Q187" i="1" s="1"/>
  <c r="I133" i="1"/>
  <c r="Q133" i="1" s="1"/>
  <c r="I107" i="1"/>
  <c r="Q107" i="1" s="1"/>
  <c r="I171" i="1"/>
  <c r="Q171" i="1" s="1"/>
  <c r="I138" i="1"/>
  <c r="Q138" i="1" s="1"/>
  <c r="I201" i="1"/>
  <c r="Q201" i="1" s="1"/>
  <c r="I64" i="1"/>
  <c r="Q64" i="1" s="1"/>
  <c r="I207" i="1"/>
  <c r="Q207" i="1" s="1"/>
  <c r="I203" i="1"/>
  <c r="Q203" i="1" s="1"/>
  <c r="I78" i="1"/>
  <c r="Q78" i="1" s="1"/>
  <c r="I142" i="1"/>
  <c r="Q142" i="1" s="1"/>
  <c r="I88" i="1"/>
  <c r="Q88" i="1" s="1"/>
  <c r="I56" i="1"/>
  <c r="Q56" i="1" s="1"/>
  <c r="I116" i="1"/>
  <c r="Q116" i="1" s="1"/>
  <c r="I169" i="1"/>
  <c r="Q169" i="1" s="1"/>
  <c r="I143" i="1"/>
  <c r="Q143" i="1" s="1"/>
  <c r="I114" i="1"/>
  <c r="Q114" i="1" s="1"/>
  <c r="I178" i="1"/>
  <c r="Q178" i="1" s="1"/>
  <c r="I110" i="1"/>
  <c r="Q110" i="1" s="1"/>
  <c r="I174" i="1"/>
  <c r="Q174" i="1" s="1"/>
  <c r="I120" i="1"/>
  <c r="Q120" i="1" s="1"/>
  <c r="I184" i="1"/>
  <c r="Q184" i="1" s="1"/>
  <c r="I84" i="1"/>
  <c r="Q84" i="1" s="1"/>
  <c r="I141" i="1"/>
  <c r="Q141" i="1" s="1"/>
  <c r="I199" i="1"/>
  <c r="Q199" i="1" s="1"/>
  <c r="I179" i="1"/>
  <c r="Q179" i="1" s="1"/>
  <c r="I148" i="1"/>
  <c r="Q148" i="1" s="1"/>
  <c r="I32" i="1"/>
  <c r="Q32" i="1" s="1"/>
  <c r="I191" i="1"/>
  <c r="Q191" i="1" s="1"/>
  <c r="I155" i="1"/>
  <c r="Q155" i="1" s="1"/>
  <c r="I77" i="1"/>
  <c r="Q77" i="1" s="1"/>
  <c r="I137" i="1"/>
  <c r="Q137" i="1" s="1"/>
  <c r="I73" i="1"/>
  <c r="Q73" i="1" s="1"/>
  <c r="I205" i="1"/>
  <c r="Q205" i="1" s="1"/>
  <c r="I82" i="1"/>
  <c r="Q82" i="1" s="1"/>
  <c r="I146" i="1"/>
  <c r="Q146" i="1" s="1"/>
  <c r="I206" i="1"/>
  <c r="Q206" i="1" s="1"/>
  <c r="I37" i="1"/>
  <c r="Q37" i="1" s="1"/>
  <c r="I44" i="1"/>
  <c r="Q44" i="1" s="1"/>
  <c r="I12" i="1"/>
  <c r="Q12" i="1" s="1"/>
  <c r="I48" i="1"/>
  <c r="Q48" i="1" s="1"/>
  <c r="I14" i="1"/>
  <c r="Q14" i="1" s="1"/>
  <c r="I49" i="1"/>
  <c r="Q49" i="1" s="1"/>
  <c r="I10" i="1"/>
  <c r="Q10" i="1" s="1"/>
  <c r="I40" i="1"/>
  <c r="Q40" i="1" s="1"/>
  <c r="I13" i="1"/>
  <c r="Q13" i="1" s="1"/>
  <c r="I21" i="1"/>
  <c r="Q21" i="1" s="1"/>
  <c r="I18" i="1"/>
  <c r="Q18" i="1" s="1"/>
  <c r="I22" i="1"/>
  <c r="Q22" i="1" s="1"/>
  <c r="I46" i="1"/>
  <c r="Q46" i="1" s="1"/>
  <c r="I34" i="1"/>
  <c r="Q34" i="1" s="1"/>
  <c r="I27" i="1"/>
  <c r="Q27" i="1" s="1"/>
  <c r="I20" i="1"/>
  <c r="Q20" i="1" s="1"/>
  <c r="I17" i="1"/>
  <c r="Q17" i="1" s="1"/>
  <c r="I15" i="1"/>
  <c r="Q15" i="1" s="1"/>
  <c r="I42" i="1"/>
  <c r="Q42" i="1" s="1"/>
  <c r="I35" i="1"/>
  <c r="Q35" i="1" s="1"/>
  <c r="I8" i="1"/>
  <c r="Q8" i="1" s="1"/>
  <c r="M14" i="4" l="1"/>
  <c r="O14" i="4"/>
  <c r="N14" i="4"/>
  <c r="O18" i="4"/>
  <c r="N18" i="4"/>
  <c r="M18" i="4"/>
  <c r="O10" i="4"/>
  <c r="N10" i="4"/>
  <c r="M10" i="4"/>
  <c r="M12" i="4"/>
  <c r="O12" i="4"/>
  <c r="N12" i="4"/>
  <c r="M17" i="4"/>
  <c r="N17" i="4"/>
  <c r="O17" i="4"/>
  <c r="M11" i="4"/>
  <c r="O11" i="4"/>
  <c r="N11" i="4"/>
  <c r="N16" i="4"/>
  <c r="M16" i="4"/>
  <c r="O16" i="4"/>
  <c r="O13" i="4"/>
  <c r="N13" i="4"/>
  <c r="M13" i="4"/>
  <c r="N15" i="4"/>
  <c r="O15" i="4"/>
  <c r="M15" i="4"/>
  <c r="N9" i="4"/>
  <c r="M9" i="4"/>
  <c r="O9" i="4"/>
  <c r="P10" i="3"/>
  <c r="O10" i="3"/>
  <c r="N10" i="3"/>
  <c r="P14" i="3"/>
  <c r="O14" i="3"/>
  <c r="N14" i="3"/>
  <c r="P13" i="3"/>
  <c r="O13" i="3"/>
  <c r="N13" i="3"/>
  <c r="N9" i="3"/>
  <c r="P9" i="3"/>
  <c r="N17" i="3"/>
  <c r="P17" i="3"/>
  <c r="O17" i="3"/>
  <c r="P15" i="3"/>
  <c r="O15" i="3"/>
  <c r="N15" i="3"/>
  <c r="P11" i="3"/>
  <c r="O11" i="3"/>
  <c r="N11" i="3"/>
  <c r="O18" i="3"/>
  <c r="N18" i="3"/>
  <c r="P18" i="3"/>
  <c r="O12" i="3"/>
  <c r="N12" i="3"/>
  <c r="P12" i="3"/>
  <c r="P16" i="3"/>
  <c r="O16" i="3"/>
  <c r="N16" i="3"/>
  <c r="I6" i="1"/>
  <c r="O5" i="3" l="1"/>
  <c r="N5" i="4"/>
  <c r="P19" i="4" s="1"/>
  <c r="P42" i="6" s="1"/>
  <c r="O5" i="4"/>
  <c r="Q19" i="4" s="1"/>
  <c r="Q42" i="6" s="1"/>
  <c r="P42" i="5"/>
  <c r="P42" i="3"/>
  <c r="P5" i="3"/>
  <c r="P18" i="4" l="1"/>
  <c r="P41" i="6" s="1"/>
  <c r="Q17" i="4"/>
  <c r="Q40" i="6" s="1"/>
  <c r="P41" i="3"/>
  <c r="P41" i="5"/>
  <c r="Q40" i="3"/>
  <c r="Q42" i="5"/>
  <c r="Q42" i="3"/>
  <c r="Q13" i="3"/>
  <c r="P47" i="3" s="1"/>
  <c r="Q19" i="3"/>
  <c r="P53" i="3" s="1"/>
  <c r="R11" i="3"/>
  <c r="R45" i="3" s="1"/>
  <c r="R19" i="3"/>
  <c r="R53" i="3" s="1"/>
  <c r="Q9" i="4"/>
  <c r="Q32" i="6" s="1"/>
  <c r="Q11" i="4"/>
  <c r="Q34" i="6" s="1"/>
  <c r="Q14" i="4"/>
  <c r="Q37" i="6" s="1"/>
  <c r="Q15" i="4"/>
  <c r="Q38" i="6" s="1"/>
  <c r="Q10" i="4"/>
  <c r="Q33" i="6" s="1"/>
  <c r="Q13" i="4"/>
  <c r="Q36" i="6" s="1"/>
  <c r="Q12" i="4"/>
  <c r="Q35" i="6" s="1"/>
  <c r="Q18" i="4"/>
  <c r="Q41" i="6" s="1"/>
  <c r="Q16" i="4"/>
  <c r="Q39" i="6" s="1"/>
  <c r="Q10" i="3"/>
  <c r="P44" i="3" s="1"/>
  <c r="Q18" i="3"/>
  <c r="P52" i="3" s="1"/>
  <c r="Q9" i="3"/>
  <c r="P43" i="3" s="1"/>
  <c r="P15" i="4"/>
  <c r="P38" i="6" s="1"/>
  <c r="P9" i="4"/>
  <c r="P14" i="4"/>
  <c r="P37" i="6" s="1"/>
  <c r="P10" i="4"/>
  <c r="P33" i="6" s="1"/>
  <c r="P16" i="4"/>
  <c r="P39" i="6" s="1"/>
  <c r="Q16" i="3"/>
  <c r="P50" i="3" s="1"/>
  <c r="P17" i="4"/>
  <c r="P40" i="6" s="1"/>
  <c r="Q17" i="3"/>
  <c r="P51" i="3" s="1"/>
  <c r="R12" i="3"/>
  <c r="R46" i="3" s="1"/>
  <c r="P11" i="4"/>
  <c r="P34" i="6" s="1"/>
  <c r="Q15" i="3"/>
  <c r="P49" i="3" s="1"/>
  <c r="Q11" i="3"/>
  <c r="P45" i="3" s="1"/>
  <c r="P13" i="4"/>
  <c r="P36" i="6" s="1"/>
  <c r="Q12" i="3"/>
  <c r="P46" i="3" s="1"/>
  <c r="Q14" i="3"/>
  <c r="P48" i="3" s="1"/>
  <c r="P12" i="4"/>
  <c r="P35" i="6" s="1"/>
  <c r="R14" i="3"/>
  <c r="R48" i="3" s="1"/>
  <c r="R10" i="3"/>
  <c r="R44" i="3" s="1"/>
  <c r="R9" i="3"/>
  <c r="R43" i="3" s="1"/>
  <c r="R16" i="3"/>
  <c r="R50" i="3" s="1"/>
  <c r="R17" i="3"/>
  <c r="R51" i="3" s="1"/>
  <c r="R15" i="3"/>
  <c r="R49" i="3" s="1"/>
  <c r="R18" i="3"/>
  <c r="R52" i="3" s="1"/>
  <c r="R13" i="3"/>
  <c r="R47" i="3" s="1"/>
  <c r="Q40" i="5" l="1"/>
  <c r="S38" i="6"/>
  <c r="S37" i="6"/>
  <c r="S34" i="6"/>
  <c r="S41" i="6"/>
  <c r="S39" i="6"/>
  <c r="S35" i="6"/>
  <c r="S36" i="6"/>
  <c r="S42" i="6"/>
  <c r="S33" i="6"/>
  <c r="S40" i="6"/>
  <c r="P34" i="3"/>
  <c r="P34" i="5"/>
  <c r="Q33" i="3"/>
  <c r="Q33" i="5"/>
  <c r="P39" i="3"/>
  <c r="P39" i="5"/>
  <c r="Q32" i="3"/>
  <c r="Q32" i="5"/>
  <c r="Q37" i="3"/>
  <c r="Q37" i="5"/>
  <c r="Q34" i="3"/>
  <c r="Q34" i="5"/>
  <c r="P33" i="3"/>
  <c r="P33" i="5"/>
  <c r="P36" i="3"/>
  <c r="P36" i="5"/>
  <c r="P40" i="3"/>
  <c r="P40" i="5"/>
  <c r="P38" i="3"/>
  <c r="P38" i="5"/>
  <c r="T48" i="3"/>
  <c r="T46" i="3"/>
  <c r="Q41" i="3"/>
  <c r="S42" i="3" s="1"/>
  <c r="Q41" i="5"/>
  <c r="Q36" i="3"/>
  <c r="Q36" i="5"/>
  <c r="Q38" i="3"/>
  <c r="Q38" i="5"/>
  <c r="P37" i="3"/>
  <c r="P37" i="5"/>
  <c r="P35" i="3"/>
  <c r="P35" i="5"/>
  <c r="Q39" i="3"/>
  <c r="Q39" i="5"/>
  <c r="Q35" i="3"/>
  <c r="Q35" i="5"/>
  <c r="T50" i="3"/>
  <c r="T51" i="3"/>
  <c r="T53" i="3"/>
  <c r="T52" i="3"/>
  <c r="T44" i="3"/>
  <c r="T45" i="3"/>
  <c r="T49" i="3"/>
  <c r="T47" i="3"/>
  <c r="S29" i="6" l="1"/>
  <c r="Q31" i="6" s="1"/>
  <c r="S33" i="3"/>
  <c r="S41" i="5"/>
  <c r="S42" i="5"/>
  <c r="S40" i="3"/>
  <c r="S34" i="3"/>
  <c r="S36" i="5"/>
  <c r="S38" i="3"/>
  <c r="S36" i="3"/>
  <c r="S37" i="3"/>
  <c r="S41" i="3"/>
  <c r="S33" i="5"/>
  <c r="S34" i="5"/>
  <c r="S35" i="3"/>
  <c r="S39" i="5"/>
  <c r="S38" i="5"/>
  <c r="S37" i="5"/>
  <c r="S35" i="5"/>
  <c r="S39" i="3"/>
  <c r="S40" i="5"/>
  <c r="T29" i="3"/>
  <c r="R31" i="3" s="1"/>
  <c r="S29" i="3" l="1"/>
  <c r="Q31" i="3" s="1"/>
  <c r="S29" i="5"/>
  <c r="Q31" i="5" s="1"/>
  <c r="L17" i="12" l="1"/>
  <c r="L15" i="12"/>
  <c r="L8" i="12"/>
  <c r="L9" i="12"/>
  <c r="L13" i="12"/>
  <c r="L12" i="12"/>
  <c r="L7" i="12"/>
  <c r="L10" i="12" l="1"/>
  <c r="L16" i="12"/>
  <c r="L11" i="12"/>
  <c r="L14" i="12"/>
  <c r="J2" i="14"/>
  <c r="K2" i="14" s="1"/>
  <c r="U9" i="14" l="1"/>
  <c r="W9" i="14" s="1"/>
  <c r="T14" i="14"/>
  <c r="V14" i="14" s="1"/>
  <c r="T18" i="14"/>
  <c r="V18" i="14" s="1"/>
  <c r="T8" i="14"/>
  <c r="V8" i="14" s="1"/>
  <c r="U17" i="14"/>
  <c r="W17" i="14" s="1"/>
  <c r="U10" i="14"/>
  <c r="W10" i="14" s="1"/>
  <c r="T15" i="14"/>
  <c r="V15" i="14" s="1"/>
  <c r="U14" i="14"/>
  <c r="W14" i="14" s="1"/>
  <c r="U16" i="14"/>
  <c r="W16" i="14" s="1"/>
  <c r="U8" i="14"/>
  <c r="W8" i="14" s="1"/>
  <c r="T10" i="14"/>
  <c r="V10" i="14" s="1"/>
  <c r="T11" i="14"/>
  <c r="V11" i="14" s="1"/>
  <c r="U11" i="14"/>
  <c r="W11" i="14" s="1"/>
  <c r="T16" i="14"/>
  <c r="V16" i="14" s="1"/>
  <c r="U15" i="14"/>
  <c r="W15" i="14" s="1"/>
  <c r="U12" i="14"/>
  <c r="W12" i="14" s="1"/>
  <c r="T17" i="14"/>
  <c r="V17" i="14" s="1"/>
  <c r="U13" i="14"/>
  <c r="W13" i="14" s="1"/>
  <c r="U18" i="14"/>
  <c r="W18" i="14" s="1"/>
  <c r="T9" i="14"/>
  <c r="V9" i="14" s="1"/>
  <c r="T12" i="14"/>
  <c r="V12" i="14" s="1"/>
  <c r="T13" i="14"/>
  <c r="V13" i="14" s="1"/>
  <c r="T5" i="14"/>
</calcChain>
</file>

<file path=xl/sharedStrings.xml><?xml version="1.0" encoding="utf-8"?>
<sst xmlns="http://schemas.openxmlformats.org/spreadsheetml/2006/main" count="5151" uniqueCount="1297">
  <si>
    <t>mean</t>
  </si>
  <si>
    <t>std</t>
  </si>
  <si>
    <t>times leaving before flight</t>
  </si>
  <si>
    <t>travel time</t>
  </si>
  <si>
    <t>ln normal</t>
  </si>
  <si>
    <t>target</t>
  </si>
  <si>
    <t>adjust</t>
  </si>
  <si>
    <t>trip1001</t>
  </si>
  <si>
    <t>trip1002</t>
  </si>
  <si>
    <t>trip1003</t>
  </si>
  <si>
    <t>trip1004</t>
  </si>
  <si>
    <t>trip1005</t>
  </si>
  <si>
    <t>trip1006</t>
  </si>
  <si>
    <t>trip1007</t>
  </si>
  <si>
    <t>trip1008</t>
  </si>
  <si>
    <t>trip1009</t>
  </si>
  <si>
    <t>trip1010</t>
  </si>
  <si>
    <t>trip1011</t>
  </si>
  <si>
    <t>trip1012</t>
  </si>
  <si>
    <t>trip1013</t>
  </si>
  <si>
    <t>trip1014</t>
  </si>
  <si>
    <t>trip1015</t>
  </si>
  <si>
    <t>trip1016</t>
  </si>
  <si>
    <t>trip1017</t>
  </si>
  <si>
    <t>trip1018</t>
  </si>
  <si>
    <t>trip1019</t>
  </si>
  <si>
    <t>trip1020</t>
  </si>
  <si>
    <t>trip1021</t>
  </si>
  <si>
    <t>trip1022</t>
  </si>
  <si>
    <t>trip1023</t>
  </si>
  <si>
    <t>trip1024</t>
  </si>
  <si>
    <t>trip1025</t>
  </si>
  <si>
    <t>trip1026</t>
  </si>
  <si>
    <t>trip1027</t>
  </si>
  <si>
    <t>trip1028</t>
  </si>
  <si>
    <t>trip1029</t>
  </si>
  <si>
    <t>trip1030</t>
  </si>
  <si>
    <t>trip1031</t>
  </si>
  <si>
    <t>trip1032</t>
  </si>
  <si>
    <t>trip1033</t>
  </si>
  <si>
    <t>trip1034</t>
  </si>
  <si>
    <t>trip1035</t>
  </si>
  <si>
    <t>trip1036</t>
  </si>
  <si>
    <t>trip1037</t>
  </si>
  <si>
    <t>trip1038</t>
  </si>
  <si>
    <t>trip1039</t>
  </si>
  <si>
    <t>trip1040</t>
  </si>
  <si>
    <t>trip1041</t>
  </si>
  <si>
    <t>trip1042</t>
  </si>
  <si>
    <t>trip1043</t>
  </si>
  <si>
    <t>trip1044</t>
  </si>
  <si>
    <t>trip1045</t>
  </si>
  <si>
    <t>trip1046</t>
  </si>
  <si>
    <t>trip1047</t>
  </si>
  <si>
    <t>trip1048</t>
  </si>
  <si>
    <t>trip1049</t>
  </si>
  <si>
    <t>trip1050</t>
  </si>
  <si>
    <t>trip1051</t>
  </si>
  <si>
    <t>trip1052</t>
  </si>
  <si>
    <t>trip1053</t>
  </si>
  <si>
    <t>trip1054</t>
  </si>
  <si>
    <t>trip1055</t>
  </si>
  <si>
    <t>trip1056</t>
  </si>
  <si>
    <t>trip1057</t>
  </si>
  <si>
    <t>trip1058</t>
  </si>
  <si>
    <t>trip1059</t>
  </si>
  <si>
    <t>trip1060</t>
  </si>
  <si>
    <t>trip1061</t>
  </si>
  <si>
    <t>trip1062</t>
  </si>
  <si>
    <t>trip1063</t>
  </si>
  <si>
    <t>trip1064</t>
  </si>
  <si>
    <t>trip1065</t>
  </si>
  <si>
    <t>trip1066</t>
  </si>
  <si>
    <t>trip1067</t>
  </si>
  <si>
    <t>trip1068</t>
  </si>
  <si>
    <t>trip1069</t>
  </si>
  <si>
    <t>trip1070</t>
  </si>
  <si>
    <t>trip1071</t>
  </si>
  <si>
    <t>trip1072</t>
  </si>
  <si>
    <t>trip1073</t>
  </si>
  <si>
    <t>trip1074</t>
  </si>
  <si>
    <t>trip1075</t>
  </si>
  <si>
    <t>trip1076</t>
  </si>
  <si>
    <t>trip1077</t>
  </si>
  <si>
    <t>trip1078</t>
  </si>
  <si>
    <t>trip1079</t>
  </si>
  <si>
    <t>trip1080</t>
  </si>
  <si>
    <t>trip1081</t>
  </si>
  <si>
    <t>trip1082</t>
  </si>
  <si>
    <t>trip1083</t>
  </si>
  <si>
    <t>trip1084</t>
  </si>
  <si>
    <t>trip1085</t>
  </si>
  <si>
    <t>trip1086</t>
  </si>
  <si>
    <t>trip1087</t>
  </si>
  <si>
    <t>trip1088</t>
  </si>
  <si>
    <t>trip1089</t>
  </si>
  <si>
    <t>trip1090</t>
  </si>
  <si>
    <t>trip1091</t>
  </si>
  <si>
    <t>trip1092</t>
  </si>
  <si>
    <t>trip1093</t>
  </si>
  <si>
    <t>trip1094</t>
  </si>
  <si>
    <t>trip1095</t>
  </si>
  <si>
    <t>trip1096</t>
  </si>
  <si>
    <t>trip1097</t>
  </si>
  <si>
    <t>trip1098</t>
  </si>
  <si>
    <t>trip1099</t>
  </si>
  <si>
    <t>trip1100</t>
  </si>
  <si>
    <t>trip1101</t>
  </si>
  <si>
    <t>trip1102</t>
  </si>
  <si>
    <t>trip1103</t>
  </si>
  <si>
    <t>trip1104</t>
  </si>
  <si>
    <t>trip1105</t>
  </si>
  <si>
    <t>trip1106</t>
  </si>
  <si>
    <t>trip1107</t>
  </si>
  <si>
    <t>trip1108</t>
  </si>
  <si>
    <t>trip1109</t>
  </si>
  <si>
    <t>trip1110</t>
  </si>
  <si>
    <t>trip1111</t>
  </si>
  <si>
    <t>trip1112</t>
  </si>
  <si>
    <t>trip1113</t>
  </si>
  <si>
    <t>trip1114</t>
  </si>
  <si>
    <t>trip1115</t>
  </si>
  <si>
    <t>trip1116</t>
  </si>
  <si>
    <t>trip1117</t>
  </si>
  <si>
    <t>trip1118</t>
  </si>
  <si>
    <t>trip1119</t>
  </si>
  <si>
    <t>trip1120</t>
  </si>
  <si>
    <t>trip1121</t>
  </si>
  <si>
    <t>trip1122</t>
  </si>
  <si>
    <t>trip1123</t>
  </si>
  <si>
    <t>trip1124</t>
  </si>
  <si>
    <t>trip1125</t>
  </si>
  <si>
    <t>trip1126</t>
  </si>
  <si>
    <t>trip1127</t>
  </si>
  <si>
    <t>trip1128</t>
  </si>
  <si>
    <t>trip1129</t>
  </si>
  <si>
    <t>trip1130</t>
  </si>
  <si>
    <t>trip1131</t>
  </si>
  <si>
    <t>trip1132</t>
  </si>
  <si>
    <t>trip1133</t>
  </si>
  <si>
    <t>trip1134</t>
  </si>
  <si>
    <t>trip1135</t>
  </si>
  <si>
    <t>trip1136</t>
  </si>
  <si>
    <t>trip1137</t>
  </si>
  <si>
    <t>trip1138</t>
  </si>
  <si>
    <t>trip1139</t>
  </si>
  <si>
    <t>trip1140</t>
  </si>
  <si>
    <t>trip1141</t>
  </si>
  <si>
    <t>trip1142</t>
  </si>
  <si>
    <t>trip1143</t>
  </si>
  <si>
    <t>trip1144</t>
  </si>
  <si>
    <t>trip1145</t>
  </si>
  <si>
    <t>trip1146</t>
  </si>
  <si>
    <t>trip1147</t>
  </si>
  <si>
    <t>trip1148</t>
  </si>
  <si>
    <t>trip1149</t>
  </si>
  <si>
    <t>trip1150</t>
  </si>
  <si>
    <t>trip1151</t>
  </si>
  <si>
    <t>trip1152</t>
  </si>
  <si>
    <t>trip1153</t>
  </si>
  <si>
    <t>trip1154</t>
  </si>
  <si>
    <t>trip1155</t>
  </si>
  <si>
    <t>trip1156</t>
  </si>
  <si>
    <t>trip1157</t>
  </si>
  <si>
    <t>trip1158</t>
  </si>
  <si>
    <t>trip1159</t>
  </si>
  <si>
    <t>trip1160</t>
  </si>
  <si>
    <t>trip1161</t>
  </si>
  <si>
    <t>trip1162</t>
  </si>
  <si>
    <t>trip1163</t>
  </si>
  <si>
    <t>trip1164</t>
  </si>
  <si>
    <t>trip1165</t>
  </si>
  <si>
    <t>trip1166</t>
  </si>
  <si>
    <t>trip1167</t>
  </si>
  <si>
    <t>trip1168</t>
  </si>
  <si>
    <t>trip1169</t>
  </si>
  <si>
    <t>trip1170</t>
  </si>
  <si>
    <t>trip1171</t>
  </si>
  <si>
    <t>trip1172</t>
  </si>
  <si>
    <t>trip1173</t>
  </si>
  <si>
    <t>trip1174</t>
  </si>
  <si>
    <t>trip1175</t>
  </si>
  <si>
    <t>trip1176</t>
  </si>
  <si>
    <t>trip1177</t>
  </si>
  <si>
    <t>trip1178</t>
  </si>
  <si>
    <t>trip1179</t>
  </si>
  <si>
    <t>trip1180</t>
  </si>
  <si>
    <t>trip1181</t>
  </si>
  <si>
    <t>trip1182</t>
  </si>
  <si>
    <t>trip1183</t>
  </si>
  <si>
    <t>trip1184</t>
  </si>
  <si>
    <t>trip1185</t>
  </si>
  <si>
    <t>trip1186</t>
  </si>
  <si>
    <t>trip1187</t>
  </si>
  <si>
    <t>trip1188</t>
  </si>
  <si>
    <t>trip1189</t>
  </si>
  <si>
    <t>trip1190</t>
  </si>
  <si>
    <t>trip1191</t>
  </si>
  <si>
    <t>trip1192</t>
  </si>
  <si>
    <t>trip1193</t>
  </si>
  <si>
    <t>trip1194</t>
  </si>
  <si>
    <t>trip1195</t>
  </si>
  <si>
    <t>trip1196</t>
  </si>
  <si>
    <t>trip1197</t>
  </si>
  <si>
    <t>trip1198</t>
  </si>
  <si>
    <t>trip1199</t>
  </si>
  <si>
    <t>trip1200</t>
  </si>
  <si>
    <t>Trip</t>
  </si>
  <si>
    <t>Time before flight</t>
  </si>
  <si>
    <t>On time (60 minutes before flight)</t>
  </si>
  <si>
    <t>a</t>
  </si>
  <si>
    <t>b</t>
  </si>
  <si>
    <t>log odds</t>
  </si>
  <si>
    <t>probability</t>
  </si>
  <si>
    <t>loss function</t>
  </si>
  <si>
    <t>Odds</t>
  </si>
  <si>
    <t>OnTime</t>
  </si>
  <si>
    <t>Late</t>
  </si>
  <si>
    <t>Suppose you wanted 10 to 1 odds that you would be on time.</t>
  </si>
  <si>
    <t>100 to 1?</t>
  </si>
  <si>
    <t>minutes</t>
  </si>
  <si>
    <t>odds</t>
  </si>
  <si>
    <t>Add rush hour.</t>
  </si>
  <si>
    <t xml:space="preserve">Split travel time average /variance </t>
  </si>
  <si>
    <t>rush</t>
  </si>
  <si>
    <t>net</t>
  </si>
  <si>
    <t>c</t>
  </si>
  <si>
    <t>Rush hour</t>
  </si>
  <si>
    <t>prob</t>
  </si>
  <si>
    <t>minutes rush</t>
  </si>
  <si>
    <t>non rush</t>
  </si>
  <si>
    <t>non-rush</t>
  </si>
  <si>
    <t>probability late</t>
  </si>
  <si>
    <t>all</t>
  </si>
  <si>
    <t>non rush hour</t>
  </si>
  <si>
    <t>rush hour</t>
  </si>
  <si>
    <t>actual % late</t>
  </si>
  <si>
    <t>Loss function</t>
  </si>
  <si>
    <t>minimze</t>
  </si>
  <si>
    <t>On time</t>
  </si>
  <si>
    <t>Predicted Outome</t>
  </si>
  <si>
    <t>Actual Outcome</t>
  </si>
  <si>
    <t>(0.9,1.0]</t>
  </si>
  <si>
    <t>(0.8,0.9]</t>
  </si>
  <si>
    <t>(0.7,0.8]</t>
  </si>
  <si>
    <t>(0.6,0.7]</t>
  </si>
  <si>
    <t>(0.5,0.6]</t>
  </si>
  <si>
    <t>(0.4,0.5]</t>
  </si>
  <si>
    <t>(0.3,0.4]</t>
  </si>
  <si>
    <t>(0.2,0.3]</t>
  </si>
  <si>
    <t>(0.1,0.2]</t>
  </si>
  <si>
    <t>Neg LL</t>
  </si>
  <si>
    <t>[0,0.1]</t>
  </si>
  <si>
    <t>b2</t>
  </si>
  <si>
    <t>b1</t>
  </si>
  <si>
    <t>BIN</t>
  </si>
  <si>
    <t>b0</t>
  </si>
  <si>
    <t>Log Likelihood</t>
  </si>
  <si>
    <t>Predicted Probability</t>
  </si>
  <si>
    <t>Linear Predictor</t>
  </si>
  <si>
    <t>Outcome</t>
  </si>
  <si>
    <t>Rush</t>
  </si>
  <si>
    <t>Linear Predictor (Raw)</t>
  </si>
  <si>
    <t>Linear Predictor (Bounded)</t>
  </si>
  <si>
    <t>Interval</t>
  </si>
  <si>
    <t>Boundary</t>
  </si>
  <si>
    <t>Positive</t>
  </si>
  <si>
    <t>Negative</t>
  </si>
  <si>
    <t>% Positive</t>
  </si>
  <si>
    <t>Mid-Points</t>
  </si>
  <si>
    <t>CONSUMERIDFC</t>
  </si>
  <si>
    <t>Credit Age</t>
  </si>
  <si>
    <t>simulated DQ</t>
  </si>
  <si>
    <t>CONSUMER1149</t>
  </si>
  <si>
    <t>CONSUMER1262</t>
  </si>
  <si>
    <t>CONSUMER1905</t>
  </si>
  <si>
    <t>CONSUMER1715</t>
  </si>
  <si>
    <t>CONSUMER1654</t>
  </si>
  <si>
    <t>CONSUMER1840</t>
  </si>
  <si>
    <t>CONSUMER1963</t>
  </si>
  <si>
    <t>CONSUMER1815</t>
  </si>
  <si>
    <t>CONSUMER1827</t>
  </si>
  <si>
    <t>CONSUMER1809</t>
  </si>
  <si>
    <t>CONSUMER1789</t>
  </si>
  <si>
    <t>CONSUMER1973</t>
  </si>
  <si>
    <t>CONSUMER1477</t>
  </si>
  <si>
    <t>CONSUMER1914</t>
  </si>
  <si>
    <t>CONSUMER1820</t>
  </si>
  <si>
    <t>CONSUMER1812</t>
  </si>
  <si>
    <t>CONSUMER1911</t>
  </si>
  <si>
    <t>CONSUMER1779</t>
  </si>
  <si>
    <t>CONSUMER1910</t>
  </si>
  <si>
    <t>CONSUMER1982</t>
  </si>
  <si>
    <t>CONSUMER1838</t>
  </si>
  <si>
    <t>CONSUMER1622</t>
  </si>
  <si>
    <t>CONSUMER1188</t>
  </si>
  <si>
    <t>CONSUMER1678</t>
  </si>
  <si>
    <t>CONSUMER1813</t>
  </si>
  <si>
    <t>CONSUMER1093</t>
  </si>
  <si>
    <t>CONSUMER1808</t>
  </si>
  <si>
    <t>CONSUMER1990</t>
  </si>
  <si>
    <t>CONSUMER1239</t>
  </si>
  <si>
    <t>CONSUMER1556</t>
  </si>
  <si>
    <t>CONSUMER1470</t>
  </si>
  <si>
    <t>CONSUMER1977</t>
  </si>
  <si>
    <t>CONSUMER1075</t>
  </si>
  <si>
    <t>CONSUMER1989</t>
  </si>
  <si>
    <t>CONSUMER1334</t>
  </si>
  <si>
    <t>CONSUMER1933</t>
  </si>
  <si>
    <t>CONSUMER1765</t>
  </si>
  <si>
    <t>CONSUMER1469</t>
  </si>
  <si>
    <t>CONSUMER1811</t>
  </si>
  <si>
    <t>CONSUMER1265</t>
  </si>
  <si>
    <t>CONSUMER1817</t>
  </si>
  <si>
    <t>CONSUMER1083</t>
  </si>
  <si>
    <t>CONSUMER1745</t>
  </si>
  <si>
    <t>CONSUMER1118</t>
  </si>
  <si>
    <t>CONSUMER1438</t>
  </si>
  <si>
    <t>CONSUMER1754</t>
  </si>
  <si>
    <t>CONSUMER1896</t>
  </si>
  <si>
    <t>CONSUMER1464</t>
  </si>
  <si>
    <t>CONSUMER1722</t>
  </si>
  <si>
    <t>CONSUMER1452</t>
  </si>
  <si>
    <t>CONSUMER1566</t>
  </si>
  <si>
    <t>CONSUMER1785</t>
  </si>
  <si>
    <t>CONSUMER1837</t>
  </si>
  <si>
    <t>CONSUMER1691</t>
  </si>
  <si>
    <t>CONSUMER1843</t>
  </si>
  <si>
    <t>CONSUMER1607</t>
  </si>
  <si>
    <t>CONSUMER1108</t>
  </si>
  <si>
    <t>CONSUMER1995</t>
  </si>
  <si>
    <t>CONSUMER1135</t>
  </si>
  <si>
    <t>CONSUMER1971</t>
  </si>
  <si>
    <t>CONSUMER1122</t>
  </si>
  <si>
    <t>CONSUMER1693</t>
  </si>
  <si>
    <t>CONSUMER1648</t>
  </si>
  <si>
    <t>CONSUMER1040</t>
  </si>
  <si>
    <t>CONSUMER1868</t>
  </si>
  <si>
    <t>CONSUMER1814</t>
  </si>
  <si>
    <t>CONSUMER1925</t>
  </si>
  <si>
    <t>CONSUMER1786</t>
  </si>
  <si>
    <t>CONSUMER1740</t>
  </si>
  <si>
    <t>CONSUMER1123</t>
  </si>
  <si>
    <t>CONSUMER1912</t>
  </si>
  <si>
    <t>CONSUMER1580</t>
  </si>
  <si>
    <t>CONSUMER1403</t>
  </si>
  <si>
    <t>CONSUMER1980</t>
  </si>
  <si>
    <t>CONSUMER1014</t>
  </si>
  <si>
    <t>CONSUMER1720</t>
  </si>
  <si>
    <t>CONSUMER1155</t>
  </si>
  <si>
    <t>CONSUMER1543</t>
  </si>
  <si>
    <t>CONSUMER1795</t>
  </si>
  <si>
    <t>CONSUMER1283</t>
  </si>
  <si>
    <t>CONSUMER1771</t>
  </si>
  <si>
    <t>CONSUMER1603</t>
  </si>
  <si>
    <t>CONSUMER1317</t>
  </si>
  <si>
    <t>CONSUMER1781</t>
  </si>
  <si>
    <t>CONSUMER1874</t>
  </si>
  <si>
    <t>CONSUMER1644</t>
  </si>
  <si>
    <t>CONSUMER1361</t>
  </si>
  <si>
    <t>CONSUMER1185</t>
  </si>
  <si>
    <t>CONSUMER1160</t>
  </si>
  <si>
    <t>CONSUMER1498</t>
  </si>
  <si>
    <t>CONSUMER1643</t>
  </si>
  <si>
    <t>CONSUMER1166</t>
  </si>
  <si>
    <t>CONSUMER1546</t>
  </si>
  <si>
    <t>CONSUMER1893</t>
  </si>
  <si>
    <t>CONSUMER1945</t>
  </si>
  <si>
    <t>CONSUMER1826</t>
  </si>
  <si>
    <t>CONSUMER1831</t>
  </si>
  <si>
    <t>CONSUMER1128</t>
  </si>
  <si>
    <t>CONSUMER1101</t>
  </si>
  <si>
    <t>CONSUMER1955</t>
  </si>
  <si>
    <t>CONSUMER1739</t>
  </si>
  <si>
    <t>CONSUMER1450</t>
  </si>
  <si>
    <t>CONSUMER1385</t>
  </si>
  <si>
    <t>CONSUMER1247</t>
  </si>
  <si>
    <t>CONSUMER1181</t>
  </si>
  <si>
    <t>CONSUMER1620</t>
  </si>
  <si>
    <t>CONSUMER1833</t>
  </si>
  <si>
    <t>CONSUMER1241</t>
  </si>
  <si>
    <t>CONSUMER1428</t>
  </si>
  <si>
    <t>CONSUMER1278</t>
  </si>
  <si>
    <t>CONSUMER1742</t>
  </si>
  <si>
    <t>CONSUMER1187</t>
  </si>
  <si>
    <t>CONSUMER1193</t>
  </si>
  <si>
    <t>CONSUMER1829</t>
  </si>
  <si>
    <t>CONSUMER1718</t>
  </si>
  <si>
    <t>CONSUMER1175</t>
  </si>
  <si>
    <t>CONSUMER1315</t>
  </si>
  <si>
    <t>CONSUMER1637</t>
  </si>
  <si>
    <t>CONSUMER1174</t>
  </si>
  <si>
    <t>CONSUMER1930</t>
  </si>
  <si>
    <t>CONSUMER1363</t>
  </si>
  <si>
    <t>CONSUMER1036</t>
  </si>
  <si>
    <t>CONSUMER1114</t>
  </si>
  <si>
    <t>CONSUMER1271</t>
  </si>
  <si>
    <t>CONSUMER1533</t>
  </si>
  <si>
    <t>CONSUMER1984</t>
  </si>
  <si>
    <t>CONSUMER1638</t>
  </si>
  <si>
    <t>CONSUMER1938</t>
  </si>
  <si>
    <t>CONSUMER1708</t>
  </si>
  <si>
    <t>CONSUMER1601</t>
  </si>
  <si>
    <t>CONSUMER1968</t>
  </si>
  <si>
    <t>CONSUMER1898</t>
  </si>
  <si>
    <t>CONSUMER1056</t>
  </si>
  <si>
    <t>CONSUMER1322</t>
  </si>
  <si>
    <t>CONSUMER1821</t>
  </si>
  <si>
    <t>CONSUMER1908</t>
  </si>
  <si>
    <t>CONSUMER1382</t>
  </si>
  <si>
    <t>CONSUMER1792</t>
  </si>
  <si>
    <t>CONSUMER1243</t>
  </si>
  <si>
    <t>CONSUMER1987</t>
  </si>
  <si>
    <t>CONSUMER1755</t>
  </si>
  <si>
    <t>CONSUMER1618</t>
  </si>
  <si>
    <t>CONSUMER1296</t>
  </si>
  <si>
    <t>CONSUMER1764</t>
  </si>
  <si>
    <t>CONSUMER1306</t>
  </si>
  <si>
    <t>CONSUMER1221</t>
  </si>
  <si>
    <t>CONSUMER1491</t>
  </si>
  <si>
    <t>CONSUMER1365</t>
  </si>
  <si>
    <t>CONSUMER1195</t>
  </si>
  <si>
    <t>CONSUMER1401</t>
  </si>
  <si>
    <t>CONSUMER1825</t>
  </si>
  <si>
    <t>CONSUMER1850</t>
  </si>
  <si>
    <t>CONSUMER1492</t>
  </si>
  <si>
    <t>CONSUMER1758</t>
  </si>
  <si>
    <t>CONSUMER1994</t>
  </si>
  <si>
    <t>CONSUMER1807</t>
  </si>
  <si>
    <t>CONSUMER1400</t>
  </si>
  <si>
    <t>CONSUMER1505</t>
  </si>
  <si>
    <t>CONSUMER1263</t>
  </si>
  <si>
    <t>CONSUMER1289</t>
  </si>
  <si>
    <t>CONSUMER1922</t>
  </si>
  <si>
    <t>CONSUMER1116</t>
  </si>
  <si>
    <t>CONSUMER1897</t>
  </si>
  <si>
    <t>CONSUMER1381</t>
  </si>
  <si>
    <t>CONSUMER1613</t>
  </si>
  <si>
    <t>CONSUMER1744</t>
  </si>
  <si>
    <t>CONSUMER1767</t>
  </si>
  <si>
    <t>CONSUMER1704</t>
  </si>
  <si>
    <t>CONSUMER1958</t>
  </si>
  <si>
    <t>CONSUMER1150</t>
  </si>
  <si>
    <t>CONSUMER1082</t>
  </si>
  <si>
    <t>CONSUMER1978</t>
  </si>
  <si>
    <t>CONSUMER1937</t>
  </si>
  <si>
    <t>CONSUMER1696</t>
  </si>
  <si>
    <t>CONSUMER1253</t>
  </si>
  <si>
    <t>CONSUMER1044</t>
  </si>
  <si>
    <t>CONSUMER1064</t>
  </si>
  <si>
    <t>CONSUMER1965</t>
  </si>
  <si>
    <t>CONSUMER1204</t>
  </si>
  <si>
    <t>CONSUMER1486</t>
  </si>
  <si>
    <t>CONSUMER1835</t>
  </si>
  <si>
    <t>CONSUMER1999</t>
  </si>
  <si>
    <t>CONSUMER1988</t>
  </si>
  <si>
    <t>CONSUMER1946</t>
  </si>
  <si>
    <t>CONSUMER1842</t>
  </si>
  <si>
    <t>CONSUMER1276</t>
  </si>
  <si>
    <t>CONSUMER1331</t>
  </si>
  <si>
    <t>CONSUMER1562</t>
  </si>
  <si>
    <t>CONSUMER1129</t>
  </si>
  <si>
    <t>CONSUMER1653</t>
  </si>
  <si>
    <t>CONSUMER1440</t>
  </si>
  <si>
    <t>CONSUMER1824</t>
  </si>
  <si>
    <t>CONSUMER1961</t>
  </si>
  <si>
    <t>CONSUMER1864</t>
  </si>
  <si>
    <t>CONSUMER1924</t>
  </si>
  <si>
    <t>CONSUMER1725</t>
  </si>
  <si>
    <t>CONSUMER1364</t>
  </si>
  <si>
    <t>CONSUMER1096</t>
  </si>
  <si>
    <t>CONSUMER1886</t>
  </si>
  <si>
    <t>CONSUMER1595</t>
  </si>
  <si>
    <t>CONSUMER1497</t>
  </si>
  <si>
    <t>CONSUMER1189</t>
  </si>
  <si>
    <t>CONSUMER1131</t>
  </si>
  <si>
    <t>CONSUMER1859</t>
  </si>
  <si>
    <t>CONSUMER1305</t>
  </si>
  <si>
    <t>CONSUMER1367</t>
  </si>
  <si>
    <t>CONSUMER1690</t>
  </si>
  <si>
    <t>CONSUMER1375</t>
  </si>
  <si>
    <t>CONSUMER1220</t>
  </si>
  <si>
    <t>CONSUMER1281</t>
  </si>
  <si>
    <t>CONSUMER1899</t>
  </si>
  <si>
    <t>CONSUMER1551</t>
  </si>
  <si>
    <t>CONSUMER1009</t>
  </si>
  <si>
    <t>CONSUMER1280</t>
  </si>
  <si>
    <t>CONSUMER1732</t>
  </si>
  <si>
    <t>CONSUMER1772</t>
  </si>
  <si>
    <t>CONSUMER1563</t>
  </si>
  <si>
    <t>CONSUMER1518</t>
  </si>
  <si>
    <t>CONSUMER1769</t>
  </si>
  <si>
    <t>CONSUMER1903</t>
  </si>
  <si>
    <t>CONSUMER1931</t>
  </si>
  <si>
    <t>CONSUMER1479</t>
  </si>
  <si>
    <t>CONSUMER1368</t>
  </si>
  <si>
    <t>CONSUMER1516</t>
  </si>
  <si>
    <t>CONSUMER1947</t>
  </si>
  <si>
    <t>CONSUMER1286</t>
  </si>
  <si>
    <t>CONSUMER1569</t>
  </si>
  <si>
    <t>CONSUMER1587</t>
  </si>
  <si>
    <t>CONSUMER1996</t>
  </si>
  <si>
    <t>CONSUMER1063</t>
  </si>
  <si>
    <t>CONSUMER1539</t>
  </si>
  <si>
    <t>CONSUMER1245</t>
  </si>
  <si>
    <t>CONSUMER1798</t>
  </si>
  <si>
    <t>CONSUMER1362</t>
  </si>
  <si>
    <t>CONSUMER1255</t>
  </si>
  <si>
    <t>CONSUMER1070</t>
  </si>
  <si>
    <t>CONSUMER1514</t>
  </si>
  <si>
    <t>CONSUMER1380</t>
  </si>
  <si>
    <t>CONSUMER1338</t>
  </si>
  <si>
    <t>CONSUMER1426</t>
  </si>
  <si>
    <t>CONSUMER1447</t>
  </si>
  <si>
    <t>CONSUMER1849</t>
  </si>
  <si>
    <t>CONSUMER1873</t>
  </si>
  <si>
    <t>CONSUMER1051</t>
  </si>
  <si>
    <t>CONSUMER1710</t>
  </si>
  <si>
    <t>CONSUMER1777</t>
  </si>
  <si>
    <t>CONSUMER1183</t>
  </si>
  <si>
    <t>CONSUMER1102</t>
  </si>
  <si>
    <t>CONSUMER1275</t>
  </si>
  <si>
    <t>CONSUMER1145</t>
  </si>
  <si>
    <t>CONSUMER1712</t>
  </si>
  <si>
    <t>CONSUMER1707</t>
  </si>
  <si>
    <t>CONSUMER1196</t>
  </si>
  <si>
    <t>CONSUMER1526</t>
  </si>
  <si>
    <t>CONSUMER1349</t>
  </si>
  <si>
    <t>CONSUMER1623</t>
  </si>
  <si>
    <t>CONSUMER1976</t>
  </si>
  <si>
    <t>CONSUMER1582</t>
  </si>
  <si>
    <t>CONSUMER1730</t>
  </si>
  <si>
    <t>CONSUMER1544</t>
  </si>
  <si>
    <t>CONSUMER1499</t>
  </si>
  <si>
    <t>CONSUMER1803</t>
  </si>
  <si>
    <t>CONSUMER1972</t>
  </si>
  <si>
    <t>CONSUMER1572</t>
  </si>
  <si>
    <t>CONSUMER1804</t>
  </si>
  <si>
    <t>CONSUMER1816</t>
  </si>
  <si>
    <t>CONSUMER1393</t>
  </si>
  <si>
    <t>CONSUMER1384</t>
  </si>
  <si>
    <t>CONSUMER1260</t>
  </si>
  <si>
    <t>CONSUMER1372</t>
  </si>
  <si>
    <t>CONSUMER1668</t>
  </si>
  <si>
    <t>CONSUMER1285</t>
  </si>
  <si>
    <t>CONSUMER1756</t>
  </si>
  <si>
    <t>CONSUMER1939</t>
  </si>
  <si>
    <t>CONSUMER1675</t>
  </si>
  <si>
    <t>CONSUMER1061</t>
  </si>
  <si>
    <t>CONSUMER1485</t>
  </si>
  <si>
    <t>CONSUMER1190</t>
  </si>
  <si>
    <t>CONSUMER1376</t>
  </si>
  <si>
    <t>CONSUMER1748</t>
  </si>
  <si>
    <t>CONSUMER1641</t>
  </si>
  <si>
    <t>CONSUMER1427</t>
  </si>
  <si>
    <t>CONSUMER1790</t>
  </si>
  <si>
    <t>CONSUMER1391</t>
  </si>
  <si>
    <t>CONSUMER1423</t>
  </si>
  <si>
    <t>CONSUMER1409</t>
  </si>
  <si>
    <t>CONSUMER1592</t>
  </si>
  <si>
    <t>CONSUMER1700</t>
  </si>
  <si>
    <t>CONSUMER1111</t>
  </si>
  <si>
    <t>CONSUMER1235</t>
  </si>
  <si>
    <t>CONSUMER1819</t>
  </si>
  <si>
    <t>CONSUMER1378</t>
  </si>
  <si>
    <t>CONSUMER1159</t>
  </si>
  <si>
    <t>CONSUMER1733</t>
  </si>
  <si>
    <t>CONSUMER1406</t>
  </si>
  <si>
    <t>CONSUMER1523</t>
  </si>
  <si>
    <t>CONSUMER1679</t>
  </si>
  <si>
    <t>CONSUMER1332</t>
  </si>
  <si>
    <t>CONSUMER1881</t>
  </si>
  <si>
    <t>CONSUMER1885</t>
  </si>
  <si>
    <t>CONSUMER1314</t>
  </si>
  <si>
    <t>CONSUMER1891</t>
  </si>
  <si>
    <t>CONSUMER1266</t>
  </si>
  <si>
    <t>CONSUMER1685</t>
  </si>
  <si>
    <t>CONSUMER1179</t>
  </si>
  <si>
    <t>CONSUMER1335</t>
  </si>
  <si>
    <t>CONSUMER1746</t>
  </si>
  <si>
    <t>CONSUMER1097</t>
  </si>
  <si>
    <t>CONSUMER1147</t>
  </si>
  <si>
    <t>CONSUMER1762</t>
  </si>
  <si>
    <t>CONSUMER1246</t>
  </si>
  <si>
    <t>CONSUMER1949</t>
  </si>
  <si>
    <t>CONSUMER1140</t>
  </si>
  <si>
    <t>CONSUMER1794</t>
  </si>
  <si>
    <t>CONSUMER1956</t>
  </si>
  <si>
    <t>CONSUMER1399</t>
  </si>
  <si>
    <t>CONSUMER1496</t>
  </si>
  <si>
    <t>CONSUMER1430</t>
  </si>
  <si>
    <t>CONSUMER1964</t>
  </si>
  <si>
    <t>CONSUMER1559</t>
  </si>
  <si>
    <t>CONSUMER1085</t>
  </si>
  <si>
    <t>CONSUMER1370</t>
  </si>
  <si>
    <t>CONSUMER1422</t>
  </si>
  <si>
    <t>CONSUMER1875</t>
  </si>
  <si>
    <t>CONSUMER1752</t>
  </si>
  <si>
    <t>CONSUMER1951</t>
  </si>
  <si>
    <t>CONSUMER1288</t>
  </si>
  <si>
    <t>CONSUMER1904</t>
  </si>
  <si>
    <t>CONSUMER1983</t>
  </si>
  <si>
    <t>CONSUMER1703</t>
  </si>
  <si>
    <t>CONSUMER1932</t>
  </si>
  <si>
    <t>CONSUMER1217</t>
  </si>
  <si>
    <t>CONSUMER1026</t>
  </si>
  <si>
    <t>CONSUMER1432</t>
  </si>
  <si>
    <t>CONSUMER1433</t>
  </si>
  <si>
    <t>CONSUMER1604</t>
  </si>
  <si>
    <t>CONSUMER1460</t>
  </si>
  <si>
    <t>CONSUMER1340</t>
  </si>
  <si>
    <t>CONSUMER1213</t>
  </si>
  <si>
    <t>CONSUMER1434</t>
  </si>
  <si>
    <t>CONSUMER1589</t>
  </si>
  <si>
    <t>CONSUMER1936</t>
  </si>
  <si>
    <t>CONSUMER1264</t>
  </si>
  <si>
    <t>CONSUMER1575</t>
  </si>
  <si>
    <t>CONSUMER1553</t>
  </si>
  <si>
    <t>CONSUMER1021</t>
  </si>
  <si>
    <t>CONSUMER1339</t>
  </si>
  <si>
    <t>CONSUMER1091</t>
  </si>
  <si>
    <t>CONSUMER1839</t>
  </si>
  <si>
    <t>CONSUMER1687</t>
  </si>
  <si>
    <t>CONSUMER1923</t>
  </si>
  <si>
    <t>CONSUMER1524</t>
  </si>
  <si>
    <t>CONSUMER1324</t>
  </si>
  <si>
    <t>CONSUMER1509</t>
  </si>
  <si>
    <t>CONSUMER1099</t>
  </si>
  <si>
    <t>CONSUMER1081</t>
  </si>
  <si>
    <t>CONSUMER1251</t>
  </si>
  <si>
    <t>CONSUMER1019</t>
  </si>
  <si>
    <t>CONSUMER1013</t>
  </si>
  <si>
    <t>CONSUMER1152</t>
  </si>
  <si>
    <t>CONSUMER1970</t>
  </si>
  <si>
    <t>CONSUMER1267</t>
  </si>
  <si>
    <t>CONSUMER1418</t>
  </si>
  <si>
    <t>CONSUMER1506</t>
  </si>
  <si>
    <t>CONSUMER1404</t>
  </si>
  <si>
    <t>CONSUMER1962</t>
  </si>
  <si>
    <t>CONSUMER1068</t>
  </si>
  <si>
    <t>CONSUMER1743</t>
  </si>
  <si>
    <t>CONSUMER1146</t>
  </si>
  <si>
    <t>CONSUMER1998</t>
  </si>
  <si>
    <t>CONSUMER1657</t>
  </si>
  <si>
    <t>CONSUMER1760</t>
  </si>
  <si>
    <t>CONSUMER1669</t>
  </si>
  <si>
    <t>CONSUMER1966</t>
  </si>
  <si>
    <t>CONSUMER1461</t>
  </si>
  <si>
    <t>CONSUMER1488</t>
  </si>
  <si>
    <t>CONSUMER1750</t>
  </si>
  <si>
    <t>CONSUMER1797</t>
  </si>
  <si>
    <t>CONSUMER1884</t>
  </si>
  <si>
    <t>CONSUMER1751</t>
  </si>
  <si>
    <t>CONSUMER1846</t>
  </si>
  <si>
    <t>CONSUMER1698</t>
  </si>
  <si>
    <t>CONSUMER1490</t>
  </si>
  <si>
    <t>CONSUMER1799</t>
  </si>
  <si>
    <t>CONSUMER1542</t>
  </si>
  <si>
    <t>CONSUMER1023</t>
  </si>
  <si>
    <t>CONSUMER1104</t>
  </si>
  <si>
    <t>CONSUMER1424</t>
  </si>
  <si>
    <t>CONSUMER1954</t>
  </si>
  <si>
    <t>CONSUMER1593</t>
  </si>
  <si>
    <t>CONSUMER1308</t>
  </si>
  <si>
    <t>CONSUMER1855</t>
  </si>
  <si>
    <t>CONSUMER1943</t>
  </si>
  <si>
    <t>CONSUMER1366</t>
  </si>
  <si>
    <t>CONSUMER1467</t>
  </si>
  <si>
    <t>CONSUMER1274</t>
  </si>
  <si>
    <t>CONSUMER1408</t>
  </si>
  <si>
    <t>CONSUMER1473</t>
  </si>
  <si>
    <t>CONSUMER1232</t>
  </si>
  <si>
    <t>CONSUMER1959</t>
  </si>
  <si>
    <t>CONSUMER1889</t>
  </si>
  <si>
    <t>CONSUMER1180</t>
  </si>
  <si>
    <t>CONSUMER1639</t>
  </si>
  <si>
    <t>CONSUMER1454</t>
  </si>
  <si>
    <t>CONSUMER1037</t>
  </si>
  <si>
    <t>CONSUMER1721</t>
  </si>
  <si>
    <t>CONSUMER1312</t>
  </si>
  <si>
    <t>CONSUMER1615</t>
  </si>
  <si>
    <t>CONSUMER1734</t>
  </si>
  <si>
    <t>CONSUMER1356</t>
  </si>
  <si>
    <t>CONSUMER1805</t>
  </si>
  <si>
    <t>CONSUMER1194</t>
  </si>
  <si>
    <t>CONSUMER1015</t>
  </si>
  <si>
    <t>CONSUMER1952</t>
  </si>
  <si>
    <t>CONSUMER1921</t>
  </si>
  <si>
    <t>CONSUMER1652</t>
  </si>
  <si>
    <t>CONSUMER1053</t>
  </si>
  <si>
    <t>CONSUMER1182</t>
  </si>
  <si>
    <t>CONSUMER1695</t>
  </si>
  <si>
    <t>CONSUMER1396</t>
  </si>
  <si>
    <t>CONSUMER1642</t>
  </si>
  <si>
    <t>CONSUMER1092</t>
  </si>
  <si>
    <t>CONSUMER1034</t>
  </si>
  <si>
    <t>CONSUMER1612</t>
  </si>
  <si>
    <t>CONSUMER1377</t>
  </si>
  <si>
    <t>CONSUMER1979</t>
  </si>
  <si>
    <t>CONSUMER1369</t>
  </si>
  <si>
    <t>CONSUMER1736</t>
  </si>
  <si>
    <t>CONSUMER1087</t>
  </si>
  <si>
    <t>CONSUMER1186</t>
  </si>
  <si>
    <t>CONSUMER1753</t>
  </si>
  <si>
    <t>CONSUMER1414</t>
  </si>
  <si>
    <t>CONSUMER1259</t>
  </si>
  <si>
    <t>CONSUMER1218</t>
  </si>
  <si>
    <t>CONSUMER1022</t>
  </si>
  <si>
    <t>CONSUMER1934</t>
  </si>
  <si>
    <t>CONSUMER1052</t>
  </si>
  <si>
    <t>CONSUMER1670</t>
  </si>
  <si>
    <t>CONSUMER1373</t>
  </si>
  <si>
    <t>CONSUMER1609</t>
  </si>
  <si>
    <t>CONSUMER1863</t>
  </si>
  <si>
    <t>CONSUMER1066</t>
  </si>
  <si>
    <t>CONSUMER1521</t>
  </si>
  <si>
    <t>CONSUMER1177</t>
  </si>
  <si>
    <t>CONSUMER1866</t>
  </si>
  <si>
    <t>CONSUMER1768</t>
  </si>
  <si>
    <t>CONSUMER1320</t>
  </si>
  <si>
    <t>CONSUMER1121</t>
  </si>
  <si>
    <t>CONSUMER1080</t>
  </si>
  <si>
    <t>CONSUMER1865</t>
  </si>
  <si>
    <t>CONSUMER1558</t>
  </si>
  <si>
    <t>CONSUMER1234</t>
  </si>
  <si>
    <t>CONSUMER1783</t>
  </si>
  <si>
    <t>CONSUMER1410</t>
  </si>
  <si>
    <t>CONSUMER1775</t>
  </si>
  <si>
    <t>CONSUMER1706</t>
  </si>
  <si>
    <t>CONSUMER1476</t>
  </si>
  <si>
    <t>CONSUMER1716</t>
  </si>
  <si>
    <t>CONSUMER1991</t>
  </si>
  <si>
    <t>CONSUMER1630</t>
  </si>
  <si>
    <t>CONSUMER1199</t>
  </si>
  <si>
    <t>CONSUMER1608</t>
  </si>
  <si>
    <t>CONSUMER1888</t>
  </si>
  <si>
    <t>CONSUMER1005</t>
  </si>
  <si>
    <t>CONSUMER1561</t>
  </si>
  <si>
    <t>CONSUMER1975</t>
  </si>
  <si>
    <t>CONSUMER1969</t>
  </si>
  <si>
    <t>CONSUMER1258</t>
  </si>
  <si>
    <t>CONSUMER1295</t>
  </si>
  <si>
    <t>CONSUMER1841</t>
  </si>
  <si>
    <t>CONSUMER1387</t>
  </si>
  <si>
    <t>CONSUMER1073</t>
  </si>
  <si>
    <t>CONSUMER1120</t>
  </si>
  <si>
    <t>CONSUMER1673</t>
  </si>
  <si>
    <t>CONSUMER1713</t>
  </si>
  <si>
    <t>CONSUMER1071</t>
  </si>
  <si>
    <t>CONSUMER1141</t>
  </si>
  <si>
    <t>CONSUMER1054</t>
  </si>
  <si>
    <t>CONSUMER1032</t>
  </si>
  <si>
    <t>CONSUMER1397</t>
  </si>
  <si>
    <t>CONSUMER1451</t>
  </si>
  <si>
    <t>CONSUMER1788</t>
  </si>
  <si>
    <t>CONSUMER1395</t>
  </si>
  <si>
    <t>CONSUMER1272</t>
  </si>
  <si>
    <t>CONSUMER1212</t>
  </si>
  <si>
    <t>CONSUMER1778</t>
  </si>
  <si>
    <t>CONSUMER1877</t>
  </si>
  <si>
    <t>CONSUMER1484</t>
  </si>
  <si>
    <t>CONSUMER1419</t>
  </si>
  <si>
    <t>CONSUMER1355</t>
  </si>
  <si>
    <t>CONSUMER1900</t>
  </si>
  <si>
    <t>CONSUMER1248</t>
  </si>
  <si>
    <t>CONSUMER1631</t>
  </si>
  <si>
    <t>CONSUMER1759</t>
  </si>
  <si>
    <t>CONSUMER1411</t>
  </si>
  <si>
    <t>CONSUMER1039</t>
  </si>
  <si>
    <t>CONSUMER1024</t>
  </si>
  <si>
    <t>CONSUMER1208</t>
  </si>
  <si>
    <t>CONSUMER1927</t>
  </si>
  <si>
    <t>CONSUMER1379</t>
  </si>
  <si>
    <t>CONSUMER1536</t>
  </si>
  <si>
    <t>CONSUMER1960</t>
  </si>
  <si>
    <t>CONSUMER1455</t>
  </si>
  <si>
    <t>CONSUMER1567</t>
  </si>
  <si>
    <t>CONSUMER1168</t>
  </si>
  <si>
    <t>CONSUMER1228</t>
  </si>
  <si>
    <t>CONSUMER1845</t>
  </si>
  <si>
    <t>CONSUMER1067</t>
  </si>
  <si>
    <t>CONSUMER1359</t>
  </si>
  <si>
    <t>CONSUMER1610</t>
  </si>
  <si>
    <t>CONSUMER1127</t>
  </si>
  <si>
    <t>CONSUMER1302</t>
  </si>
  <si>
    <t>CONSUMER1548</t>
  </si>
  <si>
    <t>CONSUMER1050</t>
  </si>
  <si>
    <t>CONSUMER1468</t>
  </si>
  <si>
    <t>CONSUMER1651</t>
  </si>
  <si>
    <t>CONSUMER1709</t>
  </si>
  <si>
    <t>CONSUMER1527</t>
  </si>
  <si>
    <t>CONSUMER1017</t>
  </si>
  <si>
    <t>CONSUMER1701</t>
  </si>
  <si>
    <t>CONSUMER1906</t>
  </si>
  <si>
    <t>CONSUMER1094</t>
  </si>
  <si>
    <t>CONSUMER1028</t>
  </si>
  <si>
    <t>CONSUMER1773</t>
  </si>
  <si>
    <t>CONSUMER1282</t>
  </si>
  <si>
    <t>CONSUMER1209</t>
  </si>
  <si>
    <t>CONSUMER1301</t>
  </si>
  <si>
    <t>CONSUMER1985</t>
  </si>
  <si>
    <t>CONSUMER1090</t>
  </si>
  <si>
    <t>CONSUMER1482</t>
  </si>
  <si>
    <t>CONSUMER1662</t>
  </si>
  <si>
    <t>CONSUMER1489</t>
  </si>
  <si>
    <t>CONSUMER1869</t>
  </si>
  <si>
    <t>CONSUMER1832</t>
  </si>
  <si>
    <t>CONSUMER1084</t>
  </si>
  <si>
    <t>CONSUMER1113</t>
  </si>
  <si>
    <t>CONSUMER1142</t>
  </si>
  <si>
    <t>CONSUMER1532</t>
  </si>
  <si>
    <t>CONSUMER1967</t>
  </si>
  <si>
    <t>CONSUMER1890</t>
  </si>
  <si>
    <t>CONSUMER1191</t>
  </si>
  <si>
    <t>CONSUMER1628</t>
  </si>
  <si>
    <t>CONSUMER1823</t>
  </si>
  <si>
    <t>CONSUMER1472</t>
  </si>
  <si>
    <t>CONSUMER1606</t>
  </si>
  <si>
    <t>CONSUMER1398</t>
  </si>
  <si>
    <t>CONSUMER1407</t>
  </si>
  <si>
    <t>CONSUMER1153</t>
  </si>
  <si>
    <t>CONSUMER1640</t>
  </si>
  <si>
    <t>CONSUMER1200</t>
  </si>
  <si>
    <t>CONSUMER1517</t>
  </si>
  <si>
    <t>CONSUMER1435</t>
  </si>
  <si>
    <t>CONSUMER1347</t>
  </si>
  <si>
    <t>CONSUMER1249</t>
  </si>
  <si>
    <t>CONSUMER1787</t>
  </si>
  <si>
    <t>CONSUMER1326</t>
  </si>
  <si>
    <t>CONSUMER1902</t>
  </si>
  <si>
    <t>CONSUMER1540</t>
  </si>
  <si>
    <t>CONSUMER1417</t>
  </si>
  <si>
    <t>CONSUMER1507</t>
  </si>
  <si>
    <t>CONSUMER1529</t>
  </si>
  <si>
    <t>CONSUMER1619</t>
  </si>
  <si>
    <t>CONSUMER1714</t>
  </si>
  <si>
    <t>CONSUMER1806</t>
  </si>
  <si>
    <t>CONSUMER1611</t>
  </si>
  <si>
    <t>CONSUMER1323</t>
  </si>
  <si>
    <t>CONSUMER1238</t>
  </si>
  <si>
    <t>CONSUMER1342</t>
  </si>
  <si>
    <t>CONSUMER1441</t>
  </si>
  <si>
    <t>CONSUMER1674</t>
  </si>
  <si>
    <t>CONSUMER1079</t>
  </si>
  <si>
    <t>CONSUMER1291</t>
  </si>
  <si>
    <t>CONSUMER1227</t>
  </si>
  <si>
    <t>CONSUMER1655</t>
  </si>
  <si>
    <t>CONSUMER1876</t>
  </si>
  <si>
    <t>CONSUMER1913</t>
  </si>
  <si>
    <t>CONSUMER1853</t>
  </si>
  <si>
    <t>CONSUMER1688</t>
  </si>
  <si>
    <t>CONSUMER1007</t>
  </si>
  <si>
    <t>CONSUMER1573</t>
  </si>
  <si>
    <t>CONSUMER1214</t>
  </si>
  <si>
    <t>CONSUMER1880</t>
  </si>
  <si>
    <t>CONSUMER1883</t>
  </si>
  <si>
    <t>CONSUMER1784</t>
  </si>
  <si>
    <t>CONSUMER1163</t>
  </si>
  <si>
    <t>CONSUMER1828</t>
  </si>
  <si>
    <t>CONSUMER1020</t>
  </si>
  <si>
    <t>CONSUMER1530</t>
  </si>
  <si>
    <t>CONSUMER1735</t>
  </si>
  <si>
    <t>CONSUMER1935</t>
  </si>
  <si>
    <t>CONSUMER1453</t>
  </si>
  <si>
    <t>CONSUMER1878</t>
  </si>
  <si>
    <t>CONSUMER1503</t>
  </si>
  <si>
    <t>CONSUMER1650</t>
  </si>
  <si>
    <t>CONSUMER1134</t>
  </si>
  <si>
    <t>CONSUMER1599</t>
  </si>
  <si>
    <t>CONSUMER1416</t>
  </si>
  <si>
    <t>CONSUMER1512</t>
  </si>
  <si>
    <t>CONSUMER1242</t>
  </si>
  <si>
    <t>CONSUMER1719</t>
  </si>
  <si>
    <t>CONSUMER1857</t>
  </si>
  <si>
    <t>CONSUMER1459</t>
  </si>
  <si>
    <t>CONSUMER1861</t>
  </si>
  <si>
    <t>CONSUMER1374</t>
  </si>
  <si>
    <t>CONSUMER1629</t>
  </si>
  <si>
    <t>CONSUMER1774</t>
  </si>
  <si>
    <t>CONSUMER1205</t>
  </si>
  <si>
    <t>CONSUMER1351</t>
  </si>
  <si>
    <t>CONSUMER1501</t>
  </si>
  <si>
    <t>CONSUMER1800</t>
  </si>
  <si>
    <t>CONSUMER1681</t>
  </si>
  <si>
    <t>CONSUMER1728</t>
  </si>
  <si>
    <t>CONSUMER1202</t>
  </si>
  <si>
    <t>CONSUMER1780</t>
  </si>
  <si>
    <t>CONSUMER1887</t>
  </si>
  <si>
    <t>CONSUMER1394</t>
  </si>
  <si>
    <t>CONSUMER1126</t>
  </si>
  <si>
    <t>CONSUMER1297</t>
  </si>
  <si>
    <t>CONSUMER1697</t>
  </si>
  <si>
    <t>CONSUMER1663</t>
  </si>
  <si>
    <t>CONSUMER1445</t>
  </si>
  <si>
    <t>CONSUMER1830</t>
  </si>
  <si>
    <t>CONSUMER1025</t>
  </si>
  <si>
    <t>CONSUMER1617</t>
  </si>
  <si>
    <t>CONSUMER1574</t>
  </si>
  <si>
    <t>CONSUMER1444</t>
  </si>
  <si>
    <t>CONSUMER1132</t>
  </si>
  <si>
    <t>CONSUMER1950</t>
  </si>
  <si>
    <t>CONSUMER1030</t>
  </si>
  <si>
    <t>CONSUMER1513</t>
  </si>
  <si>
    <t>CONSUMER1042</t>
  </si>
  <si>
    <t>CONSUMER1058</t>
  </si>
  <si>
    <t>CONSUMER1100</t>
  </si>
  <si>
    <t>CONSUMER1683</t>
  </si>
  <si>
    <t>CONSUMER1112</t>
  </si>
  <si>
    <t>CONSUMER1591</t>
  </si>
  <si>
    <t>CONSUMER1371</t>
  </si>
  <si>
    <t>CONSUMER1062</t>
  </si>
  <si>
    <t>CONSUMER1656</t>
  </si>
  <si>
    <t>CONSUMER1029</t>
  </si>
  <si>
    <t>CONSUMER1222</t>
  </si>
  <si>
    <t>CONSUMER1240</t>
  </si>
  <si>
    <t>CONSUMER1011</t>
  </si>
  <si>
    <t>CONSUMER1110</t>
  </si>
  <si>
    <t>CONSUMER1549</t>
  </si>
  <si>
    <t>CONSUMER1225</t>
  </si>
  <si>
    <t>CONSUMER1325</t>
  </si>
  <si>
    <t>CONSUMER1095</t>
  </si>
  <si>
    <t>CONSUMER1834</t>
  </si>
  <si>
    <t>CONSUMER1348</t>
  </si>
  <si>
    <t>CONSUMER1012</t>
  </si>
  <si>
    <t>CONSUMER1920</t>
  </si>
  <si>
    <t>CONSUMER1568</t>
  </si>
  <si>
    <t>CONSUMER1016</t>
  </si>
  <si>
    <t>CONSUMER1184</t>
  </si>
  <si>
    <t>CONSUMER1388</t>
  </si>
  <si>
    <t>CONSUMER1329</t>
  </si>
  <si>
    <t>CONSUMER1069</t>
  </si>
  <si>
    <t>CONSUMER1948</t>
  </si>
  <si>
    <t>CONSUMER1474</t>
  </si>
  <si>
    <t>CONSUMER1057</t>
  </si>
  <si>
    <t>CONSUMER1448</t>
  </si>
  <si>
    <t>CONSUMER1415</t>
  </si>
  <si>
    <t>CONSUMER1686</t>
  </si>
  <si>
    <t>CONSUMER1727</t>
  </si>
  <si>
    <t>CONSUMER1333</t>
  </si>
  <si>
    <t>CONSUMER1918</t>
  </si>
  <si>
    <t>CONSUMER1045</t>
  </si>
  <si>
    <t>CONSUMER1602</t>
  </si>
  <si>
    <t>CONSUMER1008</t>
  </si>
  <si>
    <t>CONSUMER1439</t>
  </si>
  <si>
    <t>CONSUMER1273</t>
  </si>
  <si>
    <t>CONSUMER1757</t>
  </si>
  <si>
    <t>CONSUMER1412</t>
  </si>
  <si>
    <t>CONSUMER1130</t>
  </si>
  <si>
    <t>CONSUMER1634</t>
  </si>
  <si>
    <t>CONSUMER1909</t>
  </si>
  <si>
    <t>CONSUMER1211</t>
  </si>
  <si>
    <t>CONSUMER1298</t>
  </si>
  <si>
    <t>CONSUMER1299</t>
  </si>
  <si>
    <t>CONSUMER1457</t>
  </si>
  <si>
    <t>CONSUMER1585</t>
  </si>
  <si>
    <t>CONSUMER1586</t>
  </si>
  <si>
    <t>CONSUMER1115</t>
  </si>
  <si>
    <t>CONSUMER1879</t>
  </si>
  <si>
    <t>CONSUMER1741</t>
  </si>
  <si>
    <t>CONSUMER1001</t>
  </si>
  <si>
    <t>CONSUMER1269</t>
  </si>
  <si>
    <t>CONSUMER1446</t>
  </si>
  <si>
    <t>CONSUMER1702</t>
  </si>
  <si>
    <t>CONSUMER1894</t>
  </si>
  <si>
    <t>CONSUMER1004</t>
  </si>
  <si>
    <t>CONSUMER1172</t>
  </si>
  <si>
    <t>CONSUMER1872</t>
  </si>
  <si>
    <t>CONSUMER1510</t>
  </si>
  <si>
    <t>CONSUMER1658</t>
  </si>
  <si>
    <t>CONSUMER1763</t>
  </si>
  <si>
    <t>CONSUMER1402</t>
  </si>
  <si>
    <t>CONSUMER1133</t>
  </si>
  <si>
    <t>CONSUMER1571</t>
  </si>
  <si>
    <t>CONSUMER1124</t>
  </si>
  <si>
    <t>CONSUMER1105</t>
  </si>
  <si>
    <t>CONSUMER1059</t>
  </si>
  <si>
    <t>CONSUMER1761</t>
  </si>
  <si>
    <t>CONSUMER1481</t>
  </si>
  <si>
    <t>CONSUMER1357</t>
  </si>
  <si>
    <t>CONSUMER1895</t>
  </si>
  <si>
    <t>CONSUMER1304</t>
  </si>
  <si>
    <t>CONSUMER1047</t>
  </si>
  <si>
    <t>CONSUMER1077</t>
  </si>
  <si>
    <t>CONSUMER1782</t>
  </si>
  <si>
    <t>CONSUMER1162</t>
  </si>
  <si>
    <t>CONSUMER1940</t>
  </si>
  <si>
    <t>CONSUMER1119</t>
  </si>
  <si>
    <t>CONSUMER1867</t>
  </si>
  <si>
    <t>CONSUMER1907</t>
  </si>
  <si>
    <t>CONSUMER1957</t>
  </si>
  <si>
    <t>CONSUMER1292</t>
  </si>
  <si>
    <t>CONSUMER1215</t>
  </si>
  <si>
    <t>CONSUMER1318</t>
  </si>
  <si>
    <t>CONSUMER1661</t>
  </si>
  <si>
    <t>CONSUMER1862</t>
  </si>
  <si>
    <t>CONSUMER1646</t>
  </si>
  <si>
    <t>CONSUMER1098</t>
  </si>
  <si>
    <t>CONSUMER1437</t>
  </si>
  <si>
    <t>CONSUMER1161</t>
  </si>
  <si>
    <t>CONSUMER1254</t>
  </si>
  <si>
    <t>CONSUMER1974</t>
  </si>
  <si>
    <t>CONSUMER1170</t>
  </si>
  <si>
    <t>CONSUMER1581</t>
  </si>
  <si>
    <t>CONSUMER1230</t>
  </si>
  <si>
    <t>CONSUMER1671</t>
  </si>
  <si>
    <t>CONSUMER1993</t>
  </si>
  <si>
    <t>CONSUMER1597</t>
  </si>
  <si>
    <t>CONSUMER1158</t>
  </si>
  <si>
    <t>CONSUMER1538</t>
  </si>
  <si>
    <t>CONSUMER1660</t>
  </si>
  <si>
    <t>CONSUMER1726</t>
  </si>
  <si>
    <t>CONSUMER1176</t>
  </si>
  <si>
    <t>CONSUMER1219</t>
  </si>
  <si>
    <t>CONSUMER1724</t>
  </si>
  <si>
    <t>CONSUMER1226</t>
  </si>
  <si>
    <t>CONSUMER1682</t>
  </si>
  <si>
    <t>CONSUMER1389</t>
  </si>
  <si>
    <t>CONSUMER1327</t>
  </si>
  <si>
    <t>CONSUMER1311</t>
  </si>
  <si>
    <t>CONSUMER1436</t>
  </si>
  <si>
    <t>CONSUMER1621</t>
  </si>
  <si>
    <t>CONSUMER1487</t>
  </si>
  <si>
    <t>CONSUMER1852</t>
  </si>
  <si>
    <t>CONSUMER1201</t>
  </si>
  <si>
    <t>CONSUMER1535</t>
  </si>
  <si>
    <t>CONSUMER1358</t>
  </si>
  <si>
    <t>CONSUMER1480</t>
  </si>
  <si>
    <t>CONSUMER1261</t>
  </si>
  <si>
    <t>CONSUMER1570</t>
  </si>
  <si>
    <t>CONSUMER1547</t>
  </si>
  <si>
    <t>CONSUMER1851</t>
  </si>
  <si>
    <t>CONSUMER1106</t>
  </si>
  <si>
    <t>CONSUMER1578</t>
  </si>
  <si>
    <t>CONSUMER1871</t>
  </si>
  <si>
    <t>CONSUMER1345</t>
  </si>
  <si>
    <t>CONSUMER1560</t>
  </si>
  <si>
    <t>CONSUMER1027</t>
  </si>
  <si>
    <t>CONSUMER1552</t>
  </si>
  <si>
    <t>CONSUMER1882</t>
  </si>
  <si>
    <t>CONSUMER1465</t>
  </si>
  <si>
    <t>CONSUMER1060</t>
  </si>
  <si>
    <t>CONSUMER1848</t>
  </si>
  <si>
    <t>CONSUMER1031</t>
  </si>
  <si>
    <t>CONSUMER1346</t>
  </si>
  <si>
    <t>CONSUMER1590</t>
  </si>
  <si>
    <t>CONSUMER1244</t>
  </si>
  <si>
    <t>CONSUMER1600</t>
  </si>
  <si>
    <t>CONSUMER1919</t>
  </si>
  <si>
    <t>CONSUMER1330</t>
  </si>
  <si>
    <t>CONSUMER1997</t>
  </si>
  <si>
    <t>CONSUMER1511</t>
  </si>
  <si>
    <t>CONSUMER1694</t>
  </si>
  <si>
    <t>CONSUMER1471</t>
  </si>
  <si>
    <t>CONSUMER1198</t>
  </si>
  <si>
    <t>CONSUMER1136</t>
  </si>
  <si>
    <t>CONSUMER1277</t>
  </si>
  <si>
    <t>CONSUMER1210</t>
  </si>
  <si>
    <t>CONSUMER1207</t>
  </si>
  <si>
    <t>CONSUMER1316</t>
  </si>
  <si>
    <t>CONSUMER1231</t>
  </si>
  <si>
    <t>CONSUMER1545</t>
  </si>
  <si>
    <t>CONSUMER1717</t>
  </si>
  <si>
    <t>CONSUMER1676</t>
  </si>
  <si>
    <t>CONSUMER1579</t>
  </si>
  <si>
    <t>CONSUMER1300</t>
  </si>
  <si>
    <t>CONSUMER1192</t>
  </si>
  <si>
    <t>CONSUMER1892</t>
  </si>
  <si>
    <t>CONSUMER1525</t>
  </si>
  <si>
    <t>CONSUMER1413</t>
  </si>
  <si>
    <t>CONSUMER1293</t>
  </si>
  <si>
    <t>CONSUMER1689</t>
  </si>
  <si>
    <t>CONSUMER1462</t>
  </si>
  <si>
    <t>CONSUMER1836</t>
  </si>
  <si>
    <t>CONSUMER1078</t>
  </si>
  <si>
    <t>CONSUMER1229</t>
  </si>
  <si>
    <t>CONSUMER1847</t>
  </si>
  <si>
    <t>CONSUMER1858</t>
  </si>
  <si>
    <t>CONSUMER1929</t>
  </si>
  <si>
    <t>CONSUMER1294</t>
  </si>
  <si>
    <t>CONSUMER1594</t>
  </si>
  <si>
    <t>CONSUMER1287</t>
  </si>
  <si>
    <t>CONSUMER1443</t>
  </si>
  <si>
    <t>CONSUMER1033</t>
  </si>
  <si>
    <t>CONSUMER1928</t>
  </si>
  <si>
    <t>CONSUMER1796</t>
  </si>
  <si>
    <t>CONSUMER1156</t>
  </si>
  <si>
    <t>CONSUMER1992</t>
  </si>
  <si>
    <t>CONSUMER1252</t>
  </si>
  <si>
    <t>CONSUMER1206</t>
  </si>
  <si>
    <t>CONSUMER1216</t>
  </si>
  <si>
    <t>CONSUMER1138</t>
  </si>
  <si>
    <t>CONSUMER1522</t>
  </si>
  <si>
    <t>CONSUMER1616</t>
  </si>
  <si>
    <t>CONSUMER1442</t>
  </si>
  <si>
    <t>CONSUMER1494</t>
  </si>
  <si>
    <t>CONSUMER1197</t>
  </si>
  <si>
    <t>CONSUMER1076</t>
  </si>
  <si>
    <t>CONSUMER1421</t>
  </si>
  <si>
    <t>CONSUMER1860</t>
  </si>
  <si>
    <t>CONSUMER1088</t>
  </si>
  <si>
    <t>CONSUMER1233</t>
  </si>
  <si>
    <t>CONSUMER1458</t>
  </si>
  <si>
    <t>CONSUMER1915</t>
  </si>
  <si>
    <t>CONSUMER1109</t>
  </si>
  <si>
    <t>CONSUMER1425</t>
  </si>
  <si>
    <t>CONSUMER1986</t>
  </si>
  <si>
    <t>CONSUMER1352</t>
  </si>
  <si>
    <t>CONSUMER1605</t>
  </si>
  <si>
    <t>CONSUMER1383</t>
  </si>
  <si>
    <t>CONSUMER1475</t>
  </si>
  <si>
    <t>CONSUMER1598</t>
  </si>
  <si>
    <t>CONSUMER1537</t>
  </si>
  <si>
    <t>CONSUMER1802</t>
  </si>
  <si>
    <t>CONSUMER1555</t>
  </si>
  <si>
    <t>CONSUMER1981</t>
  </si>
  <si>
    <t>CONSUMER1072</t>
  </si>
  <si>
    <t>CONSUMER1564</t>
  </si>
  <si>
    <t>CONSUMER1944</t>
  </si>
  <si>
    <t>CONSUMER1049</t>
  </si>
  <si>
    <t>CONSUMER1303</t>
  </si>
  <si>
    <t>CONSUMER1810</t>
  </si>
  <si>
    <t>CONSUMER1344</t>
  </si>
  <si>
    <t>CONSUMER1449</t>
  </si>
  <si>
    <t>CONSUMER1164</t>
  </si>
  <si>
    <t>CONSUMER1148</t>
  </si>
  <si>
    <t>CONSUMER1633</t>
  </si>
  <si>
    <t>CONSUMER1074</t>
  </si>
  <si>
    <t>CONSUMER1336</t>
  </si>
  <si>
    <t>CONSUMER1596</t>
  </si>
  <si>
    <t>CONSUMER1065</t>
  </si>
  <si>
    <t>CONSUMER1055</t>
  </si>
  <si>
    <t>CONSUMER1139</t>
  </si>
  <si>
    <t>CONSUMER1731</t>
  </si>
  <si>
    <t>CONSUMER1665</t>
  </si>
  <si>
    <t>CONSUMER1926</t>
  </si>
  <si>
    <t>CONSUMER1456</t>
  </si>
  <si>
    <t>CONSUMER1699</t>
  </si>
  <si>
    <t>CONSUMER1337</t>
  </si>
  <si>
    <t>CONSUMER1319</t>
  </si>
  <si>
    <t>CONSUMER1390</t>
  </si>
  <si>
    <t>CONSUMER1856</t>
  </si>
  <si>
    <t>CONSUMER1360</t>
  </si>
  <si>
    <t>CONSUMER1614</t>
  </si>
  <si>
    <t>CONSUMER1626</t>
  </si>
  <si>
    <t>CONSUMER1341</t>
  </si>
  <si>
    <t>CONSUMER1916</t>
  </si>
  <si>
    <t>CONSUMER1528</t>
  </si>
  <si>
    <t>CONSUMER1531</t>
  </si>
  <si>
    <t>CONSUMER1659</t>
  </si>
  <si>
    <t>CONSUMER1041</t>
  </si>
  <si>
    <t>CONSUMER1431</t>
  </si>
  <si>
    <t>CONSUMER1632</t>
  </si>
  <si>
    <t>CONSUMER1942</t>
  </si>
  <si>
    <t>CONSUMER1766</t>
  </si>
  <si>
    <t>CONSUMER1576</t>
  </si>
  <si>
    <t>CONSUMER1143</t>
  </si>
  <si>
    <t>CONSUMER1747</t>
  </si>
  <si>
    <t>CONSUMER1495</t>
  </si>
  <si>
    <t>CONSUMER1680</t>
  </si>
  <si>
    <t>CONSUMER1178</t>
  </si>
  <si>
    <t>CONSUMER1256</t>
  </si>
  <si>
    <t>CONSUMER1554</t>
  </si>
  <si>
    <t>CONSUMER1224</t>
  </si>
  <si>
    <t>CONSUMER1046</t>
  </si>
  <si>
    <t>CONSUMER1519</t>
  </si>
  <si>
    <t>CONSUMER1043</t>
  </si>
  <si>
    <t>CONSUMER1705</t>
  </si>
  <si>
    <t>CONSUMER1502</t>
  </si>
  <si>
    <t>CONSUMER1508</t>
  </si>
  <si>
    <t>CONSUMER1463</t>
  </si>
  <si>
    <t>CONSUMER1649</t>
  </si>
  <si>
    <t>CONSUMER1729</t>
  </si>
  <si>
    <t>CONSUMER1035</t>
  </si>
  <si>
    <t>CONSUMER1171</t>
  </si>
  <si>
    <t>CONSUMER1645</t>
  </si>
  <si>
    <t>CONSUMER1666</t>
  </si>
  <si>
    <t>CONSUMER1284</t>
  </si>
  <si>
    <t>CONSUMER1624</t>
  </si>
  <si>
    <t>CONSUMER1343</t>
  </si>
  <si>
    <t>CONSUMER1386</t>
  </si>
  <si>
    <t>CONSUMER1870</t>
  </si>
  <si>
    <t>CONSUMER1550</t>
  </si>
  <si>
    <t>CONSUMER1203</t>
  </si>
  <si>
    <t>CONSUMER1541</t>
  </si>
  <si>
    <t>CONSUMER1018</t>
  </si>
  <si>
    <t>CONSUMER1165</t>
  </si>
  <si>
    <t>CONSUMER1405</t>
  </si>
  <si>
    <t>CONSUMER1420</t>
  </si>
  <si>
    <t>CONSUMER1173</t>
  </si>
  <si>
    <t>CONSUMER1328</t>
  </si>
  <si>
    <t>CONSUMER1290</t>
  </si>
  <si>
    <t>CONSUMER1941</t>
  </si>
  <si>
    <t>CONSUMER1493</t>
  </si>
  <si>
    <t>CONSUMER1557</t>
  </si>
  <si>
    <t>CONSUMER1089</t>
  </si>
  <si>
    <t>CONSUMER1534</t>
  </si>
  <si>
    <t>CONSUMER1048</t>
  </si>
  <si>
    <t>CONSUMER1667</t>
  </si>
  <si>
    <t>CONSUMER1038</t>
  </si>
  <si>
    <t>CONSUMER1822</t>
  </si>
  <si>
    <t>CONSUMER1500</t>
  </si>
  <si>
    <t>CONSUMER1791</t>
  </si>
  <si>
    <t>CONSUMER1223</t>
  </si>
  <si>
    <t>CONSUMER1107</t>
  </si>
  <si>
    <t>CONSUMER1309</t>
  </si>
  <si>
    <t>CONSUMER1392</t>
  </si>
  <si>
    <t>CONSUMER1793</t>
  </si>
  <si>
    <t>CONSUMER1635</t>
  </si>
  <si>
    <t>CONSUMER1429</t>
  </si>
  <si>
    <t>CONSUMER1684</t>
  </si>
  <si>
    <t>CONSUMER1268</t>
  </si>
  <si>
    <t>CONSUMER1953</t>
  </si>
  <si>
    <t>CONSUMER1818</t>
  </si>
  <si>
    <t>CONSUMER1692</t>
  </si>
  <si>
    <t>CONSUMER1504</t>
  </si>
  <si>
    <t>CONSUMER1584</t>
  </si>
  <si>
    <t>CONSUMER1854</t>
  </si>
  <si>
    <t>CONSUMER1577</t>
  </si>
  <si>
    <t>CONSUMER1307</t>
  </si>
  <si>
    <t>CONSUMER1844</t>
  </si>
  <si>
    <t>CONSUMER1237</t>
  </si>
  <si>
    <t>CONSUMER1520</t>
  </si>
  <si>
    <t>CONSUMER1279</t>
  </si>
  <si>
    <t>CONSUMER1353</t>
  </si>
  <si>
    <t>CONSUMER1664</t>
  </si>
  <si>
    <t>CONSUMER1310</t>
  </si>
  <si>
    <t>CONSUMER1169</t>
  </si>
  <si>
    <t>CONSUMER1466</t>
  </si>
  <si>
    <t>CONSUMER1801</t>
  </si>
  <si>
    <t>CONSUMER1117</t>
  </si>
  <si>
    <t>CONSUMER1270</t>
  </si>
  <si>
    <t>CONSUMER1250</t>
  </si>
  <si>
    <t>CONSUMER1737</t>
  </si>
  <si>
    <t>CONSUMER1515</t>
  </si>
  <si>
    <t>CONSUMER1010</t>
  </si>
  <si>
    <t>CONSUMER1478</t>
  </si>
  <si>
    <t>CONSUMER1103</t>
  </si>
  <si>
    <t>CONSUMER1917</t>
  </si>
  <si>
    <t>CONSUMER1901</t>
  </si>
  <si>
    <t>CONSUMER1588</t>
  </si>
  <si>
    <t>CONSUMER1086</t>
  </si>
  <si>
    <t>CONSUMER1711</t>
  </si>
  <si>
    <t>CONSUMER1003</t>
  </si>
  <si>
    <t>CONSUMER1167</t>
  </si>
  <si>
    <t>CONSUMER1321</t>
  </si>
  <si>
    <t>CONSUMER1483</t>
  </si>
  <si>
    <t>CONSUMER1154</t>
  </si>
  <si>
    <t>CONSUMER1677</t>
  </si>
  <si>
    <t>CONSUMER1647</t>
  </si>
  <si>
    <t>CONSUMER1583</t>
  </si>
  <si>
    <t>CONSUMER1144</t>
  </si>
  <si>
    <t>CONSUMER1738</t>
  </si>
  <si>
    <t>CONSUMER1002</t>
  </si>
  <si>
    <t>CONSUMER1625</t>
  </si>
  <si>
    <t>CONSUMER1770</t>
  </si>
  <si>
    <t>CONSUMER1565</t>
  </si>
  <si>
    <t>CONSUMER1006</t>
  </si>
  <si>
    <t>CONSUMER1636</t>
  </si>
  <si>
    <t>CONSUMER1350</t>
  </si>
  <si>
    <t>CONSUMER1723</t>
  </si>
  <si>
    <t>CONSUMER1749</t>
  </si>
  <si>
    <t>CONSUMER1354</t>
  </si>
  <si>
    <t>CONSUMER1157</t>
  </si>
  <si>
    <t>CONSUMER1313</t>
  </si>
  <si>
    <t>CONSUMER1151</t>
  </si>
  <si>
    <t>CONSUMER1137</t>
  </si>
  <si>
    <t>CONSUMER1125</t>
  </si>
  <si>
    <t>CONSUMER1236</t>
  </si>
  <si>
    <t>CONSUMER1257</t>
  </si>
  <si>
    <t>CONSUMER1776</t>
  </si>
  <si>
    <t>CONSUMER1672</t>
  </si>
  <si>
    <t>CONSUMER1627</t>
  </si>
  <si>
    <t>Threshold</t>
  </si>
  <si>
    <t>Predicted</t>
  </si>
  <si>
    <t>DQ</t>
  </si>
  <si>
    <t>On Time</t>
  </si>
  <si>
    <t>FPR</t>
  </si>
  <si>
    <t>TPR</t>
  </si>
  <si>
    <t>Total Negative</t>
  </si>
  <si>
    <t>Total Positive</t>
  </si>
  <si>
    <t>Linear Predictor 1 (Raw)</t>
  </si>
  <si>
    <t>Linear Predictor 1 (Bounded)</t>
  </si>
  <si>
    <t>Predicted Probability 1</t>
  </si>
  <si>
    <t>Log Likelihood 1</t>
  </si>
  <si>
    <t>Linear Predictor 2 (Raw)</t>
  </si>
  <si>
    <t>Linear Predictor 2 (Bounded)</t>
  </si>
  <si>
    <t>Predicted Probability 2</t>
  </si>
  <si>
    <t>Log Likelihood 2</t>
  </si>
  <si>
    <t>c0</t>
  </si>
  <si>
    <t>c1</t>
  </si>
  <si>
    <t>c2</t>
  </si>
  <si>
    <t>Pct good stand</t>
  </si>
  <si>
    <t>Credit Util</t>
  </si>
  <si>
    <t>prior dq pct</t>
  </si>
  <si>
    <t>Linear Predictor 2</t>
  </si>
  <si>
    <t>c3</t>
  </si>
  <si>
    <t>c4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</si>
</sst>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00"/>
    <numFmt numFmtId="167" formatCode="0.0000"/>
  </numFmts>
  <fonts count="4" x14ac:knownFonts="1">
    <font>
      <sz val="11"/>
      <color theme="1"/>
      <name val="Aptos Narrow"/>
      <family val="2"/>
      <scheme val="minor"/>
    </font>
    <font>
      <sz val="11"/>
      <color theme="1"/>
      <name val="Aptos Narrow"/>
      <family val="2"/>
      <scheme val="minor"/>
    </font>
    <font>
      <sz val="11"/>
      <color rgb="FF000000"/>
      <name val="Aptos Narrow"/>
      <family val="2"/>
      <scheme val="minor"/>
    </font>
    <font>
      <sz val="8"/>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CF7B6"/>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0" fillId="0" borderId="0" xfId="0" applyAlignment="1">
      <alignment wrapText="1"/>
    </xf>
    <xf numFmtId="2" fontId="0" fillId="0" borderId="0" xfId="0" applyNumberFormat="1"/>
    <xf numFmtId="164" fontId="0" fillId="0" borderId="0" xfId="0" applyNumberFormat="1"/>
    <xf numFmtId="9" fontId="0" fillId="0" borderId="0" xfId="1" applyFont="1"/>
    <xf numFmtId="165" fontId="0" fillId="0" borderId="0" xfId="0" applyNumberFormat="1"/>
    <xf numFmtId="1" fontId="0" fillId="0" borderId="0" xfId="0" applyNumberFormat="1"/>
    <xf numFmtId="164" fontId="0" fillId="2" borderId="0" xfId="0" applyNumberFormat="1" applyFill="1"/>
    <xf numFmtId="0" fontId="0" fillId="2" borderId="0" xfId="0" applyFill="1"/>
    <xf numFmtId="0" fontId="0" fillId="0" borderId="0" xfId="1" applyNumberFormat="1" applyFont="1"/>
    <xf numFmtId="0" fontId="0" fillId="3" borderId="0" xfId="0" applyFill="1" applyAlignment="1">
      <alignment wrapText="1"/>
    </xf>
    <xf numFmtId="164" fontId="0" fillId="3" borderId="0" xfId="0" applyNumberFormat="1" applyFill="1"/>
    <xf numFmtId="0" fontId="0" fillId="3" borderId="0" xfId="0" applyFill="1"/>
    <xf numFmtId="0" fontId="0" fillId="4" borderId="0" xfId="0" applyFill="1"/>
    <xf numFmtId="0" fontId="0" fillId="4" borderId="0" xfId="0" applyFill="1" applyAlignment="1">
      <alignment wrapText="1"/>
    </xf>
    <xf numFmtId="164" fontId="0" fillId="4" borderId="0" xfId="0" applyNumberFormat="1" applyFill="1"/>
    <xf numFmtId="9" fontId="0" fillId="4" borderId="0" xfId="1" applyFont="1" applyFill="1"/>
    <xf numFmtId="0" fontId="0" fillId="4" borderId="0" xfId="1" applyNumberFormat="1" applyFont="1" applyFill="1"/>
    <xf numFmtId="2" fontId="0" fillId="4" borderId="0" xfId="0" applyNumberFormat="1" applyFill="1"/>
    <xf numFmtId="0" fontId="0" fillId="5" borderId="0" xfId="0" applyFill="1" applyAlignment="1">
      <alignment wrapText="1"/>
    </xf>
    <xf numFmtId="0" fontId="0" fillId="5" borderId="0" xfId="0" applyFill="1"/>
    <xf numFmtId="9" fontId="0" fillId="6" borderId="0" xfId="1" applyFont="1" applyFill="1"/>
    <xf numFmtId="0" fontId="0" fillId="6" borderId="0" xfId="1" applyNumberFormat="1" applyFont="1" applyFill="1"/>
    <xf numFmtId="0" fontId="0" fillId="6" borderId="0" xfId="0" applyFill="1"/>
    <xf numFmtId="9" fontId="0" fillId="0" borderId="0" xfId="1" applyFont="1" applyFill="1"/>
    <xf numFmtId="0" fontId="0" fillId="0" borderId="0" xfId="1" applyNumberFormat="1" applyFont="1" applyFill="1"/>
    <xf numFmtId="2" fontId="0" fillId="5" borderId="0" xfId="0" applyNumberFormat="1" applyFill="1"/>
    <xf numFmtId="9" fontId="0" fillId="5" borderId="0" xfId="1" applyFont="1" applyFill="1"/>
    <xf numFmtId="0" fontId="0" fillId="5" borderId="0" xfId="1" applyNumberFormat="1" applyFont="1" applyFill="1"/>
    <xf numFmtId="0" fontId="0" fillId="5" borderId="0" xfId="1" quotePrefix="1" applyNumberFormat="1" applyFont="1" applyFill="1"/>
    <xf numFmtId="0" fontId="0" fillId="6" borderId="0" xfId="1" quotePrefix="1" applyNumberFormat="1" applyFont="1" applyFill="1"/>
    <xf numFmtId="2" fontId="0" fillId="4" borderId="0" xfId="1" applyNumberFormat="1" applyFont="1" applyFill="1"/>
    <xf numFmtId="0" fontId="2" fillId="4" borderId="0" xfId="0" applyFont="1" applyFill="1"/>
    <xf numFmtId="167" fontId="0" fillId="5" borderId="0" xfId="0" applyNumberFormat="1" applyFill="1"/>
    <xf numFmtId="0" fontId="0" fillId="7" borderId="0" xfId="0" applyFill="1" applyAlignment="1">
      <alignment wrapText="1"/>
    </xf>
    <xf numFmtId="0" fontId="0" fillId="7" borderId="0" xfId="0" applyFill="1"/>
    <xf numFmtId="167" fontId="0" fillId="7" borderId="0" xfId="0" applyNumberFormat="1" applyFill="1"/>
    <xf numFmtId="9" fontId="0" fillId="7" borderId="0" xfId="1" applyFont="1" applyFill="1"/>
    <xf numFmtId="0" fontId="0" fillId="7" borderId="0" xfId="1" applyNumberFormat="1" applyFont="1" applyFill="1"/>
    <xf numFmtId="2" fontId="0" fillId="7" borderId="0" xfId="1" applyNumberFormat="1" applyFont="1" applyFill="1"/>
    <xf numFmtId="2" fontId="0" fillId="5" borderId="0" xfId="1" applyNumberFormat="1" applyFont="1" applyFill="1"/>
    <xf numFmtId="2" fontId="0" fillId="6" borderId="0" xfId="1" applyNumberFormat="1" applyFont="1" applyFill="1"/>
    <xf numFmtId="166" fontId="0" fillId="7" borderId="0" xfId="0" applyNumberFormat="1" applyFill="1"/>
    <xf numFmtId="0" fontId="0" fillId="0" borderId="0" xfId="0" applyAlignment="1">
      <alignment horizontal="center" wrapText="1"/>
    </xf>
  </cellXfs>
  <cellStyles count="2">
    <cellStyle name="Normal" xfId="0" builtinId="0"/>
    <cellStyle name="Percent" xfId="1" builtinId="5"/>
  </cellStyles>
  <dxfs count="0"/>
  <tableStyles count="0" defaultTableStyle="TableStyleMedium2" defaultPivotStyle="PivotStyleLight16"/>
  <colors>
    <mruColors>
      <color rgb="FFFCF7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xVal>
            <c:numRef>
              <c:f>'set up'!$O$8:$O$207</c:f>
              <c:numCache>
                <c:formatCode>0.0</c:formatCode>
                <c:ptCount val="200"/>
                <c:pt idx="0">
                  <c:v>112</c:v>
                </c:pt>
                <c:pt idx="1">
                  <c:v>105</c:v>
                </c:pt>
                <c:pt idx="2">
                  <c:v>119</c:v>
                </c:pt>
                <c:pt idx="3">
                  <c:v>129</c:v>
                </c:pt>
                <c:pt idx="4">
                  <c:v>116</c:v>
                </c:pt>
                <c:pt idx="5">
                  <c:v>96</c:v>
                </c:pt>
                <c:pt idx="6">
                  <c:v>103</c:v>
                </c:pt>
                <c:pt idx="7">
                  <c:v>93</c:v>
                </c:pt>
                <c:pt idx="8">
                  <c:v>108</c:v>
                </c:pt>
                <c:pt idx="9">
                  <c:v>112</c:v>
                </c:pt>
                <c:pt idx="10">
                  <c:v>92</c:v>
                </c:pt>
                <c:pt idx="11">
                  <c:v>118</c:v>
                </c:pt>
                <c:pt idx="12">
                  <c:v>110</c:v>
                </c:pt>
                <c:pt idx="13">
                  <c:v>115</c:v>
                </c:pt>
                <c:pt idx="14">
                  <c:v>90</c:v>
                </c:pt>
                <c:pt idx="15">
                  <c:v>146</c:v>
                </c:pt>
                <c:pt idx="16">
                  <c:v>123</c:v>
                </c:pt>
                <c:pt idx="17">
                  <c:v>110</c:v>
                </c:pt>
                <c:pt idx="18">
                  <c:v>103</c:v>
                </c:pt>
                <c:pt idx="19">
                  <c:v>96</c:v>
                </c:pt>
                <c:pt idx="20">
                  <c:v>113</c:v>
                </c:pt>
                <c:pt idx="21">
                  <c:v>130</c:v>
                </c:pt>
                <c:pt idx="22">
                  <c:v>121</c:v>
                </c:pt>
                <c:pt idx="23">
                  <c:v>98</c:v>
                </c:pt>
                <c:pt idx="24">
                  <c:v>113</c:v>
                </c:pt>
                <c:pt idx="25">
                  <c:v>95</c:v>
                </c:pt>
                <c:pt idx="26">
                  <c:v>106</c:v>
                </c:pt>
                <c:pt idx="27">
                  <c:v>129</c:v>
                </c:pt>
                <c:pt idx="28">
                  <c:v>118</c:v>
                </c:pt>
                <c:pt idx="29">
                  <c:v>100</c:v>
                </c:pt>
                <c:pt idx="30">
                  <c:v>118</c:v>
                </c:pt>
                <c:pt idx="31">
                  <c:v>148</c:v>
                </c:pt>
                <c:pt idx="32">
                  <c:v>116</c:v>
                </c:pt>
                <c:pt idx="33">
                  <c:v>100</c:v>
                </c:pt>
                <c:pt idx="34">
                  <c:v>99</c:v>
                </c:pt>
                <c:pt idx="35">
                  <c:v>120</c:v>
                </c:pt>
                <c:pt idx="36">
                  <c:v>91</c:v>
                </c:pt>
                <c:pt idx="37">
                  <c:v>108</c:v>
                </c:pt>
                <c:pt idx="38">
                  <c:v>119</c:v>
                </c:pt>
                <c:pt idx="39">
                  <c:v>95</c:v>
                </c:pt>
                <c:pt idx="40">
                  <c:v>111</c:v>
                </c:pt>
                <c:pt idx="41">
                  <c:v>129</c:v>
                </c:pt>
                <c:pt idx="42">
                  <c:v>93</c:v>
                </c:pt>
                <c:pt idx="43">
                  <c:v>106</c:v>
                </c:pt>
                <c:pt idx="44">
                  <c:v>129</c:v>
                </c:pt>
                <c:pt idx="45">
                  <c:v>95</c:v>
                </c:pt>
                <c:pt idx="46">
                  <c:v>108</c:v>
                </c:pt>
                <c:pt idx="47">
                  <c:v>106</c:v>
                </c:pt>
                <c:pt idx="48">
                  <c:v>108</c:v>
                </c:pt>
                <c:pt idx="49">
                  <c:v>118</c:v>
                </c:pt>
                <c:pt idx="50">
                  <c:v>105</c:v>
                </c:pt>
                <c:pt idx="51">
                  <c:v>112</c:v>
                </c:pt>
                <c:pt idx="52">
                  <c:v>102</c:v>
                </c:pt>
                <c:pt idx="53">
                  <c:v>107</c:v>
                </c:pt>
                <c:pt idx="54">
                  <c:v>112</c:v>
                </c:pt>
                <c:pt idx="55">
                  <c:v>124</c:v>
                </c:pt>
                <c:pt idx="56">
                  <c:v>104</c:v>
                </c:pt>
                <c:pt idx="57">
                  <c:v>101</c:v>
                </c:pt>
                <c:pt idx="58">
                  <c:v>107</c:v>
                </c:pt>
                <c:pt idx="59">
                  <c:v>94</c:v>
                </c:pt>
                <c:pt idx="60">
                  <c:v>96</c:v>
                </c:pt>
                <c:pt idx="61">
                  <c:v>127</c:v>
                </c:pt>
                <c:pt idx="62">
                  <c:v>107</c:v>
                </c:pt>
                <c:pt idx="63">
                  <c:v>110</c:v>
                </c:pt>
                <c:pt idx="64">
                  <c:v>106</c:v>
                </c:pt>
                <c:pt idx="65">
                  <c:v>118</c:v>
                </c:pt>
                <c:pt idx="66">
                  <c:v>117</c:v>
                </c:pt>
                <c:pt idx="67">
                  <c:v>110</c:v>
                </c:pt>
                <c:pt idx="68">
                  <c:v>116</c:v>
                </c:pt>
                <c:pt idx="69">
                  <c:v>101</c:v>
                </c:pt>
                <c:pt idx="70">
                  <c:v>96</c:v>
                </c:pt>
                <c:pt idx="71">
                  <c:v>110</c:v>
                </c:pt>
                <c:pt idx="72">
                  <c:v>106</c:v>
                </c:pt>
                <c:pt idx="73">
                  <c:v>104</c:v>
                </c:pt>
                <c:pt idx="74">
                  <c:v>128</c:v>
                </c:pt>
                <c:pt idx="75">
                  <c:v>112</c:v>
                </c:pt>
                <c:pt idx="76">
                  <c:v>104</c:v>
                </c:pt>
                <c:pt idx="77">
                  <c:v>127</c:v>
                </c:pt>
                <c:pt idx="78">
                  <c:v>118</c:v>
                </c:pt>
                <c:pt idx="79">
                  <c:v>118</c:v>
                </c:pt>
                <c:pt idx="80">
                  <c:v>121</c:v>
                </c:pt>
                <c:pt idx="81">
                  <c:v>112</c:v>
                </c:pt>
                <c:pt idx="82">
                  <c:v>102</c:v>
                </c:pt>
                <c:pt idx="83">
                  <c:v>101</c:v>
                </c:pt>
                <c:pt idx="84">
                  <c:v>104</c:v>
                </c:pt>
                <c:pt idx="85">
                  <c:v>116</c:v>
                </c:pt>
                <c:pt idx="86">
                  <c:v>124</c:v>
                </c:pt>
                <c:pt idx="87">
                  <c:v>102</c:v>
                </c:pt>
                <c:pt idx="88">
                  <c:v>150</c:v>
                </c:pt>
                <c:pt idx="89">
                  <c:v>113</c:v>
                </c:pt>
                <c:pt idx="90">
                  <c:v>124</c:v>
                </c:pt>
                <c:pt idx="91">
                  <c:v>114</c:v>
                </c:pt>
                <c:pt idx="92">
                  <c:v>117</c:v>
                </c:pt>
                <c:pt idx="93">
                  <c:v>97</c:v>
                </c:pt>
                <c:pt idx="94">
                  <c:v>105</c:v>
                </c:pt>
                <c:pt idx="95">
                  <c:v>105</c:v>
                </c:pt>
                <c:pt idx="96">
                  <c:v>117</c:v>
                </c:pt>
                <c:pt idx="97">
                  <c:v>112</c:v>
                </c:pt>
                <c:pt idx="98">
                  <c:v>121</c:v>
                </c:pt>
                <c:pt idx="99">
                  <c:v>104</c:v>
                </c:pt>
                <c:pt idx="100">
                  <c:v>92</c:v>
                </c:pt>
                <c:pt idx="101">
                  <c:v>123</c:v>
                </c:pt>
                <c:pt idx="102">
                  <c:v>92</c:v>
                </c:pt>
                <c:pt idx="103">
                  <c:v>111</c:v>
                </c:pt>
                <c:pt idx="104">
                  <c:v>118</c:v>
                </c:pt>
                <c:pt idx="105">
                  <c:v>107</c:v>
                </c:pt>
                <c:pt idx="106">
                  <c:v>122</c:v>
                </c:pt>
                <c:pt idx="107">
                  <c:v>116</c:v>
                </c:pt>
                <c:pt idx="108">
                  <c:v>140</c:v>
                </c:pt>
                <c:pt idx="109">
                  <c:v>107</c:v>
                </c:pt>
                <c:pt idx="110">
                  <c:v>111</c:v>
                </c:pt>
                <c:pt idx="111">
                  <c:v>103</c:v>
                </c:pt>
                <c:pt idx="112">
                  <c:v>103</c:v>
                </c:pt>
                <c:pt idx="113">
                  <c:v>91</c:v>
                </c:pt>
                <c:pt idx="114">
                  <c:v>98</c:v>
                </c:pt>
                <c:pt idx="115">
                  <c:v>99</c:v>
                </c:pt>
                <c:pt idx="116">
                  <c:v>99</c:v>
                </c:pt>
                <c:pt idx="117">
                  <c:v>97</c:v>
                </c:pt>
                <c:pt idx="118">
                  <c:v>139</c:v>
                </c:pt>
                <c:pt idx="119">
                  <c:v>124</c:v>
                </c:pt>
                <c:pt idx="120">
                  <c:v>119</c:v>
                </c:pt>
                <c:pt idx="121">
                  <c:v>120</c:v>
                </c:pt>
                <c:pt idx="122">
                  <c:v>104</c:v>
                </c:pt>
                <c:pt idx="123">
                  <c:v>97</c:v>
                </c:pt>
                <c:pt idx="124">
                  <c:v>104</c:v>
                </c:pt>
                <c:pt idx="125">
                  <c:v>110</c:v>
                </c:pt>
                <c:pt idx="126">
                  <c:v>110</c:v>
                </c:pt>
                <c:pt idx="127">
                  <c:v>111</c:v>
                </c:pt>
                <c:pt idx="128">
                  <c:v>92</c:v>
                </c:pt>
                <c:pt idx="129">
                  <c:v>108</c:v>
                </c:pt>
                <c:pt idx="130">
                  <c:v>111</c:v>
                </c:pt>
                <c:pt idx="131">
                  <c:v>99</c:v>
                </c:pt>
                <c:pt idx="132">
                  <c:v>123</c:v>
                </c:pt>
                <c:pt idx="133">
                  <c:v>99</c:v>
                </c:pt>
                <c:pt idx="134">
                  <c:v>106</c:v>
                </c:pt>
                <c:pt idx="135">
                  <c:v>105</c:v>
                </c:pt>
                <c:pt idx="136">
                  <c:v>112</c:v>
                </c:pt>
                <c:pt idx="137">
                  <c:v>104</c:v>
                </c:pt>
                <c:pt idx="138">
                  <c:v>110</c:v>
                </c:pt>
                <c:pt idx="139">
                  <c:v>117</c:v>
                </c:pt>
                <c:pt idx="140">
                  <c:v>95</c:v>
                </c:pt>
                <c:pt idx="141">
                  <c:v>102</c:v>
                </c:pt>
                <c:pt idx="142">
                  <c:v>124</c:v>
                </c:pt>
                <c:pt idx="143">
                  <c:v>100</c:v>
                </c:pt>
                <c:pt idx="144">
                  <c:v>107</c:v>
                </c:pt>
                <c:pt idx="145">
                  <c:v>96</c:v>
                </c:pt>
                <c:pt idx="146">
                  <c:v>121</c:v>
                </c:pt>
                <c:pt idx="147">
                  <c:v>110</c:v>
                </c:pt>
                <c:pt idx="148">
                  <c:v>127</c:v>
                </c:pt>
                <c:pt idx="149">
                  <c:v>94</c:v>
                </c:pt>
                <c:pt idx="150">
                  <c:v>119</c:v>
                </c:pt>
                <c:pt idx="151">
                  <c:v>109</c:v>
                </c:pt>
                <c:pt idx="152">
                  <c:v>110</c:v>
                </c:pt>
                <c:pt idx="153">
                  <c:v>126</c:v>
                </c:pt>
                <c:pt idx="154">
                  <c:v>142</c:v>
                </c:pt>
                <c:pt idx="155">
                  <c:v>114</c:v>
                </c:pt>
                <c:pt idx="156">
                  <c:v>107</c:v>
                </c:pt>
                <c:pt idx="157">
                  <c:v>124</c:v>
                </c:pt>
                <c:pt idx="158">
                  <c:v>103</c:v>
                </c:pt>
                <c:pt idx="159">
                  <c:v>105</c:v>
                </c:pt>
                <c:pt idx="160">
                  <c:v>123</c:v>
                </c:pt>
                <c:pt idx="161">
                  <c:v>125</c:v>
                </c:pt>
                <c:pt idx="162">
                  <c:v>87</c:v>
                </c:pt>
                <c:pt idx="163">
                  <c:v>122</c:v>
                </c:pt>
                <c:pt idx="164">
                  <c:v>119</c:v>
                </c:pt>
                <c:pt idx="165">
                  <c:v>98</c:v>
                </c:pt>
                <c:pt idx="166">
                  <c:v>100</c:v>
                </c:pt>
                <c:pt idx="167">
                  <c:v>109</c:v>
                </c:pt>
                <c:pt idx="168">
                  <c:v>115</c:v>
                </c:pt>
                <c:pt idx="169">
                  <c:v>141</c:v>
                </c:pt>
                <c:pt idx="170">
                  <c:v>115</c:v>
                </c:pt>
                <c:pt idx="171">
                  <c:v>133</c:v>
                </c:pt>
                <c:pt idx="172">
                  <c:v>120</c:v>
                </c:pt>
                <c:pt idx="173">
                  <c:v>112</c:v>
                </c:pt>
                <c:pt idx="174">
                  <c:v>107</c:v>
                </c:pt>
                <c:pt idx="175">
                  <c:v>107</c:v>
                </c:pt>
                <c:pt idx="176">
                  <c:v>123</c:v>
                </c:pt>
                <c:pt idx="177">
                  <c:v>109</c:v>
                </c:pt>
                <c:pt idx="178">
                  <c:v>108</c:v>
                </c:pt>
                <c:pt idx="179">
                  <c:v>108</c:v>
                </c:pt>
                <c:pt idx="180">
                  <c:v>132</c:v>
                </c:pt>
                <c:pt idx="181">
                  <c:v>122</c:v>
                </c:pt>
                <c:pt idx="182">
                  <c:v>108</c:v>
                </c:pt>
                <c:pt idx="183">
                  <c:v>105</c:v>
                </c:pt>
                <c:pt idx="184">
                  <c:v>107</c:v>
                </c:pt>
                <c:pt idx="185">
                  <c:v>106</c:v>
                </c:pt>
                <c:pt idx="186">
                  <c:v>146</c:v>
                </c:pt>
                <c:pt idx="187">
                  <c:v>106</c:v>
                </c:pt>
                <c:pt idx="188">
                  <c:v>106</c:v>
                </c:pt>
                <c:pt idx="189">
                  <c:v>97</c:v>
                </c:pt>
                <c:pt idx="190">
                  <c:v>113</c:v>
                </c:pt>
                <c:pt idx="191">
                  <c:v>93</c:v>
                </c:pt>
                <c:pt idx="192">
                  <c:v>113</c:v>
                </c:pt>
                <c:pt idx="193">
                  <c:v>95</c:v>
                </c:pt>
                <c:pt idx="194">
                  <c:v>125</c:v>
                </c:pt>
                <c:pt idx="195">
                  <c:v>111</c:v>
                </c:pt>
                <c:pt idx="196">
                  <c:v>105</c:v>
                </c:pt>
                <c:pt idx="197">
                  <c:v>115</c:v>
                </c:pt>
                <c:pt idx="198">
                  <c:v>160</c:v>
                </c:pt>
                <c:pt idx="199">
                  <c:v>95</c:v>
                </c:pt>
              </c:numCache>
            </c:numRef>
          </c:xVal>
          <c:yVal>
            <c:numRef>
              <c:f>'set up'!$Q$8:$Q$207</c:f>
              <c:numCache>
                <c:formatCode>General</c:formatCode>
                <c:ptCount val="200"/>
                <c:pt idx="0">
                  <c:v>0</c:v>
                </c:pt>
                <c:pt idx="1">
                  <c:v>1</c:v>
                </c:pt>
                <c:pt idx="2">
                  <c:v>1</c:v>
                </c:pt>
                <c:pt idx="3">
                  <c:v>1</c:v>
                </c:pt>
                <c:pt idx="4">
                  <c:v>1</c:v>
                </c:pt>
                <c:pt idx="5">
                  <c:v>1</c:v>
                </c:pt>
                <c:pt idx="6">
                  <c:v>1</c:v>
                </c:pt>
                <c:pt idx="7">
                  <c:v>0</c:v>
                </c:pt>
                <c:pt idx="8">
                  <c:v>1</c:v>
                </c:pt>
                <c:pt idx="9">
                  <c:v>1</c:v>
                </c:pt>
                <c:pt idx="10">
                  <c:v>1</c:v>
                </c:pt>
                <c:pt idx="11">
                  <c:v>1</c:v>
                </c:pt>
                <c:pt idx="12">
                  <c:v>1</c:v>
                </c:pt>
                <c:pt idx="13">
                  <c:v>1</c:v>
                </c:pt>
                <c:pt idx="14">
                  <c:v>0</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0</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0</c:v>
                </c:pt>
                <c:pt idx="46">
                  <c:v>1</c:v>
                </c:pt>
                <c:pt idx="47">
                  <c:v>1</c:v>
                </c:pt>
                <c:pt idx="48">
                  <c:v>1</c:v>
                </c:pt>
                <c:pt idx="49">
                  <c:v>1</c:v>
                </c:pt>
                <c:pt idx="50">
                  <c:v>1</c:v>
                </c:pt>
                <c:pt idx="51">
                  <c:v>1</c:v>
                </c:pt>
                <c:pt idx="52">
                  <c:v>1</c:v>
                </c:pt>
                <c:pt idx="53">
                  <c:v>1</c:v>
                </c:pt>
                <c:pt idx="54">
                  <c:v>1</c:v>
                </c:pt>
                <c:pt idx="55">
                  <c:v>1</c:v>
                </c:pt>
                <c:pt idx="56">
                  <c:v>1</c:v>
                </c:pt>
                <c:pt idx="57">
                  <c:v>1</c:v>
                </c:pt>
                <c:pt idx="58">
                  <c:v>1</c:v>
                </c:pt>
                <c:pt idx="59">
                  <c:v>0</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0</c:v>
                </c:pt>
                <c:pt idx="100">
                  <c:v>1</c:v>
                </c:pt>
                <c:pt idx="101">
                  <c:v>1</c:v>
                </c:pt>
                <c:pt idx="102">
                  <c:v>1</c:v>
                </c:pt>
                <c:pt idx="103">
                  <c:v>0</c:v>
                </c:pt>
                <c:pt idx="104">
                  <c:v>1</c:v>
                </c:pt>
                <c:pt idx="105">
                  <c:v>1</c:v>
                </c:pt>
                <c:pt idx="106">
                  <c:v>1</c:v>
                </c:pt>
                <c:pt idx="107">
                  <c:v>1</c:v>
                </c:pt>
                <c:pt idx="108">
                  <c:v>1</c:v>
                </c:pt>
                <c:pt idx="109">
                  <c:v>1</c:v>
                </c:pt>
                <c:pt idx="110">
                  <c:v>0</c:v>
                </c:pt>
                <c:pt idx="111">
                  <c:v>1</c:v>
                </c:pt>
                <c:pt idx="112">
                  <c:v>1</c:v>
                </c:pt>
                <c:pt idx="113">
                  <c:v>1</c:v>
                </c:pt>
                <c:pt idx="114">
                  <c:v>1</c:v>
                </c:pt>
                <c:pt idx="115">
                  <c:v>1</c:v>
                </c:pt>
                <c:pt idx="116">
                  <c:v>1</c:v>
                </c:pt>
                <c:pt idx="117">
                  <c:v>1</c:v>
                </c:pt>
                <c:pt idx="118">
                  <c:v>1</c:v>
                </c:pt>
                <c:pt idx="119">
                  <c:v>1</c:v>
                </c:pt>
                <c:pt idx="120">
                  <c:v>1</c:v>
                </c:pt>
                <c:pt idx="121">
                  <c:v>1</c:v>
                </c:pt>
                <c:pt idx="122">
                  <c:v>0</c:v>
                </c:pt>
                <c:pt idx="123">
                  <c:v>0</c:v>
                </c:pt>
                <c:pt idx="124">
                  <c:v>1</c:v>
                </c:pt>
                <c:pt idx="125">
                  <c:v>1</c:v>
                </c:pt>
                <c:pt idx="126">
                  <c:v>1</c:v>
                </c:pt>
                <c:pt idx="127">
                  <c:v>1</c:v>
                </c:pt>
                <c:pt idx="128">
                  <c:v>1</c:v>
                </c:pt>
                <c:pt idx="129">
                  <c:v>1</c:v>
                </c:pt>
                <c:pt idx="130">
                  <c:v>1</c:v>
                </c:pt>
                <c:pt idx="131">
                  <c:v>0</c:v>
                </c:pt>
                <c:pt idx="132">
                  <c:v>1</c:v>
                </c:pt>
                <c:pt idx="133">
                  <c:v>0</c:v>
                </c:pt>
                <c:pt idx="134">
                  <c:v>1</c:v>
                </c:pt>
                <c:pt idx="135">
                  <c:v>1</c:v>
                </c:pt>
                <c:pt idx="136">
                  <c:v>1</c:v>
                </c:pt>
                <c:pt idx="137">
                  <c:v>1</c:v>
                </c:pt>
                <c:pt idx="138">
                  <c:v>1</c:v>
                </c:pt>
                <c:pt idx="139">
                  <c:v>1</c:v>
                </c:pt>
                <c:pt idx="140">
                  <c:v>0</c:v>
                </c:pt>
                <c:pt idx="141">
                  <c:v>0</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0</c:v>
                </c:pt>
                <c:pt idx="157">
                  <c:v>1</c:v>
                </c:pt>
                <c:pt idx="158">
                  <c:v>0</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0</c:v>
                </c:pt>
                <c:pt idx="174">
                  <c:v>1</c:v>
                </c:pt>
                <c:pt idx="175">
                  <c:v>1</c:v>
                </c:pt>
                <c:pt idx="176">
                  <c:v>0</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0</c:v>
                </c:pt>
                <c:pt idx="192">
                  <c:v>1</c:v>
                </c:pt>
                <c:pt idx="193">
                  <c:v>1</c:v>
                </c:pt>
                <c:pt idx="194">
                  <c:v>1</c:v>
                </c:pt>
                <c:pt idx="195">
                  <c:v>1</c:v>
                </c:pt>
                <c:pt idx="196">
                  <c:v>1</c:v>
                </c:pt>
                <c:pt idx="197">
                  <c:v>1</c:v>
                </c:pt>
                <c:pt idx="198">
                  <c:v>1</c:v>
                </c:pt>
                <c:pt idx="199">
                  <c:v>1</c:v>
                </c:pt>
              </c:numCache>
            </c:numRef>
          </c:yVal>
          <c:smooth val="0"/>
          <c:extLst>
            <c:ext xmlns:c16="http://schemas.microsoft.com/office/drawing/2014/chart" uri="{C3380CC4-5D6E-409C-BE32-E72D297353CC}">
              <c16:uniqueId val="{00000000-EB5B-4683-AD8B-C2EFD2097DF3}"/>
            </c:ext>
          </c:extLst>
        </c:ser>
        <c:dLbls>
          <c:showLegendKey val="0"/>
          <c:showVal val="0"/>
          <c:showCatName val="0"/>
          <c:showSerName val="0"/>
          <c:showPercent val="0"/>
          <c:showBubbleSize val="0"/>
        </c:dLbls>
        <c:axId val="1534121408"/>
        <c:axId val="1534138208"/>
      </c:scatterChart>
      <c:valAx>
        <c:axId val="1534121408"/>
        <c:scaling>
          <c:orientation val="minMax"/>
          <c:min val="6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138208"/>
        <c:crosses val="autoZero"/>
        <c:crossBetween val="midCat"/>
      </c:valAx>
      <c:valAx>
        <c:axId val="1534138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12140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Area</a:t>
            </a:r>
            <a:r>
              <a:rPr lang="en-US" baseline="0"/>
              <a:t> Under the Curve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'model (3)'!$Q$31</c:f>
              <c:strCache>
                <c:ptCount val="1"/>
                <c:pt idx="0">
                  <c:v>time - AUC = 0.77</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'model (3)'!$P$32:$P$52</c:f>
              <c:numCache>
                <c:formatCode>0.000</c:formatCode>
                <c:ptCount val="21"/>
                <c:pt idx="0">
                  <c:v>0</c:v>
                </c:pt>
                <c:pt idx="1">
                  <c:v>7.2222222222222215E-2</c:v>
                </c:pt>
                <c:pt idx="2">
                  <c:v>0.16666666666666666</c:v>
                </c:pt>
                <c:pt idx="3">
                  <c:v>0.25555555555555554</c:v>
                </c:pt>
                <c:pt idx="4">
                  <c:v>0.4</c:v>
                </c:pt>
                <c:pt idx="5">
                  <c:v>0.51666666666666672</c:v>
                </c:pt>
                <c:pt idx="6">
                  <c:v>0.57777777777777772</c:v>
                </c:pt>
                <c:pt idx="7">
                  <c:v>0.68888888888888888</c:v>
                </c:pt>
                <c:pt idx="8">
                  <c:v>0.8</c:v>
                </c:pt>
                <c:pt idx="9">
                  <c:v>0.88888888888888884</c:v>
                </c:pt>
                <c:pt idx="10">
                  <c:v>1</c:v>
                </c:pt>
                <c:pt idx="11">
                  <c:v>0</c:v>
                </c:pt>
                <c:pt idx="12">
                  <c:v>0.1</c:v>
                </c:pt>
                <c:pt idx="13">
                  <c:v>0.2</c:v>
                </c:pt>
                <c:pt idx="14">
                  <c:v>0.3</c:v>
                </c:pt>
                <c:pt idx="15">
                  <c:v>0.4</c:v>
                </c:pt>
                <c:pt idx="16">
                  <c:v>0.5</c:v>
                </c:pt>
                <c:pt idx="17">
                  <c:v>0.6</c:v>
                </c:pt>
                <c:pt idx="18">
                  <c:v>0.7</c:v>
                </c:pt>
                <c:pt idx="19">
                  <c:v>0.8</c:v>
                </c:pt>
                <c:pt idx="20">
                  <c:v>0.9</c:v>
                </c:pt>
              </c:numCache>
            </c:numRef>
          </c:xVal>
          <c:yVal>
            <c:numRef>
              <c:f>'model (3)'!$Q$32:$Q$52</c:f>
              <c:numCache>
                <c:formatCode>0.000</c:formatCode>
                <c:ptCount val="21"/>
                <c:pt idx="0">
                  <c:v>0</c:v>
                </c:pt>
                <c:pt idx="1">
                  <c:v>0.35</c:v>
                </c:pt>
                <c:pt idx="2">
                  <c:v>0.55000000000000004</c:v>
                </c:pt>
                <c:pt idx="3">
                  <c:v>0.75</c:v>
                </c:pt>
                <c:pt idx="4">
                  <c:v>0.8</c:v>
                </c:pt>
                <c:pt idx="5">
                  <c:v>0.8</c:v>
                </c:pt>
                <c:pt idx="6">
                  <c:v>0.9</c:v>
                </c:pt>
                <c:pt idx="7">
                  <c:v>0.9</c:v>
                </c:pt>
                <c:pt idx="8">
                  <c:v>0.95</c:v>
                </c:pt>
                <c:pt idx="9">
                  <c:v>1</c:v>
                </c:pt>
                <c:pt idx="10">
                  <c:v>1</c:v>
                </c:pt>
              </c:numCache>
            </c:numRef>
          </c:yVal>
          <c:smooth val="0"/>
          <c:extLst>
            <c:ext xmlns:c16="http://schemas.microsoft.com/office/drawing/2014/chart" uri="{C3380CC4-5D6E-409C-BE32-E72D297353CC}">
              <c16:uniqueId val="{00000000-D2E2-4545-9C52-CB8B6845094A}"/>
            </c:ext>
          </c:extLst>
        </c:ser>
        <c:ser>
          <c:idx val="1"/>
          <c:order val="1"/>
          <c:tx>
            <c:strRef>
              <c:f>'model (3)'!$R$31</c:f>
              <c:strCache>
                <c:ptCount val="1"/>
                <c:pt idx="0">
                  <c:v>time and rush - AUC = 0.5</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'model (3)'!$P$32:$P$52</c:f>
              <c:numCache>
                <c:formatCode>0.000</c:formatCode>
                <c:ptCount val="21"/>
                <c:pt idx="0">
                  <c:v>0</c:v>
                </c:pt>
                <c:pt idx="1">
                  <c:v>7.2222222222222215E-2</c:v>
                </c:pt>
                <c:pt idx="2">
                  <c:v>0.16666666666666666</c:v>
                </c:pt>
                <c:pt idx="3">
                  <c:v>0.25555555555555554</c:v>
                </c:pt>
                <c:pt idx="4">
                  <c:v>0.4</c:v>
                </c:pt>
                <c:pt idx="5">
                  <c:v>0.51666666666666672</c:v>
                </c:pt>
                <c:pt idx="6">
                  <c:v>0.57777777777777772</c:v>
                </c:pt>
                <c:pt idx="7">
                  <c:v>0.68888888888888888</c:v>
                </c:pt>
                <c:pt idx="8">
                  <c:v>0.8</c:v>
                </c:pt>
                <c:pt idx="9">
                  <c:v>0.88888888888888884</c:v>
                </c:pt>
                <c:pt idx="10">
                  <c:v>1</c:v>
                </c:pt>
                <c:pt idx="11">
                  <c:v>0</c:v>
                </c:pt>
                <c:pt idx="12">
                  <c:v>0.1</c:v>
                </c:pt>
                <c:pt idx="13">
                  <c:v>0.2</c:v>
                </c:pt>
                <c:pt idx="14">
                  <c:v>0.3</c:v>
                </c:pt>
                <c:pt idx="15">
                  <c:v>0.4</c:v>
                </c:pt>
                <c:pt idx="16">
                  <c:v>0.5</c:v>
                </c:pt>
                <c:pt idx="17">
                  <c:v>0.6</c:v>
                </c:pt>
                <c:pt idx="18">
                  <c:v>0.7</c:v>
                </c:pt>
                <c:pt idx="19">
                  <c:v>0.8</c:v>
                </c:pt>
                <c:pt idx="20">
                  <c:v>0.9</c:v>
                </c:pt>
              </c:numCache>
            </c:numRef>
          </c:xVal>
          <c:yVal>
            <c:numRef>
              <c:f>'model (3)'!$R$32:$R$52</c:f>
              <c:numCache>
                <c:formatCode>0.000</c:formatCode>
                <c:ptCount val="21"/>
                <c:pt idx="11">
                  <c:v>0</c:v>
                </c:pt>
                <c:pt idx="12">
                  <c:v>0.1</c:v>
                </c:pt>
                <c:pt idx="13">
                  <c:v>0.2</c:v>
                </c:pt>
                <c:pt idx="14">
                  <c:v>0.3</c:v>
                </c:pt>
                <c:pt idx="15">
                  <c:v>0.4</c:v>
                </c:pt>
                <c:pt idx="16">
                  <c:v>0.5</c:v>
                </c:pt>
                <c:pt idx="17">
                  <c:v>0.6</c:v>
                </c:pt>
                <c:pt idx="18">
                  <c:v>0.7</c:v>
                </c:pt>
                <c:pt idx="19">
                  <c:v>0.8</c:v>
                </c:pt>
                <c:pt idx="20">
                  <c:v>0.9</c:v>
                </c:pt>
              </c:numCache>
            </c:numRef>
          </c:yVal>
          <c:smooth val="0"/>
          <c:extLst>
            <c:ext xmlns:c16="http://schemas.microsoft.com/office/drawing/2014/chart" uri="{C3380CC4-5D6E-409C-BE32-E72D297353CC}">
              <c16:uniqueId val="{00000001-D2E2-4545-9C52-CB8B6845094A}"/>
            </c:ext>
          </c:extLst>
        </c:ser>
        <c:dLbls>
          <c:showLegendKey val="0"/>
          <c:showVal val="0"/>
          <c:showCatName val="0"/>
          <c:showSerName val="0"/>
          <c:showPercent val="0"/>
          <c:showBubbleSize val="0"/>
        </c:dLbls>
        <c:axId val="459020607"/>
        <c:axId val="459026847"/>
      </c:scatterChart>
      <c:valAx>
        <c:axId val="45902060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26847"/>
        <c:crosses val="autoZero"/>
        <c:crossBetween val="midCat"/>
      </c:valAx>
      <c:valAx>
        <c:axId val="45902684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20607"/>
        <c:crosses val="autoZero"/>
        <c:crossBetween val="midCat"/>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Will I be late?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2"/>
          <c:tx>
            <c:strRef>
              <c:f>'model (3)'!$AG$7:$AG$8</c:f>
              <c:strCache>
                <c:ptCount val="2"/>
                <c:pt idx="0">
                  <c:v>probability late</c:v>
                </c:pt>
                <c:pt idx="1">
                  <c:v>non rush</c:v>
                </c:pt>
              </c:strCache>
            </c:strRef>
          </c:tx>
          <c:spPr>
            <a:ln w="28575" cap="rnd">
              <a:solidFill>
                <a:schemeClr val="accent5"/>
              </a:solidFill>
              <a:round/>
            </a:ln>
            <a:effectLst/>
          </c:spPr>
          <c:marker>
            <c:symbol val="none"/>
          </c:marker>
          <c:cat>
            <c:numRef>
              <c:f>'model (3)'!$AB$9:$AB$15</c:f>
              <c:numCache>
                <c:formatCode>General</c:formatCode>
                <c:ptCount val="7"/>
                <c:pt idx="0">
                  <c:v>80</c:v>
                </c:pt>
                <c:pt idx="1">
                  <c:v>90</c:v>
                </c:pt>
                <c:pt idx="2">
                  <c:v>100</c:v>
                </c:pt>
                <c:pt idx="3">
                  <c:v>110</c:v>
                </c:pt>
                <c:pt idx="4">
                  <c:v>120</c:v>
                </c:pt>
                <c:pt idx="5">
                  <c:v>130</c:v>
                </c:pt>
                <c:pt idx="6">
                  <c:v>140</c:v>
                </c:pt>
              </c:numCache>
            </c:numRef>
          </c:cat>
          <c:val>
            <c:numRef>
              <c:f>'model (3)'!$AG$9:$AG$15</c:f>
              <c:numCache>
                <c:formatCode>0%</c:formatCode>
                <c:ptCount val="7"/>
                <c:pt idx="0">
                  <c:v>0.54063648063402292</c:v>
                </c:pt>
                <c:pt idx="1">
                  <c:v>0.26858547110537656</c:v>
                </c:pt>
                <c:pt idx="2">
                  <c:v>0.10279685095441661</c:v>
                </c:pt>
                <c:pt idx="3">
                  <c:v>3.4514751632977299E-2</c:v>
                </c:pt>
                <c:pt idx="4">
                  <c:v>1.1030924447364926E-2</c:v>
                </c:pt>
                <c:pt idx="5">
                  <c:v>3.4680910924182796E-3</c:v>
                </c:pt>
                <c:pt idx="6">
                  <c:v>1.0846710595967001E-3</c:v>
                </c:pt>
              </c:numCache>
            </c:numRef>
          </c:val>
          <c:smooth val="1"/>
          <c:extLst>
            <c:ext xmlns:c16="http://schemas.microsoft.com/office/drawing/2014/chart" uri="{C3380CC4-5D6E-409C-BE32-E72D297353CC}">
              <c16:uniqueId val="{00000000-CCA6-4A30-8A9C-4AD0BF639708}"/>
            </c:ext>
          </c:extLst>
        </c:ser>
        <c:ser>
          <c:idx val="5"/>
          <c:order val="3"/>
          <c:tx>
            <c:strRef>
              <c:f>'model (3)'!$AH$7:$AH$8</c:f>
              <c:strCache>
                <c:ptCount val="2"/>
                <c:pt idx="0">
                  <c:v>probability late</c:v>
                </c:pt>
                <c:pt idx="1">
                  <c:v>rush</c:v>
                </c:pt>
              </c:strCache>
            </c:strRef>
          </c:tx>
          <c:spPr>
            <a:ln w="28575" cap="rnd">
              <a:solidFill>
                <a:schemeClr val="accent6"/>
              </a:solidFill>
              <a:round/>
            </a:ln>
            <a:effectLst/>
          </c:spPr>
          <c:marker>
            <c:symbol val="none"/>
          </c:marker>
          <c:cat>
            <c:numRef>
              <c:f>'model (3)'!$AB$9:$AB$15</c:f>
              <c:numCache>
                <c:formatCode>General</c:formatCode>
                <c:ptCount val="7"/>
                <c:pt idx="0">
                  <c:v>80</c:v>
                </c:pt>
                <c:pt idx="1">
                  <c:v>90</c:v>
                </c:pt>
                <c:pt idx="2">
                  <c:v>100</c:v>
                </c:pt>
                <c:pt idx="3">
                  <c:v>110</c:v>
                </c:pt>
                <c:pt idx="4">
                  <c:v>120</c:v>
                </c:pt>
                <c:pt idx="5">
                  <c:v>130</c:v>
                </c:pt>
                <c:pt idx="6">
                  <c:v>140</c:v>
                </c:pt>
              </c:numCache>
            </c:numRef>
          </c:cat>
          <c:val>
            <c:numRef>
              <c:f>'model (3)'!$AH$9:$AH$15</c:f>
              <c:numCache>
                <c:formatCode>0%</c:formatCode>
                <c:ptCount val="7"/>
                <c:pt idx="0">
                  <c:v>0.8570680826169047</c:v>
                </c:pt>
                <c:pt idx="1">
                  <c:v>0.65168010968670231</c:v>
                </c:pt>
                <c:pt idx="2">
                  <c:v>0.36858688469990647</c:v>
                </c:pt>
                <c:pt idx="3">
                  <c:v>0.15407381496008446</c:v>
                </c:pt>
                <c:pt idx="4">
                  <c:v>5.3772710121383238E-2</c:v>
                </c:pt>
                <c:pt idx="5">
                  <c:v>1.7422219592548135E-2</c:v>
                </c:pt>
                <c:pt idx="6">
                  <c:v>5.5018735161617479E-3</c:v>
                </c:pt>
              </c:numCache>
            </c:numRef>
          </c:val>
          <c:smooth val="1"/>
          <c:extLst>
            <c:ext xmlns:c16="http://schemas.microsoft.com/office/drawing/2014/chart" uri="{C3380CC4-5D6E-409C-BE32-E72D297353CC}">
              <c16:uniqueId val="{00000001-CCA6-4A30-8A9C-4AD0BF639708}"/>
            </c:ext>
          </c:extLst>
        </c:ser>
        <c:ser>
          <c:idx val="8"/>
          <c:order val="6"/>
          <c:tx>
            <c:strRef>
              <c:f>'model (3)'!$AK$7:$AK$8</c:f>
              <c:strCache>
                <c:ptCount val="2"/>
                <c:pt idx="0">
                  <c:v>non rush hour</c:v>
                </c:pt>
                <c:pt idx="1">
                  <c:v>actual % late</c:v>
                </c:pt>
              </c:strCache>
            </c:strRef>
          </c:tx>
          <c:spPr>
            <a:ln w="28575" cap="rnd">
              <a:noFill/>
              <a:round/>
            </a:ln>
            <a:effectLst/>
          </c:spPr>
          <c:marker>
            <c:symbol val="circle"/>
            <c:size val="8"/>
            <c:spPr>
              <a:solidFill>
                <a:schemeClr val="accent5">
                  <a:lumMod val="60000"/>
                  <a:lumOff val="40000"/>
                </a:schemeClr>
              </a:solidFill>
              <a:ln w="9525">
                <a:solidFill>
                  <a:schemeClr val="tx1"/>
                </a:solidFill>
              </a:ln>
              <a:effectLst/>
            </c:spPr>
          </c:marker>
          <c:cat>
            <c:numRef>
              <c:f>'model (3)'!$AB$9:$AB$15</c:f>
              <c:numCache>
                <c:formatCode>General</c:formatCode>
                <c:ptCount val="7"/>
                <c:pt idx="0">
                  <c:v>80</c:v>
                </c:pt>
                <c:pt idx="1">
                  <c:v>90</c:v>
                </c:pt>
                <c:pt idx="2">
                  <c:v>100</c:v>
                </c:pt>
                <c:pt idx="3">
                  <c:v>110</c:v>
                </c:pt>
                <c:pt idx="4">
                  <c:v>120</c:v>
                </c:pt>
                <c:pt idx="5">
                  <c:v>130</c:v>
                </c:pt>
                <c:pt idx="6">
                  <c:v>140</c:v>
                </c:pt>
              </c:numCache>
            </c:numRef>
          </c:cat>
          <c:val>
            <c:numRef>
              <c:f>'model (3)'!$AK$9:$AK$15</c:f>
              <c:numCache>
                <c:formatCode>0%</c:formatCode>
                <c:ptCount val="7"/>
                <c:pt idx="1">
                  <c:v>0.29411764705882354</c:v>
                </c:pt>
                <c:pt idx="2">
                  <c:v>8.5714285714285715E-2</c:v>
                </c:pt>
                <c:pt idx="3">
                  <c:v>0</c:v>
                </c:pt>
                <c:pt idx="4">
                  <c:v>2.9411764705882353E-2</c:v>
                </c:pt>
                <c:pt idx="5">
                  <c:v>0</c:v>
                </c:pt>
                <c:pt idx="6">
                  <c:v>0</c:v>
                </c:pt>
              </c:numCache>
            </c:numRef>
          </c:val>
          <c:smooth val="0"/>
          <c:extLst>
            <c:ext xmlns:c16="http://schemas.microsoft.com/office/drawing/2014/chart" uri="{C3380CC4-5D6E-409C-BE32-E72D297353CC}">
              <c16:uniqueId val="{00000002-CCA6-4A30-8A9C-4AD0BF639708}"/>
            </c:ext>
          </c:extLst>
        </c:ser>
        <c:ser>
          <c:idx val="11"/>
          <c:order val="11"/>
          <c:tx>
            <c:strRef>
              <c:f>'model (3)'!$AN$7:$AN$8</c:f>
              <c:strCache>
                <c:ptCount val="2"/>
                <c:pt idx="0">
                  <c:v>rush hour</c:v>
                </c:pt>
                <c:pt idx="1">
                  <c:v>actual % late</c:v>
                </c:pt>
              </c:strCache>
            </c:strRef>
          </c:tx>
          <c:spPr>
            <a:ln w="28575" cap="rnd">
              <a:noFill/>
              <a:round/>
            </a:ln>
            <a:effectLst/>
          </c:spPr>
          <c:marker>
            <c:symbol val="circle"/>
            <c:size val="8"/>
            <c:spPr>
              <a:solidFill>
                <a:schemeClr val="accent6">
                  <a:lumMod val="60000"/>
                </a:schemeClr>
              </a:solidFill>
              <a:ln w="9525">
                <a:solidFill>
                  <a:schemeClr val="accent6">
                    <a:lumMod val="60000"/>
                  </a:schemeClr>
                </a:solidFill>
              </a:ln>
              <a:effectLst/>
            </c:spPr>
          </c:marker>
          <c:cat>
            <c:numRef>
              <c:f>'model (3)'!$AB$9:$AB$15</c:f>
              <c:numCache>
                <c:formatCode>General</c:formatCode>
                <c:ptCount val="7"/>
                <c:pt idx="0">
                  <c:v>80</c:v>
                </c:pt>
                <c:pt idx="1">
                  <c:v>90</c:v>
                </c:pt>
                <c:pt idx="2">
                  <c:v>100</c:v>
                </c:pt>
                <c:pt idx="3">
                  <c:v>110</c:v>
                </c:pt>
                <c:pt idx="4">
                  <c:v>120</c:v>
                </c:pt>
                <c:pt idx="5">
                  <c:v>130</c:v>
                </c:pt>
                <c:pt idx="6">
                  <c:v>140</c:v>
                </c:pt>
              </c:numCache>
            </c:numRef>
          </c:cat>
          <c:val>
            <c:numRef>
              <c:f>'model (3)'!$AN$9:$AN$15</c:f>
              <c:numCache>
                <c:formatCode>0%</c:formatCode>
                <c:ptCount val="7"/>
                <c:pt idx="1">
                  <c:v>0.66666666666666663</c:v>
                </c:pt>
                <c:pt idx="2">
                  <c:v>0.35714285714285715</c:v>
                </c:pt>
                <c:pt idx="3">
                  <c:v>0.13636363636363635</c:v>
                </c:pt>
                <c:pt idx="4">
                  <c:v>8.3333333333333329E-2</c:v>
                </c:pt>
                <c:pt idx="5">
                  <c:v>0</c:v>
                </c:pt>
              </c:numCache>
            </c:numRef>
          </c:val>
          <c:smooth val="0"/>
          <c:extLst>
            <c:ext xmlns:c16="http://schemas.microsoft.com/office/drawing/2014/chart" uri="{C3380CC4-5D6E-409C-BE32-E72D297353CC}">
              <c16:uniqueId val="{00000003-CCA6-4A30-8A9C-4AD0BF639708}"/>
            </c:ext>
          </c:extLst>
        </c:ser>
        <c:dLbls>
          <c:showLegendKey val="0"/>
          <c:showVal val="0"/>
          <c:showCatName val="0"/>
          <c:showSerName val="0"/>
          <c:showPercent val="0"/>
          <c:showBubbleSize val="0"/>
        </c:dLbls>
        <c:marker val="1"/>
        <c:smooth val="0"/>
        <c:axId val="638574767"/>
        <c:axId val="638567087"/>
        <c:extLst>
          <c:ext xmlns:c15="http://schemas.microsoft.com/office/drawing/2012/chart" uri="{02D57815-91ED-43cb-92C2-25804820EDAC}">
            <c15:filteredLineSeries>
              <c15:ser>
                <c:idx val="0"/>
                <c:order val="0"/>
                <c:tx>
                  <c:strRef>
                    <c:extLst>
                      <c:ext uri="{02D57815-91ED-43cb-92C2-25804820EDAC}">
                        <c15:formulaRef>
                          <c15:sqref>'model (3)'!$AC$7:$AC$8</c15:sqref>
                        </c15:formulaRef>
                      </c:ext>
                    </c:extLst>
                    <c:strCache>
                      <c:ptCount val="2"/>
                      <c:pt idx="0">
                        <c:v>log odds</c:v>
                      </c:pt>
                      <c:pt idx="1">
                        <c:v>non rush</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'model (3)'!$AB$9:$AB$15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c:ext uri="{02D57815-91ED-43cb-92C2-25804820EDAC}">
                        <c15:formulaRef>
                          <c15:sqref>'model (3)'!$AC$9:$AC$15</c15:sqref>
                        </c15:formulaRef>
                      </c:ext>
                    </c:extLst>
                    <c:numCache>
                      <c:formatCode>0.00</c:formatCode>
                      <c:ptCount val="7"/>
                      <c:pt idx="0">
                        <c:v>-0.16290523551708347</c:v>
                      </c:pt>
                      <c:pt idx="1">
                        <c:v>1.0018111785845871</c:v>
                      </c:pt>
                      <c:pt idx="2">
                        <c:v>2.1665275926862577</c:v>
                      </c:pt>
                      <c:pt idx="3">
                        <c:v>3.3312440067879301</c:v>
                      </c:pt>
                      <c:pt idx="4">
                        <c:v>4.4959604208896007</c:v>
                      </c:pt>
                      <c:pt idx="5">
                        <c:v>5.6606768349912713</c:v>
                      </c:pt>
                      <c:pt idx="6">
                        <c:v>6.8253932490929401</c:v>
                      </c:pt>
                    </c:numCache>
                  </c:numRef>
                </c:val>
                <c:smooth val="0"/>
                <c:extLst>
                  <c:ext xmlns:c16="http://schemas.microsoft.com/office/drawing/2014/chart" uri="{C3380CC4-5D6E-409C-BE32-E72D297353CC}">
                    <c16:uniqueId val="{00000006-CCA6-4A30-8A9C-4AD0BF63970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'model (3)'!$AD$7:$AD$8</c15:sqref>
                        </c15:formulaRef>
                      </c:ext>
                    </c:extLst>
                    <c:strCache>
                      <c:ptCount val="2"/>
                      <c:pt idx="0">
                        <c:v>log odds</c:v>
                      </c:pt>
                      <c:pt idx="1">
                        <c:v>rush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extLst xmlns:c15="http://schemas.microsoft.com/office/drawing/2012/chart">
                      <c:ext xmlns:c15="http://schemas.microsoft.com/office/drawing/2012/chart" uri="{02D57815-91ED-43cb-92C2-25804820EDAC}">
                        <c15:formulaRef>
                          <c15:sqref>'model (3)'!$AB$9:$AB$15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(3)'!$AD$9:$AD$15</c15:sqref>
                        </c15:formulaRef>
                      </c:ext>
                    </c:extLst>
                    <c:numCache>
                      <c:formatCode>0.00</c:formatCode>
                      <c:ptCount val="7"/>
                      <c:pt idx="0">
                        <c:v>-1.7911489437314256</c:v>
                      </c:pt>
                      <c:pt idx="1">
                        <c:v>-0.62643252962975504</c:v>
                      </c:pt>
                      <c:pt idx="2">
                        <c:v>0.53828388447191555</c:v>
                      </c:pt>
                      <c:pt idx="3">
                        <c:v>1.7030002985735879</c:v>
                      </c:pt>
                      <c:pt idx="4">
                        <c:v>2.8677167126752585</c:v>
                      </c:pt>
                      <c:pt idx="5">
                        <c:v>4.0324331267769296</c:v>
                      </c:pt>
                      <c:pt idx="6">
                        <c:v>5.1971495408785984</c:v>
                      </c:pt>
                    </c:numCache>
                  </c:numRef>
                </c:val>
                <c:smooth val="0"/>
                <c:extLst xmlns:c15="http://schemas.microsoft.com/office/drawing/2012/chart">
                  <c:ext xmlns:c16="http://schemas.microsoft.com/office/drawing/2014/chart" uri="{C3380CC4-5D6E-409C-BE32-E72D297353CC}">
                    <c16:uniqueId val="{00000007-CCA6-4A30-8A9C-4AD0BF639708}"/>
                  </c:ext>
                </c:extLst>
              </c15:ser>
            </c15:filteredLineSeries>
            <c15:filteredLineSeries>
              <c15:ser>
                <c:idx val="6"/>
                <c:order val="7"/>
                <c:tx>
                  <c:strRef>
                    <c:extLst xmlns:c15="http://schemas.microsoft.com/office/drawing/2012/chart">
                      <c:ext xmlns:c15="http://schemas.microsoft.com/office/drawing/2012/chart" uri="{02D57815-91ED-43cb-92C2-25804820EDAC}">
                        <c15:formulaRef>
                          <c15:sqref>'model (3)'!$AI$7:$AI$8</c15:sqref>
                        </c15:formulaRef>
                      </c:ext>
                    </c:extLst>
                    <c:strCache>
                      <c:ptCount val="2"/>
                      <c:pt idx="0">
                        <c:v>non rush hour</c:v>
                      </c:pt>
                      <c:pt idx="1">
                        <c:v>all</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extLst xmlns:c15="http://schemas.microsoft.com/office/drawing/2012/chart">
                      <c:ext xmlns:c15="http://schemas.microsoft.com/office/drawing/2012/chart" uri="{02D57815-91ED-43cb-92C2-25804820EDAC}">
                        <c15:formulaRef>
                          <c15:sqref>'model (3)'!$AB$9:$AB$15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(3)'!$AI$9:$AI$15</c15:sqref>
                        </c15:formulaRef>
                      </c:ext>
                    </c:extLst>
                    <c:numCache>
                      <c:formatCode>General</c:formatCode>
                      <c:ptCount val="7"/>
                      <c:pt idx="0">
                        <c:v>0</c:v>
                      </c:pt>
                      <c:pt idx="1">
                        <c:v>17</c:v>
                      </c:pt>
                      <c:pt idx="2">
                        <c:v>52</c:v>
                      </c:pt>
                      <c:pt idx="3">
                        <c:v>94</c:v>
                      </c:pt>
                      <c:pt idx="4">
                        <c:v>128</c:v>
                      </c:pt>
                      <c:pt idx="5">
                        <c:v>135</c:v>
                      </c:pt>
                      <c:pt idx="6">
                        <c:v>139</c:v>
                      </c:pt>
                    </c:numCache>
                  </c:numRef>
                </c:val>
                <c:smooth val="0"/>
                <c:extLst xmlns:c15="http://schemas.microsoft.com/office/drawing/2012/chart">
                  <c:ext xmlns:c16="http://schemas.microsoft.com/office/drawing/2014/chart" uri="{C3380CC4-5D6E-409C-BE32-E72D297353CC}">
                    <c16:uniqueId val="{00000008-CCA6-4A30-8A9C-4AD0BF639708}"/>
                  </c:ext>
                </c:extLst>
              </c15:ser>
            </c15:filteredLineSeries>
            <c15:filteredLineSeries>
              <c15:ser>
                <c:idx val="7"/>
                <c:order val="8"/>
                <c:tx>
                  <c:strRef>
                    <c:extLst xmlns:c15="http://schemas.microsoft.com/office/drawing/2012/chart">
                      <c:ext xmlns:c15="http://schemas.microsoft.com/office/drawing/2012/chart" uri="{02D57815-91ED-43cb-92C2-25804820EDAC}">
                        <c15:formulaRef>
                          <c15:sqref>'model (3)'!$AJ$7:$AJ$8</c15:sqref>
                        </c15:formulaRef>
                      </c:ext>
                    </c:extLst>
                    <c:strCache>
                      <c:ptCount val="2"/>
                      <c:pt idx="0">
                        <c:v>non rush hour</c:v>
                      </c:pt>
                      <c:pt idx="1">
                        <c:v>Late</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extLst xmlns:c15="http://schemas.microsoft.com/office/drawing/2012/chart">
                      <c:ext xmlns:c15="http://schemas.microsoft.com/office/drawing/2012/chart" uri="{02D57815-91ED-43cb-92C2-25804820EDAC}">
                        <c15:formulaRef>
                          <c15:sqref>'model (3)'!$AB$9:$AB$15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(3)'!$AJ$9:$AJ$15</c15:sqref>
                        </c15:formulaRef>
                      </c:ext>
                    </c:extLst>
                    <c:numCache>
                      <c:formatCode>General</c:formatCode>
                      <c:ptCount val="7"/>
                      <c:pt idx="0">
                        <c:v>0</c:v>
                      </c:pt>
                      <c:pt idx="1">
                        <c:v>5</c:v>
                      </c:pt>
                      <c:pt idx="2">
                        <c:v>8</c:v>
                      </c:pt>
                      <c:pt idx="3">
                        <c:v>8</c:v>
                      </c:pt>
                      <c:pt idx="4">
                        <c:v>9</c:v>
                      </c:pt>
                      <c:pt idx="5">
                        <c:v>9</c:v>
                      </c:pt>
                      <c:pt idx="6">
                        <c:v>9</c:v>
                      </c:pt>
                    </c:numCache>
                  </c:numRef>
                </c:val>
                <c:smooth val="0"/>
                <c:extLst xmlns:c15="http://schemas.microsoft.com/office/drawing/2012/chart">
                  <c:ext xmlns:c16="http://schemas.microsoft.com/office/drawing/2014/chart" uri="{C3380CC4-5D6E-409C-BE32-E72D297353CC}">
                    <c16:uniqueId val="{00000009-CCA6-4A30-8A9C-4AD0BF639708}"/>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'model (3)'!$AL$7:$AL$8</c15:sqref>
                        </c15:formulaRef>
                      </c:ext>
                    </c:extLst>
                    <c:strCache>
                      <c:ptCount val="2"/>
                      <c:pt idx="0">
                        <c:v>rush hour</c:v>
                      </c:pt>
                      <c:pt idx="1">
                        <c:v>all</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extLst xmlns:c15="http://schemas.microsoft.com/office/drawing/2012/chart">
                      <c:ext xmlns:c15="http://schemas.microsoft.com/office/drawing/2012/chart" uri="{02D57815-91ED-43cb-92C2-25804820EDAC}">
                        <c15:formulaRef>
                          <c15:sqref>'model (3)'!$AB$9:$AB$15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(3)'!$AL$9:$AL$15</c15:sqref>
                        </c15:formulaRef>
                      </c:ext>
                    </c:extLst>
                    <c:numCache>
                      <c:formatCode>General</c:formatCode>
                      <c:ptCount val="7"/>
                      <c:pt idx="0">
                        <c:v>0</c:v>
                      </c:pt>
                      <c:pt idx="1">
                        <c:v>3</c:v>
                      </c:pt>
                      <c:pt idx="2">
                        <c:v>17</c:v>
                      </c:pt>
                      <c:pt idx="3">
                        <c:v>39</c:v>
                      </c:pt>
                      <c:pt idx="4">
                        <c:v>51</c:v>
                      </c:pt>
                      <c:pt idx="5">
                        <c:v>56</c:v>
                      </c:pt>
                      <c:pt idx="6">
                        <c:v>56</c:v>
                      </c:pt>
                    </c:numCache>
                  </c:numRef>
                </c:val>
                <c:smooth val="0"/>
                <c:extLst xmlns:c15="http://schemas.microsoft.com/office/drawing/2012/chart">
                  <c:ext xmlns:c16="http://schemas.microsoft.com/office/drawing/2014/chart" uri="{C3380CC4-5D6E-409C-BE32-E72D297353CC}">
                    <c16:uniqueId val="{0000000A-CCA6-4A30-8A9C-4AD0BF639708}"/>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'model (3)'!$AM$7:$AM$8</c15:sqref>
                        </c15:formulaRef>
                      </c:ext>
                    </c:extLst>
                    <c:strCache>
                      <c:ptCount val="2"/>
                      <c:pt idx="0">
                        <c:v>rush hour</c:v>
                      </c:pt>
                      <c:pt idx="1">
                        <c:v>Late</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extLst xmlns:c15="http://schemas.microsoft.com/office/drawing/2012/chart">
                      <c:ext xmlns:c15="http://schemas.microsoft.com/office/drawing/2012/chart" uri="{02D57815-91ED-43cb-92C2-25804820EDAC}">
                        <c15:formulaRef>
                          <c15:sqref>'model (3)'!$AB$9:$AB$15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(3)'!$AM$9:$AM$15</c15:sqref>
                        </c15:formulaRef>
                      </c:ext>
                    </c:extLst>
                    <c:numCache>
                      <c:formatCode>General</c:formatCode>
                      <c:ptCount val="7"/>
                      <c:pt idx="0">
                        <c:v>0</c:v>
                      </c:pt>
                      <c:pt idx="1">
                        <c:v>2</c:v>
                      </c:pt>
                      <c:pt idx="2">
                        <c:v>7</c:v>
                      </c:pt>
                      <c:pt idx="3">
                        <c:v>10</c:v>
                      </c:pt>
                      <c:pt idx="4">
                        <c:v>11</c:v>
                      </c:pt>
                      <c:pt idx="5">
                        <c:v>11</c:v>
                      </c:pt>
                      <c:pt idx="6">
                        <c:v>11</c:v>
                      </c:pt>
                    </c:numCache>
                  </c:numRef>
                </c:val>
                <c:smooth val="0"/>
                <c:extLst xmlns:c15="http://schemas.microsoft.com/office/drawing/2012/chart">
                  <c:ext xmlns:c16="http://schemas.microsoft.com/office/drawing/2014/chart" uri="{C3380CC4-5D6E-409C-BE32-E72D297353CC}">
                    <c16:uniqueId val="{0000000B-CCA6-4A30-8A9C-4AD0BF639708}"/>
                  </c:ext>
                </c:extLst>
              </c15:ser>
            </c15:filteredLineSeries>
          </c:ext>
        </c:extLst>
      </c:lineChart>
      <c:lineChart>
        <c:grouping val="standard"/>
        <c:varyColors val="0"/>
        <c:ser>
          <c:idx val="2"/>
          <c:order val="4"/>
          <c:tx>
            <c:strRef>
              <c:f>'model (3)'!$AE$7:$AE$8</c:f>
              <c:strCache>
                <c:ptCount val="2"/>
                <c:pt idx="0">
                  <c:v>odds</c:v>
                </c:pt>
                <c:pt idx="1">
                  <c:v>non-rush</c:v>
                </c:pt>
              </c:strCache>
            </c:strRef>
          </c:tx>
          <c:spPr>
            <a:ln w="28575" cap="rnd">
              <a:solidFill>
                <a:schemeClr val="accent5">
                  <a:lumMod val="60000"/>
                  <a:lumOff val="40000"/>
                </a:schemeClr>
              </a:solidFill>
              <a:prstDash val="sysDash"/>
              <a:round/>
            </a:ln>
            <a:effectLst/>
          </c:spPr>
          <c:marker>
            <c:symbol val="none"/>
          </c:marker>
          <c:cat>
            <c:numRef>
              <c:f>'model (3)'!$AB$9:$AB$15</c:f>
              <c:numCache>
                <c:formatCode>General</c:formatCode>
                <c:ptCount val="7"/>
                <c:pt idx="0">
                  <c:v>80</c:v>
                </c:pt>
                <c:pt idx="1">
                  <c:v>90</c:v>
                </c:pt>
                <c:pt idx="2">
                  <c:v>100</c:v>
                </c:pt>
                <c:pt idx="3">
                  <c:v>110</c:v>
                </c:pt>
                <c:pt idx="4">
                  <c:v>120</c:v>
                </c:pt>
                <c:pt idx="5">
                  <c:v>130</c:v>
                </c:pt>
                <c:pt idx="6">
                  <c:v>140</c:v>
                </c:pt>
              </c:numCache>
            </c:numRef>
          </c:cat>
          <c:val>
            <c:numRef>
              <c:f>'model (3)'!$AE$9:$AE$15</c:f>
              <c:numCache>
                <c:formatCode>0.0</c:formatCode>
                <c:ptCount val="7"/>
                <c:pt idx="0">
                  <c:v>0.8496717032991663</c:v>
                </c:pt>
                <c:pt idx="1">
                  <c:v>2.7232095834687238</c:v>
                </c:pt>
                <c:pt idx="2">
                  <c:v>8.7279244521160653</c:v>
                </c:pt>
                <c:pt idx="3" formatCode="0">
                  <c:v>27.973118816956656</c:v>
                </c:pt>
                <c:pt idx="4" formatCode="0">
                  <c:v>89.654233448120536</c:v>
                </c:pt>
                <c:pt idx="5" formatCode="0">
                  <c:v>287.34306059207512</c:v>
                </c:pt>
                <c:pt idx="6" formatCode="0">
                  <c:v>920.93849107748633</c:v>
                </c:pt>
              </c:numCache>
            </c:numRef>
          </c:val>
          <c:smooth val="0"/>
          <c:extLst>
            <c:ext xmlns:c16="http://schemas.microsoft.com/office/drawing/2014/chart" uri="{C3380CC4-5D6E-409C-BE32-E72D297353CC}">
              <c16:uniqueId val="{00000004-CCA6-4A30-8A9C-4AD0BF639708}"/>
            </c:ext>
          </c:extLst>
        </c:ser>
        <c:ser>
          <c:idx val="3"/>
          <c:order val="5"/>
          <c:tx>
            <c:strRef>
              <c:f>'model (3)'!$AF$7:$AF$8</c:f>
              <c:strCache>
                <c:ptCount val="2"/>
                <c:pt idx="0">
                  <c:v>odds</c:v>
                </c:pt>
                <c:pt idx="1">
                  <c:v>rush</c:v>
                </c:pt>
              </c:strCache>
            </c:strRef>
          </c:tx>
          <c:spPr>
            <a:ln w="28575" cap="rnd">
              <a:solidFill>
                <a:schemeClr val="accent6">
                  <a:lumMod val="75000"/>
                </a:schemeClr>
              </a:solidFill>
              <a:prstDash val="sysDash"/>
              <a:round/>
            </a:ln>
            <a:effectLst/>
          </c:spPr>
          <c:marker>
            <c:symbol val="none"/>
          </c:marker>
          <c:cat>
            <c:numRef>
              <c:f>'model (3)'!$AB$9:$AB$15</c:f>
              <c:numCache>
                <c:formatCode>General</c:formatCode>
                <c:ptCount val="7"/>
                <c:pt idx="0">
                  <c:v>80</c:v>
                </c:pt>
                <c:pt idx="1">
                  <c:v>90</c:v>
                </c:pt>
                <c:pt idx="2">
                  <c:v>100</c:v>
                </c:pt>
                <c:pt idx="3">
                  <c:v>110</c:v>
                </c:pt>
                <c:pt idx="4">
                  <c:v>120</c:v>
                </c:pt>
                <c:pt idx="5">
                  <c:v>130</c:v>
                </c:pt>
                <c:pt idx="6">
                  <c:v>140</c:v>
                </c:pt>
              </c:numCache>
            </c:numRef>
          </c:cat>
          <c:val>
            <c:numRef>
              <c:f>'model (3)'!$AF$9:$AF$15</c:f>
              <c:numCache>
                <c:formatCode>0.0</c:formatCode>
                <c:ptCount val="7"/>
                <c:pt idx="0">
                  <c:v>0.16676845198420903</c:v>
                </c:pt>
                <c:pt idx="1">
                  <c:v>0.53449519961680869</c:v>
                </c:pt>
                <c:pt idx="2">
                  <c:v>1.7130645215826741</c:v>
                </c:pt>
                <c:pt idx="3" formatCode="0">
                  <c:v>5.4903955306037409</c:v>
                </c:pt>
                <c:pt idx="4" formatCode="0">
                  <c:v>17.596793759188646</c:v>
                </c:pt>
                <c:pt idx="5" formatCode="0">
                  <c:v>56.397967847203688</c:v>
                </c:pt>
                <c:pt idx="6" formatCode="0">
                  <c:v>180.75626848972465</c:v>
                </c:pt>
              </c:numCache>
            </c:numRef>
          </c:val>
          <c:smooth val="0"/>
          <c:extLst>
            <c:ext xmlns:c16="http://schemas.microsoft.com/office/drawing/2014/chart" uri="{C3380CC4-5D6E-409C-BE32-E72D297353CC}">
              <c16:uniqueId val="{00000005-CCA6-4A30-8A9C-4AD0BF639708}"/>
            </c:ext>
          </c:extLst>
        </c:ser>
        <c:dLbls>
          <c:showLegendKey val="0"/>
          <c:showVal val="0"/>
          <c:showCatName val="0"/>
          <c:showSerName val="0"/>
          <c:showPercent val="0"/>
          <c:showBubbleSize val="0"/>
        </c:dLbls>
        <c:marker val="1"/>
        <c:smooth val="0"/>
        <c:axId val="650441215"/>
        <c:axId val="650436895"/>
      </c:lineChart>
      <c:catAx>
        <c:axId val="638574767"/>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Time before Flight</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8567087"/>
        <c:crosses val="autoZero"/>
        <c:auto val="1"/>
        <c:lblAlgn val="ctr"/>
        <c:lblOffset val="100"/>
        <c:noMultiLvlLbl val="0"/>
      </c:catAx>
      <c:valAx>
        <c:axId val="6385670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Probability of being late (solid lines)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8574767"/>
        <c:crosses val="autoZero"/>
        <c:crossBetween val="between"/>
        <c:majorUnit val="0.25"/>
      </c:valAx>
      <c:valAx>
        <c:axId val="650436895"/>
        <c:scaling>
          <c:logBase val="10"/>
          <c:orientation val="minMax"/>
        </c:scaling>
        <c:delete val="0"/>
        <c:axPos val="r"/>
        <c:title>
          <c:tx>
            <c:rich>
              <a:bodyPr rot="54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Odds of Being on Time (dotted lines)</a:t>
                </a:r>
              </a:p>
            </c:rich>
          </c:tx>
          <c:layout>
            <c:manualLayout>
              <c:xMode val="edge"/>
              <c:yMode val="edge"/>
              <c:x val="0.94720402482132104"/>
              <c:y val="0.25929359613472736"/>
            </c:manualLayout>
          </c:layout>
          <c:overlay val="0"/>
          <c:spPr>
            <a:noFill/>
            <a:ln>
              <a:noFill/>
            </a:ln>
            <a:effectLst/>
          </c:spPr>
          <c:txPr>
            <a:bodyPr rot="54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441215"/>
        <c:crosses val="max"/>
        <c:crossBetween val="between"/>
      </c:valAx>
      <c:catAx>
        <c:axId val="650441215"/>
        <c:scaling>
          <c:orientation val="minMax"/>
        </c:scaling>
        <c:delete val="1"/>
        <c:axPos val="b"/>
        <c:numFmt formatCode="General" sourceLinked="1"/>
        <c:majorTickMark val="out"/>
        <c:minorTickMark val="none"/>
        <c:tickLblPos val="nextTo"/>
        <c:crossAx val="650436895"/>
        <c:crosses val="autoZero"/>
        <c:auto val="1"/>
        <c:lblAlgn val="ctr"/>
        <c:lblOffset val="100"/>
        <c:noMultiLvlLbl val="0"/>
      </c:catAx>
      <c:spPr>
        <a:noFill/>
        <a:ln>
          <a:noFill/>
        </a:ln>
        <a:effectLst/>
      </c:spPr>
    </c:plotArea>
    <c:legend>
      <c:legendPos val="b"/>
      <c:layout>
        <c:manualLayout>
          <c:xMode val="edge"/>
          <c:yMode val="edge"/>
          <c:x val="0.10508507327296653"/>
          <c:y val="0.88366813480869799"/>
          <c:w val="0.72865378377087642"/>
          <c:h val="9.934546634798220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xVal>
            <c:numRef>
              <c:f>'model (4)'!$C$8:$C$207</c:f>
              <c:numCache>
                <c:formatCode>0.0</c:formatCode>
                <c:ptCount val="200"/>
                <c:pt idx="0">
                  <c:v>112</c:v>
                </c:pt>
                <c:pt idx="1">
                  <c:v>105</c:v>
                </c:pt>
                <c:pt idx="2">
                  <c:v>119</c:v>
                </c:pt>
                <c:pt idx="3">
                  <c:v>129</c:v>
                </c:pt>
                <c:pt idx="4">
                  <c:v>116</c:v>
                </c:pt>
                <c:pt idx="5">
                  <c:v>96</c:v>
                </c:pt>
                <c:pt idx="6">
                  <c:v>103</c:v>
                </c:pt>
                <c:pt idx="7">
                  <c:v>93</c:v>
                </c:pt>
                <c:pt idx="8">
                  <c:v>108</c:v>
                </c:pt>
                <c:pt idx="9">
                  <c:v>112</c:v>
                </c:pt>
                <c:pt idx="10">
                  <c:v>92</c:v>
                </c:pt>
                <c:pt idx="11">
                  <c:v>118</c:v>
                </c:pt>
                <c:pt idx="12">
                  <c:v>110</c:v>
                </c:pt>
                <c:pt idx="13">
                  <c:v>115</c:v>
                </c:pt>
                <c:pt idx="14">
                  <c:v>90</c:v>
                </c:pt>
                <c:pt idx="15">
                  <c:v>146</c:v>
                </c:pt>
                <c:pt idx="16">
                  <c:v>123</c:v>
                </c:pt>
                <c:pt idx="17">
                  <c:v>110</c:v>
                </c:pt>
                <c:pt idx="18">
                  <c:v>103</c:v>
                </c:pt>
                <c:pt idx="19">
                  <c:v>96</c:v>
                </c:pt>
                <c:pt idx="20">
                  <c:v>113</c:v>
                </c:pt>
                <c:pt idx="21">
                  <c:v>130</c:v>
                </c:pt>
                <c:pt idx="22">
                  <c:v>121</c:v>
                </c:pt>
                <c:pt idx="23">
                  <c:v>98</c:v>
                </c:pt>
                <c:pt idx="24">
                  <c:v>113</c:v>
                </c:pt>
                <c:pt idx="25">
                  <c:v>95</c:v>
                </c:pt>
                <c:pt idx="26">
                  <c:v>106</c:v>
                </c:pt>
                <c:pt idx="27">
                  <c:v>129</c:v>
                </c:pt>
                <c:pt idx="28">
                  <c:v>118</c:v>
                </c:pt>
                <c:pt idx="29">
                  <c:v>100</c:v>
                </c:pt>
                <c:pt idx="30">
                  <c:v>118</c:v>
                </c:pt>
                <c:pt idx="31">
                  <c:v>148</c:v>
                </c:pt>
                <c:pt idx="32">
                  <c:v>116</c:v>
                </c:pt>
                <c:pt idx="33">
                  <c:v>100</c:v>
                </c:pt>
                <c:pt idx="34">
                  <c:v>99</c:v>
                </c:pt>
                <c:pt idx="35">
                  <c:v>120</c:v>
                </c:pt>
                <c:pt idx="36">
                  <c:v>91</c:v>
                </c:pt>
                <c:pt idx="37">
                  <c:v>108</c:v>
                </c:pt>
                <c:pt idx="38">
                  <c:v>119</c:v>
                </c:pt>
                <c:pt idx="39">
                  <c:v>95</c:v>
                </c:pt>
                <c:pt idx="40">
                  <c:v>111</c:v>
                </c:pt>
                <c:pt idx="41">
                  <c:v>129</c:v>
                </c:pt>
                <c:pt idx="42">
                  <c:v>93</c:v>
                </c:pt>
                <c:pt idx="43">
                  <c:v>106</c:v>
                </c:pt>
                <c:pt idx="44">
                  <c:v>129</c:v>
                </c:pt>
                <c:pt idx="45">
                  <c:v>95</c:v>
                </c:pt>
                <c:pt idx="46">
                  <c:v>108</c:v>
                </c:pt>
                <c:pt idx="47">
                  <c:v>106</c:v>
                </c:pt>
                <c:pt idx="48">
                  <c:v>108</c:v>
                </c:pt>
                <c:pt idx="49">
                  <c:v>118</c:v>
                </c:pt>
                <c:pt idx="50">
                  <c:v>105</c:v>
                </c:pt>
                <c:pt idx="51">
                  <c:v>112</c:v>
                </c:pt>
                <c:pt idx="52">
                  <c:v>102</c:v>
                </c:pt>
                <c:pt idx="53">
                  <c:v>107</c:v>
                </c:pt>
                <c:pt idx="54">
                  <c:v>112</c:v>
                </c:pt>
                <c:pt idx="55">
                  <c:v>124</c:v>
                </c:pt>
                <c:pt idx="56">
                  <c:v>104</c:v>
                </c:pt>
                <c:pt idx="57">
                  <c:v>101</c:v>
                </c:pt>
                <c:pt idx="58">
                  <c:v>107</c:v>
                </c:pt>
                <c:pt idx="59">
                  <c:v>94</c:v>
                </c:pt>
                <c:pt idx="60">
                  <c:v>96</c:v>
                </c:pt>
                <c:pt idx="61">
                  <c:v>127</c:v>
                </c:pt>
                <c:pt idx="62">
                  <c:v>107</c:v>
                </c:pt>
                <c:pt idx="63">
                  <c:v>110</c:v>
                </c:pt>
                <c:pt idx="64">
                  <c:v>106</c:v>
                </c:pt>
                <c:pt idx="65">
                  <c:v>118</c:v>
                </c:pt>
                <c:pt idx="66">
                  <c:v>117</c:v>
                </c:pt>
                <c:pt idx="67">
                  <c:v>110</c:v>
                </c:pt>
                <c:pt idx="68">
                  <c:v>116</c:v>
                </c:pt>
                <c:pt idx="69">
                  <c:v>101</c:v>
                </c:pt>
                <c:pt idx="70">
                  <c:v>96</c:v>
                </c:pt>
                <c:pt idx="71">
                  <c:v>110</c:v>
                </c:pt>
                <c:pt idx="72">
                  <c:v>106</c:v>
                </c:pt>
                <c:pt idx="73">
                  <c:v>104</c:v>
                </c:pt>
                <c:pt idx="74">
                  <c:v>128</c:v>
                </c:pt>
                <c:pt idx="75">
                  <c:v>112</c:v>
                </c:pt>
                <c:pt idx="76">
                  <c:v>104</c:v>
                </c:pt>
                <c:pt idx="77">
                  <c:v>127</c:v>
                </c:pt>
                <c:pt idx="78">
                  <c:v>118</c:v>
                </c:pt>
                <c:pt idx="79">
                  <c:v>118</c:v>
                </c:pt>
                <c:pt idx="80">
                  <c:v>121</c:v>
                </c:pt>
                <c:pt idx="81">
                  <c:v>112</c:v>
                </c:pt>
                <c:pt idx="82">
                  <c:v>102</c:v>
                </c:pt>
                <c:pt idx="83">
                  <c:v>101</c:v>
                </c:pt>
                <c:pt idx="84">
                  <c:v>104</c:v>
                </c:pt>
                <c:pt idx="85">
                  <c:v>116</c:v>
                </c:pt>
                <c:pt idx="86">
                  <c:v>124</c:v>
                </c:pt>
                <c:pt idx="87">
                  <c:v>102</c:v>
                </c:pt>
                <c:pt idx="88">
                  <c:v>150</c:v>
                </c:pt>
                <c:pt idx="89">
                  <c:v>113</c:v>
                </c:pt>
                <c:pt idx="90">
                  <c:v>124</c:v>
                </c:pt>
                <c:pt idx="91">
                  <c:v>114</c:v>
                </c:pt>
                <c:pt idx="92">
                  <c:v>117</c:v>
                </c:pt>
                <c:pt idx="93">
                  <c:v>97</c:v>
                </c:pt>
                <c:pt idx="94">
                  <c:v>105</c:v>
                </c:pt>
                <c:pt idx="95">
                  <c:v>105</c:v>
                </c:pt>
                <c:pt idx="96">
                  <c:v>117</c:v>
                </c:pt>
                <c:pt idx="97">
                  <c:v>112</c:v>
                </c:pt>
                <c:pt idx="98">
                  <c:v>121</c:v>
                </c:pt>
                <c:pt idx="99">
                  <c:v>104</c:v>
                </c:pt>
                <c:pt idx="100">
                  <c:v>92</c:v>
                </c:pt>
                <c:pt idx="101">
                  <c:v>123</c:v>
                </c:pt>
                <c:pt idx="102">
                  <c:v>92</c:v>
                </c:pt>
                <c:pt idx="103">
                  <c:v>120</c:v>
                </c:pt>
                <c:pt idx="104">
                  <c:v>118</c:v>
                </c:pt>
                <c:pt idx="105">
                  <c:v>107</c:v>
                </c:pt>
                <c:pt idx="106">
                  <c:v>122</c:v>
                </c:pt>
                <c:pt idx="107">
                  <c:v>116</c:v>
                </c:pt>
                <c:pt idx="108">
                  <c:v>140</c:v>
                </c:pt>
                <c:pt idx="109">
                  <c:v>107</c:v>
                </c:pt>
                <c:pt idx="110">
                  <c:v>90</c:v>
                </c:pt>
                <c:pt idx="111">
                  <c:v>103</c:v>
                </c:pt>
                <c:pt idx="112">
                  <c:v>103</c:v>
                </c:pt>
                <c:pt idx="113">
                  <c:v>91</c:v>
                </c:pt>
                <c:pt idx="114">
                  <c:v>98</c:v>
                </c:pt>
                <c:pt idx="115">
                  <c:v>99</c:v>
                </c:pt>
                <c:pt idx="116">
                  <c:v>99</c:v>
                </c:pt>
                <c:pt idx="117">
                  <c:v>97</c:v>
                </c:pt>
                <c:pt idx="118">
                  <c:v>139</c:v>
                </c:pt>
                <c:pt idx="119">
                  <c:v>124</c:v>
                </c:pt>
                <c:pt idx="120">
                  <c:v>119</c:v>
                </c:pt>
                <c:pt idx="121">
                  <c:v>120</c:v>
                </c:pt>
                <c:pt idx="122">
                  <c:v>104</c:v>
                </c:pt>
                <c:pt idx="123">
                  <c:v>97</c:v>
                </c:pt>
                <c:pt idx="124">
                  <c:v>104</c:v>
                </c:pt>
                <c:pt idx="125">
                  <c:v>110</c:v>
                </c:pt>
                <c:pt idx="126">
                  <c:v>110</c:v>
                </c:pt>
                <c:pt idx="127">
                  <c:v>111</c:v>
                </c:pt>
                <c:pt idx="128">
                  <c:v>92</c:v>
                </c:pt>
                <c:pt idx="129">
                  <c:v>108</c:v>
                </c:pt>
                <c:pt idx="130">
                  <c:v>111</c:v>
                </c:pt>
                <c:pt idx="131">
                  <c:v>99</c:v>
                </c:pt>
                <c:pt idx="132">
                  <c:v>123</c:v>
                </c:pt>
                <c:pt idx="133">
                  <c:v>99</c:v>
                </c:pt>
                <c:pt idx="134">
                  <c:v>106</c:v>
                </c:pt>
                <c:pt idx="135">
                  <c:v>105</c:v>
                </c:pt>
                <c:pt idx="136">
                  <c:v>112</c:v>
                </c:pt>
                <c:pt idx="137">
                  <c:v>104</c:v>
                </c:pt>
                <c:pt idx="138">
                  <c:v>110</c:v>
                </c:pt>
                <c:pt idx="139">
                  <c:v>117</c:v>
                </c:pt>
                <c:pt idx="140">
                  <c:v>95</c:v>
                </c:pt>
                <c:pt idx="141">
                  <c:v>102</c:v>
                </c:pt>
                <c:pt idx="142">
                  <c:v>124</c:v>
                </c:pt>
                <c:pt idx="143">
                  <c:v>100</c:v>
                </c:pt>
                <c:pt idx="144">
                  <c:v>107</c:v>
                </c:pt>
                <c:pt idx="145">
                  <c:v>96</c:v>
                </c:pt>
                <c:pt idx="146">
                  <c:v>121</c:v>
                </c:pt>
                <c:pt idx="147">
                  <c:v>110</c:v>
                </c:pt>
                <c:pt idx="148">
                  <c:v>127</c:v>
                </c:pt>
                <c:pt idx="149">
                  <c:v>94</c:v>
                </c:pt>
                <c:pt idx="150">
                  <c:v>119</c:v>
                </c:pt>
                <c:pt idx="151">
                  <c:v>109</c:v>
                </c:pt>
                <c:pt idx="152">
                  <c:v>110</c:v>
                </c:pt>
                <c:pt idx="153">
                  <c:v>126</c:v>
                </c:pt>
                <c:pt idx="154">
                  <c:v>142</c:v>
                </c:pt>
                <c:pt idx="155">
                  <c:v>114</c:v>
                </c:pt>
                <c:pt idx="156">
                  <c:v>107</c:v>
                </c:pt>
                <c:pt idx="157">
                  <c:v>124</c:v>
                </c:pt>
                <c:pt idx="158">
                  <c:v>103</c:v>
                </c:pt>
                <c:pt idx="159">
                  <c:v>105</c:v>
                </c:pt>
                <c:pt idx="160">
                  <c:v>123</c:v>
                </c:pt>
                <c:pt idx="161">
                  <c:v>125</c:v>
                </c:pt>
                <c:pt idx="162">
                  <c:v>87</c:v>
                </c:pt>
                <c:pt idx="163">
                  <c:v>122</c:v>
                </c:pt>
                <c:pt idx="164">
                  <c:v>119</c:v>
                </c:pt>
                <c:pt idx="165">
                  <c:v>98</c:v>
                </c:pt>
                <c:pt idx="166">
                  <c:v>100</c:v>
                </c:pt>
                <c:pt idx="167">
                  <c:v>109</c:v>
                </c:pt>
                <c:pt idx="168">
                  <c:v>115</c:v>
                </c:pt>
                <c:pt idx="169">
                  <c:v>141</c:v>
                </c:pt>
                <c:pt idx="170">
                  <c:v>115</c:v>
                </c:pt>
                <c:pt idx="171">
                  <c:v>133</c:v>
                </c:pt>
                <c:pt idx="172">
                  <c:v>120</c:v>
                </c:pt>
                <c:pt idx="173">
                  <c:v>112</c:v>
                </c:pt>
                <c:pt idx="174">
                  <c:v>107</c:v>
                </c:pt>
                <c:pt idx="175">
                  <c:v>107</c:v>
                </c:pt>
                <c:pt idx="176">
                  <c:v>123</c:v>
                </c:pt>
                <c:pt idx="177">
                  <c:v>109</c:v>
                </c:pt>
                <c:pt idx="178">
                  <c:v>108</c:v>
                </c:pt>
                <c:pt idx="179">
                  <c:v>108</c:v>
                </c:pt>
                <c:pt idx="180">
                  <c:v>132</c:v>
                </c:pt>
                <c:pt idx="181">
                  <c:v>122</c:v>
                </c:pt>
                <c:pt idx="182">
                  <c:v>108</c:v>
                </c:pt>
                <c:pt idx="183">
                  <c:v>105</c:v>
                </c:pt>
                <c:pt idx="184">
                  <c:v>107</c:v>
                </c:pt>
                <c:pt idx="185">
                  <c:v>106</c:v>
                </c:pt>
                <c:pt idx="186">
                  <c:v>146</c:v>
                </c:pt>
                <c:pt idx="187">
                  <c:v>106</c:v>
                </c:pt>
                <c:pt idx="188">
                  <c:v>106</c:v>
                </c:pt>
                <c:pt idx="189">
                  <c:v>97</c:v>
                </c:pt>
                <c:pt idx="190">
                  <c:v>113</c:v>
                </c:pt>
                <c:pt idx="191">
                  <c:v>93</c:v>
                </c:pt>
                <c:pt idx="192">
                  <c:v>113</c:v>
                </c:pt>
                <c:pt idx="193">
                  <c:v>95</c:v>
                </c:pt>
                <c:pt idx="194">
                  <c:v>125</c:v>
                </c:pt>
                <c:pt idx="195">
                  <c:v>111</c:v>
                </c:pt>
                <c:pt idx="196">
                  <c:v>105</c:v>
                </c:pt>
                <c:pt idx="197">
                  <c:v>115</c:v>
                </c:pt>
                <c:pt idx="198">
                  <c:v>160</c:v>
                </c:pt>
                <c:pt idx="199">
                  <c:v>95</c:v>
                </c:pt>
              </c:numCache>
            </c:numRef>
          </c:xVal>
          <c:yVal>
            <c:numRef>
              <c:f>'model (4)'!$E$8:$E$207</c:f>
              <c:numCache>
                <c:formatCode>General</c:formatCode>
                <c:ptCount val="200"/>
                <c:pt idx="0">
                  <c:v>0</c:v>
                </c:pt>
                <c:pt idx="1">
                  <c:v>1</c:v>
                </c:pt>
                <c:pt idx="2">
                  <c:v>1</c:v>
                </c:pt>
                <c:pt idx="3">
                  <c:v>1</c:v>
                </c:pt>
                <c:pt idx="4">
                  <c:v>1</c:v>
                </c:pt>
                <c:pt idx="5">
                  <c:v>1</c:v>
                </c:pt>
                <c:pt idx="6">
                  <c:v>1</c:v>
                </c:pt>
                <c:pt idx="7">
                  <c:v>0</c:v>
                </c:pt>
                <c:pt idx="8">
                  <c:v>1</c:v>
                </c:pt>
                <c:pt idx="9">
                  <c:v>1</c:v>
                </c:pt>
                <c:pt idx="10">
                  <c:v>1</c:v>
                </c:pt>
                <c:pt idx="11">
                  <c:v>1</c:v>
                </c:pt>
                <c:pt idx="12">
                  <c:v>1</c:v>
                </c:pt>
                <c:pt idx="13">
                  <c:v>1</c:v>
                </c:pt>
                <c:pt idx="14">
                  <c:v>0</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0</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0</c:v>
                </c:pt>
                <c:pt idx="46">
                  <c:v>1</c:v>
                </c:pt>
                <c:pt idx="47">
                  <c:v>1</c:v>
                </c:pt>
                <c:pt idx="48">
                  <c:v>1</c:v>
                </c:pt>
                <c:pt idx="49">
                  <c:v>1</c:v>
                </c:pt>
                <c:pt idx="50">
                  <c:v>1</c:v>
                </c:pt>
                <c:pt idx="51">
                  <c:v>1</c:v>
                </c:pt>
                <c:pt idx="52">
                  <c:v>1</c:v>
                </c:pt>
                <c:pt idx="53">
                  <c:v>1</c:v>
                </c:pt>
                <c:pt idx="54">
                  <c:v>1</c:v>
                </c:pt>
                <c:pt idx="55">
                  <c:v>1</c:v>
                </c:pt>
                <c:pt idx="56">
                  <c:v>1</c:v>
                </c:pt>
                <c:pt idx="57">
                  <c:v>1</c:v>
                </c:pt>
                <c:pt idx="58">
                  <c:v>1</c:v>
                </c:pt>
                <c:pt idx="59">
                  <c:v>0</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0</c:v>
                </c:pt>
                <c:pt idx="100">
                  <c:v>1</c:v>
                </c:pt>
                <c:pt idx="101">
                  <c:v>1</c:v>
                </c:pt>
                <c:pt idx="102">
                  <c:v>1</c:v>
                </c:pt>
                <c:pt idx="103">
                  <c:v>0</c:v>
                </c:pt>
                <c:pt idx="104">
                  <c:v>1</c:v>
                </c:pt>
                <c:pt idx="105">
                  <c:v>1</c:v>
                </c:pt>
                <c:pt idx="106">
                  <c:v>1</c:v>
                </c:pt>
                <c:pt idx="107">
                  <c:v>1</c:v>
                </c:pt>
                <c:pt idx="108">
                  <c:v>1</c:v>
                </c:pt>
                <c:pt idx="109">
                  <c:v>1</c:v>
                </c:pt>
                <c:pt idx="110">
                  <c:v>0</c:v>
                </c:pt>
                <c:pt idx="111">
                  <c:v>1</c:v>
                </c:pt>
                <c:pt idx="112">
                  <c:v>1</c:v>
                </c:pt>
                <c:pt idx="113">
                  <c:v>1</c:v>
                </c:pt>
                <c:pt idx="114">
                  <c:v>1</c:v>
                </c:pt>
                <c:pt idx="115">
                  <c:v>1</c:v>
                </c:pt>
                <c:pt idx="116">
                  <c:v>1</c:v>
                </c:pt>
                <c:pt idx="117">
                  <c:v>1</c:v>
                </c:pt>
                <c:pt idx="118">
                  <c:v>1</c:v>
                </c:pt>
                <c:pt idx="119">
                  <c:v>1</c:v>
                </c:pt>
                <c:pt idx="120">
                  <c:v>1</c:v>
                </c:pt>
                <c:pt idx="121">
                  <c:v>1</c:v>
                </c:pt>
                <c:pt idx="122">
                  <c:v>0</c:v>
                </c:pt>
                <c:pt idx="123">
                  <c:v>0</c:v>
                </c:pt>
                <c:pt idx="124">
                  <c:v>1</c:v>
                </c:pt>
                <c:pt idx="125">
                  <c:v>1</c:v>
                </c:pt>
                <c:pt idx="126">
                  <c:v>1</c:v>
                </c:pt>
                <c:pt idx="127">
                  <c:v>1</c:v>
                </c:pt>
                <c:pt idx="128">
                  <c:v>1</c:v>
                </c:pt>
                <c:pt idx="129">
                  <c:v>1</c:v>
                </c:pt>
                <c:pt idx="130">
                  <c:v>1</c:v>
                </c:pt>
                <c:pt idx="131">
                  <c:v>0</c:v>
                </c:pt>
                <c:pt idx="132">
                  <c:v>1</c:v>
                </c:pt>
                <c:pt idx="133">
                  <c:v>0</c:v>
                </c:pt>
                <c:pt idx="134">
                  <c:v>1</c:v>
                </c:pt>
                <c:pt idx="135">
                  <c:v>1</c:v>
                </c:pt>
                <c:pt idx="136">
                  <c:v>1</c:v>
                </c:pt>
                <c:pt idx="137">
                  <c:v>1</c:v>
                </c:pt>
                <c:pt idx="138">
                  <c:v>1</c:v>
                </c:pt>
                <c:pt idx="139">
                  <c:v>1</c:v>
                </c:pt>
                <c:pt idx="140">
                  <c:v>0</c:v>
                </c:pt>
                <c:pt idx="141">
                  <c:v>0</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0</c:v>
                </c:pt>
                <c:pt idx="157">
                  <c:v>1</c:v>
                </c:pt>
                <c:pt idx="158">
                  <c:v>0</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0</c:v>
                </c:pt>
                <c:pt idx="174">
                  <c:v>1</c:v>
                </c:pt>
                <c:pt idx="175">
                  <c:v>1</c:v>
                </c:pt>
                <c:pt idx="176">
                  <c:v>0</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0</c:v>
                </c:pt>
                <c:pt idx="192">
                  <c:v>1</c:v>
                </c:pt>
                <c:pt idx="193">
                  <c:v>1</c:v>
                </c:pt>
                <c:pt idx="194">
                  <c:v>1</c:v>
                </c:pt>
                <c:pt idx="195">
                  <c:v>1</c:v>
                </c:pt>
                <c:pt idx="196">
                  <c:v>1</c:v>
                </c:pt>
                <c:pt idx="197">
                  <c:v>1</c:v>
                </c:pt>
                <c:pt idx="198">
                  <c:v>1</c:v>
                </c:pt>
                <c:pt idx="199">
                  <c:v>1</c:v>
                </c:pt>
              </c:numCache>
            </c:numRef>
          </c:yVal>
          <c:smooth val="0"/>
          <c:extLst>
            <c:ext xmlns:c16="http://schemas.microsoft.com/office/drawing/2014/chart" uri="{C3380CC4-5D6E-409C-BE32-E72D297353CC}">
              <c16:uniqueId val="{00000000-C5B0-4819-BE07-FC3BF3D50851}"/>
            </c:ext>
          </c:extLst>
        </c:ser>
        <c:dLbls>
          <c:showLegendKey val="0"/>
          <c:showVal val="0"/>
          <c:showCatName val="0"/>
          <c:showSerName val="0"/>
          <c:showPercent val="0"/>
          <c:showBubbleSize val="0"/>
        </c:dLbls>
        <c:axId val="1534178048"/>
        <c:axId val="1534178528"/>
      </c:scatterChart>
      <c:valAx>
        <c:axId val="1534178048"/>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178528"/>
        <c:crosses val="autoZero"/>
        <c:crossBetween val="midCat"/>
      </c:valAx>
      <c:valAx>
        <c:axId val="1534178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17804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ROC</a:t>
            </a:r>
          </a:p>
        </c:rich>
      </c:tx>
      <c:layout>
        <c:manualLayout>
          <c:xMode val="edge"/>
          <c:yMode val="edge"/>
          <c:x val="0.44072668215465088"/>
          <c:y val="5.05901591399509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9115664635048867E-2"/>
          <c:y val="0.1244217588586054"/>
          <c:w val="0.8609083808775182"/>
          <c:h val="0.82201904093321154"/>
        </c:manualLayout>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5.1534379633891417E-2"/>
                  <c:y val="-2.0692618484443651E-2"/>
                </c:manualLayout>
              </c:layout>
              <c:tx>
                <c:rich>
                  <a:bodyPr/>
                  <a:lstStyle/>
                  <a:p>
                    <a:fld id="{0FA405C5-9F57-EF46-9D20-6D014FF511B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5EC-43D1-BD11-6BD2E0C54AEA}"/>
                </c:ext>
              </c:extLst>
            </c:dLbl>
            <c:dLbl>
              <c:idx val="1"/>
              <c:tx>
                <c:rich>
                  <a:bodyPr/>
                  <a:lstStyle/>
                  <a:p>
                    <a:fld id="{F009160A-EB44-8548-9298-FFB3800261E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5EC-43D1-BD11-6BD2E0C54AEA}"/>
                </c:ext>
              </c:extLst>
            </c:dLbl>
            <c:dLbl>
              <c:idx val="2"/>
              <c:tx>
                <c:rich>
                  <a:bodyPr/>
                  <a:lstStyle/>
                  <a:p>
                    <a:fld id="{5C02BDEE-D481-594E-8F41-908FAF8F83E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5EC-43D1-BD11-6BD2E0C54AEA}"/>
                </c:ext>
              </c:extLst>
            </c:dLbl>
            <c:dLbl>
              <c:idx val="3"/>
              <c:tx>
                <c:rich>
                  <a:bodyPr/>
                  <a:lstStyle/>
                  <a:p>
                    <a:fld id="{4C8852BB-691D-CE48-8458-116E6A9F036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5EC-43D1-BD11-6BD2E0C54AEA}"/>
                </c:ext>
              </c:extLst>
            </c:dLbl>
            <c:dLbl>
              <c:idx val="4"/>
              <c:layout>
                <c:manualLayout>
                  <c:x val="-1.4724108466826209E-2"/>
                  <c:y val="4.138523696888749E-2"/>
                </c:manualLayout>
              </c:layout>
              <c:tx>
                <c:rich>
                  <a:bodyPr/>
                  <a:lstStyle/>
                  <a:p>
                    <a:fld id="{E60A43AF-C336-D145-974F-FDE13A8A584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5EC-43D1-BD11-6BD2E0C54AEA}"/>
                </c:ext>
              </c:extLst>
            </c:dLbl>
            <c:dLbl>
              <c:idx val="5"/>
              <c:layout>
                <c:manualLayout>
                  <c:x val="-4.9080361556087066E-3"/>
                  <c:y val="4.434132532380803E-2"/>
                </c:manualLayout>
              </c:layout>
              <c:tx>
                <c:rich>
                  <a:bodyPr/>
                  <a:lstStyle/>
                  <a:p>
                    <a:fld id="{22EF2982-B1EE-C249-9E43-049AAC2EDF1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5EC-43D1-BD11-6BD2E0C54AEA}"/>
                </c:ext>
              </c:extLst>
            </c:dLbl>
            <c:dLbl>
              <c:idx val="6"/>
              <c:layout>
                <c:manualLayout>
                  <c:x val="-2.4540180778043533E-3"/>
                  <c:y val="4.1385236968887518E-2"/>
                </c:manualLayout>
              </c:layout>
              <c:tx>
                <c:rich>
                  <a:bodyPr/>
                  <a:lstStyle/>
                  <a:p>
                    <a:fld id="{859AAC58-5598-CF4B-8458-A658494049B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75EC-43D1-BD11-6BD2E0C54AEA}"/>
                </c:ext>
              </c:extLst>
            </c:dLbl>
            <c:dLbl>
              <c:idx val="7"/>
              <c:layout>
                <c:manualLayout>
                  <c:x val="-3.1902235011456684E-2"/>
                  <c:y val="3.5473060259046445E-2"/>
                </c:manualLayout>
              </c:layout>
              <c:tx>
                <c:rich>
                  <a:bodyPr/>
                  <a:lstStyle/>
                  <a:p>
                    <a:fld id="{1027CC6D-59F3-1444-B778-21016115FC9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5EC-43D1-BD11-6BD2E0C54AEA}"/>
                </c:ext>
              </c:extLst>
            </c:dLbl>
            <c:dLbl>
              <c:idx val="8"/>
              <c:layout>
                <c:manualLayout>
                  <c:x val="-4.9080361556087969E-3"/>
                  <c:y val="3.8429148613966985E-2"/>
                </c:manualLayout>
              </c:layout>
              <c:tx>
                <c:rich>
                  <a:bodyPr/>
                  <a:lstStyle/>
                  <a:p>
                    <a:fld id="{BA424C98-0F24-3144-A0A4-9E966A23EC7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5EC-43D1-BD11-6BD2E0C54AEA}"/>
                </c:ext>
              </c:extLst>
            </c:dLbl>
            <c:dLbl>
              <c:idx val="9"/>
              <c:layout>
                <c:manualLayout>
                  <c:x val="-1.4724108466826119E-2"/>
                  <c:y val="4.4341325323808058E-2"/>
                </c:manualLayout>
              </c:layout>
              <c:tx>
                <c:rich>
                  <a:bodyPr/>
                  <a:lstStyle/>
                  <a:p>
                    <a:fld id="{CFAAAE3E-F710-EB43-A966-0D1474970D3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5EC-43D1-BD11-6BD2E0C54AEA}"/>
                </c:ext>
              </c:extLst>
            </c:dLbl>
            <c:dLbl>
              <c:idx val="10"/>
              <c:layout>
                <c:manualLayout>
                  <c:x val="-2.4540180778043534E-2"/>
                  <c:y val="3.8429148613966985E-2"/>
                </c:manualLayout>
              </c:layout>
              <c:tx>
                <c:rich>
                  <a:bodyPr/>
                  <a:lstStyle/>
                  <a:p>
                    <a:fld id="{6FEE3CBA-0768-1148-8A90-F50E8B5BDE4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75EC-43D1-BD11-6BD2E0C54A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'model (4)'!$Q$9:$Q$19</c:f>
              <c:numCache>
                <c:formatCode>0.000</c:formatCode>
                <c:ptCount val="11"/>
                <c:pt idx="0">
                  <c:v>0</c:v>
                </c:pt>
                <c:pt idx="1">
                  <c:v>0.01</c:v>
                </c:pt>
                <c:pt idx="2">
                  <c:v>0.02</c:v>
                </c:pt>
                <c:pt idx="3">
                  <c:v>0.03</c:v>
                </c:pt>
                <c:pt idx="4">
                  <c:v>0.04</c:v>
                </c:pt>
                <c:pt idx="5">
                  <c:v>0.05</c:v>
                </c:pt>
                <c:pt idx="6">
                  <c:v>0.1</c:v>
                </c:pt>
                <c:pt idx="7">
                  <c:v>0.15</c:v>
                </c:pt>
                <c:pt idx="8">
                  <c:v>0.2</c:v>
                </c:pt>
                <c:pt idx="9">
                  <c:v>0.9</c:v>
                </c:pt>
                <c:pt idx="10">
                  <c:v>1</c:v>
                </c:pt>
              </c:numCache>
            </c:numRef>
          </c:xVal>
          <c:yVal>
            <c:numRef>
              <c:f>'model (4)'!$R$9:$R$19</c:f>
              <c:numCache>
                <c:formatCode>0.000</c:formatCode>
                <c:ptCount val="11"/>
                <c:pt idx="0">
                  <c:v>0</c:v>
                </c:pt>
                <c:pt idx="1">
                  <c:v>0.8</c:v>
                </c:pt>
                <c:pt idx="2">
                  <c:v>0.85</c:v>
                </c:pt>
                <c:pt idx="3">
                  <c:v>0.9</c:v>
                </c:pt>
                <c:pt idx="4">
                  <c:v>0.94</c:v>
                </c:pt>
                <c:pt idx="5">
                  <c:v>0.96</c:v>
                </c:pt>
                <c:pt idx="6">
                  <c:v>0.97</c:v>
                </c:pt>
                <c:pt idx="7">
                  <c:v>0.98</c:v>
                </c:pt>
                <c:pt idx="8">
                  <c:v>0.99</c:v>
                </c:pt>
                <c:pt idx="9">
                  <c:v>1</c:v>
                </c:pt>
                <c:pt idx="10">
                  <c:v>1</c:v>
                </c:pt>
              </c:numCache>
            </c:numRef>
          </c:yVal>
          <c:smooth val="0"/>
          <c:extLst>
            <c:ext xmlns:c15="http://schemas.microsoft.com/office/drawing/2012/chart" uri="{02D57815-91ED-43cb-92C2-25804820EDAC}">
              <c15:datalabelsRange>
                <c15:f>'model (4)'!$K$9:$K$19</c15:f>
                <c15:dlblRangeCache>
                  <c:ptCount val="11"/>
                  <c:pt idx="0">
                    <c:v>1</c:v>
                  </c:pt>
                  <c:pt idx="1">
                    <c:v>0.9</c:v>
                  </c:pt>
                  <c:pt idx="2">
                    <c:v>0.8</c:v>
                  </c:pt>
                  <c:pt idx="3">
                    <c:v>0.7</c:v>
                  </c:pt>
                  <c:pt idx="4">
                    <c:v>0.6</c:v>
                  </c:pt>
                  <c:pt idx="5">
                    <c:v>0.5</c:v>
                  </c:pt>
                  <c:pt idx="6">
                    <c:v>0.4</c:v>
                  </c:pt>
                  <c:pt idx="7">
                    <c:v>0.3</c:v>
                  </c:pt>
                  <c:pt idx="8">
                    <c:v>0.2</c:v>
                  </c:pt>
                  <c:pt idx="9">
                    <c:v>0.1</c:v>
                  </c:pt>
                  <c:pt idx="10">
                    <c:v>0</c:v>
                  </c:pt>
                </c15:dlblRangeCache>
              </c15:datalabelsRange>
            </c:ext>
            <c:ext xmlns:c16="http://schemas.microsoft.com/office/drawing/2014/chart" uri="{C3380CC4-5D6E-409C-BE32-E72D297353CC}">
              <c16:uniqueId val="{0000000B-75EC-43D1-BD11-6BD2E0C54AEA}"/>
            </c:ext>
          </c:extLst>
        </c:ser>
        <c:dLbls>
          <c:showLegendKey val="0"/>
          <c:showVal val="0"/>
          <c:showCatName val="0"/>
          <c:showSerName val="0"/>
          <c:showPercent val="0"/>
          <c:showBubbleSize val="0"/>
        </c:dLbls>
        <c:axId val="458967327"/>
        <c:axId val="458964927"/>
      </c:scatterChart>
      <c:valAx>
        <c:axId val="458967327"/>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4927"/>
        <c:crosses val="autoZero"/>
        <c:crossBetween val="midCat"/>
      </c:valAx>
      <c:valAx>
        <c:axId val="458964927"/>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732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Area</a:t>
            </a:r>
            <a:r>
              <a:rPr lang="en-US" baseline="0"/>
              <a:t> Under the Curve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'model (4)'!$Q$31</c:f>
              <c:strCache>
                <c:ptCount val="1"/>
                <c:pt idx="0">
                  <c:v>time - AUC = 0.77</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'model (4)'!$P$32:$P$52</c:f>
              <c:numCache>
                <c:formatCode>0.000</c:formatCode>
                <c:ptCount val="21"/>
                <c:pt idx="0">
                  <c:v>0</c:v>
                </c:pt>
                <c:pt idx="1">
                  <c:v>7.2222222222222215E-2</c:v>
                </c:pt>
                <c:pt idx="2">
                  <c:v>0.16666666666666666</c:v>
                </c:pt>
                <c:pt idx="3">
                  <c:v>0.25555555555555554</c:v>
                </c:pt>
                <c:pt idx="4">
                  <c:v>0.4</c:v>
                </c:pt>
                <c:pt idx="5">
                  <c:v>0.51666666666666672</c:v>
                </c:pt>
                <c:pt idx="6">
                  <c:v>0.57777777777777772</c:v>
                </c:pt>
                <c:pt idx="7">
                  <c:v>0.68888888888888888</c:v>
                </c:pt>
                <c:pt idx="8">
                  <c:v>0.8</c:v>
                </c:pt>
                <c:pt idx="9">
                  <c:v>0.88888888888888884</c:v>
                </c:pt>
                <c:pt idx="10">
                  <c:v>1</c:v>
                </c:pt>
                <c:pt idx="11">
                  <c:v>0</c:v>
                </c:pt>
                <c:pt idx="12">
                  <c:v>0.01</c:v>
                </c:pt>
                <c:pt idx="13">
                  <c:v>0.02</c:v>
                </c:pt>
                <c:pt idx="14">
                  <c:v>0.03</c:v>
                </c:pt>
                <c:pt idx="15">
                  <c:v>0.04</c:v>
                </c:pt>
                <c:pt idx="16">
                  <c:v>0.05</c:v>
                </c:pt>
                <c:pt idx="17">
                  <c:v>0.1</c:v>
                </c:pt>
                <c:pt idx="18">
                  <c:v>0.15</c:v>
                </c:pt>
                <c:pt idx="19">
                  <c:v>0.2</c:v>
                </c:pt>
                <c:pt idx="20">
                  <c:v>0.9</c:v>
                </c:pt>
              </c:numCache>
            </c:numRef>
          </c:xVal>
          <c:yVal>
            <c:numRef>
              <c:f>'model (4)'!$Q$32:$Q$52</c:f>
              <c:numCache>
                <c:formatCode>0.000</c:formatCode>
                <c:ptCount val="21"/>
                <c:pt idx="0">
                  <c:v>0</c:v>
                </c:pt>
                <c:pt idx="1">
                  <c:v>0.35</c:v>
                </c:pt>
                <c:pt idx="2">
                  <c:v>0.55000000000000004</c:v>
                </c:pt>
                <c:pt idx="3">
                  <c:v>0.75</c:v>
                </c:pt>
                <c:pt idx="4">
                  <c:v>0.8</c:v>
                </c:pt>
                <c:pt idx="5">
                  <c:v>0.8</c:v>
                </c:pt>
                <c:pt idx="6">
                  <c:v>0.9</c:v>
                </c:pt>
                <c:pt idx="7">
                  <c:v>0.9</c:v>
                </c:pt>
                <c:pt idx="8">
                  <c:v>0.95</c:v>
                </c:pt>
                <c:pt idx="9">
                  <c:v>1</c:v>
                </c:pt>
                <c:pt idx="10">
                  <c:v>1</c:v>
                </c:pt>
              </c:numCache>
            </c:numRef>
          </c:yVal>
          <c:smooth val="0"/>
          <c:extLst>
            <c:ext xmlns:c16="http://schemas.microsoft.com/office/drawing/2014/chart" uri="{C3380CC4-5D6E-409C-BE32-E72D297353CC}">
              <c16:uniqueId val="{00000000-EFEC-406B-B11D-EBC63A45260B}"/>
            </c:ext>
          </c:extLst>
        </c:ser>
        <c:ser>
          <c:idx val="1"/>
          <c:order val="1"/>
          <c:tx>
            <c:strRef>
              <c:f>'model (4)'!$R$31</c:f>
              <c:strCache>
                <c:ptCount val="1"/>
                <c:pt idx="0">
                  <c:v>time and rush - AUC = 0.98</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'model (4)'!$P$32:$P$52</c:f>
              <c:numCache>
                <c:formatCode>0.000</c:formatCode>
                <c:ptCount val="21"/>
                <c:pt idx="0">
                  <c:v>0</c:v>
                </c:pt>
                <c:pt idx="1">
                  <c:v>7.2222222222222215E-2</c:v>
                </c:pt>
                <c:pt idx="2">
                  <c:v>0.16666666666666666</c:v>
                </c:pt>
                <c:pt idx="3">
                  <c:v>0.25555555555555554</c:v>
                </c:pt>
                <c:pt idx="4">
                  <c:v>0.4</c:v>
                </c:pt>
                <c:pt idx="5">
                  <c:v>0.51666666666666672</c:v>
                </c:pt>
                <c:pt idx="6">
                  <c:v>0.57777777777777772</c:v>
                </c:pt>
                <c:pt idx="7">
                  <c:v>0.68888888888888888</c:v>
                </c:pt>
                <c:pt idx="8">
                  <c:v>0.8</c:v>
                </c:pt>
                <c:pt idx="9">
                  <c:v>0.88888888888888884</c:v>
                </c:pt>
                <c:pt idx="10">
                  <c:v>1</c:v>
                </c:pt>
                <c:pt idx="11">
                  <c:v>0</c:v>
                </c:pt>
                <c:pt idx="12">
                  <c:v>0.01</c:v>
                </c:pt>
                <c:pt idx="13">
                  <c:v>0.02</c:v>
                </c:pt>
                <c:pt idx="14">
                  <c:v>0.03</c:v>
                </c:pt>
                <c:pt idx="15">
                  <c:v>0.04</c:v>
                </c:pt>
                <c:pt idx="16">
                  <c:v>0.05</c:v>
                </c:pt>
                <c:pt idx="17">
                  <c:v>0.1</c:v>
                </c:pt>
                <c:pt idx="18">
                  <c:v>0.15</c:v>
                </c:pt>
                <c:pt idx="19">
                  <c:v>0.2</c:v>
                </c:pt>
                <c:pt idx="20">
                  <c:v>0.9</c:v>
                </c:pt>
              </c:numCache>
            </c:numRef>
          </c:xVal>
          <c:yVal>
            <c:numRef>
              <c:f>'model (4)'!$R$32:$R$52</c:f>
              <c:numCache>
                <c:formatCode>0.000</c:formatCode>
                <c:ptCount val="21"/>
                <c:pt idx="11">
                  <c:v>0</c:v>
                </c:pt>
                <c:pt idx="12">
                  <c:v>0.8</c:v>
                </c:pt>
                <c:pt idx="13">
                  <c:v>0.85</c:v>
                </c:pt>
                <c:pt idx="14">
                  <c:v>0.9</c:v>
                </c:pt>
                <c:pt idx="15">
                  <c:v>0.94</c:v>
                </c:pt>
                <c:pt idx="16">
                  <c:v>0.96</c:v>
                </c:pt>
                <c:pt idx="17">
                  <c:v>0.97</c:v>
                </c:pt>
                <c:pt idx="18">
                  <c:v>0.98</c:v>
                </c:pt>
                <c:pt idx="19">
                  <c:v>0.99</c:v>
                </c:pt>
                <c:pt idx="20">
                  <c:v>1</c:v>
                </c:pt>
              </c:numCache>
            </c:numRef>
          </c:yVal>
          <c:smooth val="0"/>
          <c:extLst>
            <c:ext xmlns:c16="http://schemas.microsoft.com/office/drawing/2014/chart" uri="{C3380CC4-5D6E-409C-BE32-E72D297353CC}">
              <c16:uniqueId val="{00000001-EFEC-406B-B11D-EBC63A45260B}"/>
            </c:ext>
          </c:extLst>
        </c:ser>
        <c:dLbls>
          <c:showLegendKey val="0"/>
          <c:showVal val="0"/>
          <c:showCatName val="0"/>
          <c:showSerName val="0"/>
          <c:showPercent val="0"/>
          <c:showBubbleSize val="0"/>
        </c:dLbls>
        <c:axId val="459020607"/>
        <c:axId val="459026847"/>
      </c:scatterChart>
      <c:valAx>
        <c:axId val="45902060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26847"/>
        <c:crosses val="autoZero"/>
        <c:crossBetween val="midCat"/>
      </c:valAx>
      <c:valAx>
        <c:axId val="45902684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20607"/>
        <c:crosses val="autoZero"/>
        <c:crossBetween val="midCat"/>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Will I be late?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2"/>
          <c:tx>
            <c:strRef>
              <c:f>'model (4)'!$AG$7:$AG$8</c:f>
              <c:strCache>
                <c:ptCount val="2"/>
                <c:pt idx="0">
                  <c:v>probability late</c:v>
                </c:pt>
                <c:pt idx="1">
                  <c:v>non rush</c:v>
                </c:pt>
              </c:strCache>
            </c:strRef>
          </c:tx>
          <c:spPr>
            <a:ln w="28575" cap="rnd">
              <a:solidFill>
                <a:schemeClr val="accent5"/>
              </a:solidFill>
              <a:round/>
            </a:ln>
            <a:effectLst/>
          </c:spPr>
          <c:marker>
            <c:symbol val="none"/>
          </c:marker>
          <c:cat>
            <c:numRef>
              <c:f>'model (4)'!$AB$9:$AB$15</c:f>
              <c:numCache>
                <c:formatCode>General</c:formatCode>
                <c:ptCount val="7"/>
                <c:pt idx="0">
                  <c:v>80</c:v>
                </c:pt>
                <c:pt idx="1">
                  <c:v>90</c:v>
                </c:pt>
                <c:pt idx="2">
                  <c:v>100</c:v>
                </c:pt>
                <c:pt idx="3">
                  <c:v>110</c:v>
                </c:pt>
                <c:pt idx="4">
                  <c:v>120</c:v>
                </c:pt>
                <c:pt idx="5">
                  <c:v>130</c:v>
                </c:pt>
                <c:pt idx="6">
                  <c:v>140</c:v>
                </c:pt>
              </c:numCache>
            </c:numRef>
          </c:cat>
          <c:val>
            <c:numRef>
              <c:f>'model (4)'!$AG$9:$AG$15</c:f>
              <c:numCache>
                <c:formatCode>0%</c:formatCode>
                <c:ptCount val="7"/>
                <c:pt idx="0">
                  <c:v>0.54063648063402292</c:v>
                </c:pt>
                <c:pt idx="1">
                  <c:v>0.26858547110537656</c:v>
                </c:pt>
                <c:pt idx="2">
                  <c:v>0.10279685095441661</c:v>
                </c:pt>
                <c:pt idx="3">
                  <c:v>3.4514751632977299E-2</c:v>
                </c:pt>
                <c:pt idx="4">
                  <c:v>1.1030924447364926E-2</c:v>
                </c:pt>
                <c:pt idx="5">
                  <c:v>3.4680910924182796E-3</c:v>
                </c:pt>
                <c:pt idx="6">
                  <c:v>1.0846710595967001E-3</c:v>
                </c:pt>
              </c:numCache>
            </c:numRef>
          </c:val>
          <c:smooth val="1"/>
          <c:extLst>
            <c:ext xmlns:c16="http://schemas.microsoft.com/office/drawing/2014/chart" uri="{C3380CC4-5D6E-409C-BE32-E72D297353CC}">
              <c16:uniqueId val="{00000000-CC9C-4F5B-BE0A-42DF18E4BD59}"/>
            </c:ext>
          </c:extLst>
        </c:ser>
        <c:ser>
          <c:idx val="5"/>
          <c:order val="3"/>
          <c:tx>
            <c:strRef>
              <c:f>'model (4)'!$AH$7:$AH$8</c:f>
              <c:strCache>
                <c:ptCount val="2"/>
                <c:pt idx="0">
                  <c:v>probability late</c:v>
                </c:pt>
                <c:pt idx="1">
                  <c:v>rush</c:v>
                </c:pt>
              </c:strCache>
            </c:strRef>
          </c:tx>
          <c:spPr>
            <a:ln w="28575" cap="rnd">
              <a:solidFill>
                <a:schemeClr val="accent6"/>
              </a:solidFill>
              <a:round/>
            </a:ln>
            <a:effectLst/>
          </c:spPr>
          <c:marker>
            <c:symbol val="none"/>
          </c:marker>
          <c:cat>
            <c:numRef>
              <c:f>'model (4)'!$AB$9:$AB$15</c:f>
              <c:numCache>
                <c:formatCode>General</c:formatCode>
                <c:ptCount val="7"/>
                <c:pt idx="0">
                  <c:v>80</c:v>
                </c:pt>
                <c:pt idx="1">
                  <c:v>90</c:v>
                </c:pt>
                <c:pt idx="2">
                  <c:v>100</c:v>
                </c:pt>
                <c:pt idx="3">
                  <c:v>110</c:v>
                </c:pt>
                <c:pt idx="4">
                  <c:v>120</c:v>
                </c:pt>
                <c:pt idx="5">
                  <c:v>130</c:v>
                </c:pt>
                <c:pt idx="6">
                  <c:v>140</c:v>
                </c:pt>
              </c:numCache>
            </c:numRef>
          </c:cat>
          <c:val>
            <c:numRef>
              <c:f>'model (4)'!$AH$9:$AH$15</c:f>
              <c:numCache>
                <c:formatCode>0%</c:formatCode>
                <c:ptCount val="7"/>
                <c:pt idx="0">
                  <c:v>0.8570680826169047</c:v>
                </c:pt>
                <c:pt idx="1">
                  <c:v>0.65168010968670231</c:v>
                </c:pt>
                <c:pt idx="2">
                  <c:v>0.36858688469990647</c:v>
                </c:pt>
                <c:pt idx="3">
                  <c:v>0.15407381496008446</c:v>
                </c:pt>
                <c:pt idx="4">
                  <c:v>5.3772710121383238E-2</c:v>
                </c:pt>
                <c:pt idx="5">
                  <c:v>1.7422219592548135E-2</c:v>
                </c:pt>
                <c:pt idx="6">
                  <c:v>5.5018735161617479E-3</c:v>
                </c:pt>
              </c:numCache>
            </c:numRef>
          </c:val>
          <c:smooth val="1"/>
          <c:extLst>
            <c:ext xmlns:c16="http://schemas.microsoft.com/office/drawing/2014/chart" uri="{C3380CC4-5D6E-409C-BE32-E72D297353CC}">
              <c16:uniqueId val="{00000001-CC9C-4F5B-BE0A-42DF18E4BD59}"/>
            </c:ext>
          </c:extLst>
        </c:ser>
        <c:ser>
          <c:idx val="8"/>
          <c:order val="6"/>
          <c:tx>
            <c:strRef>
              <c:f>'model (4)'!$AK$7:$AK$8</c:f>
              <c:strCache>
                <c:ptCount val="2"/>
                <c:pt idx="0">
                  <c:v>non rush hour</c:v>
                </c:pt>
                <c:pt idx="1">
                  <c:v>actual % late</c:v>
                </c:pt>
              </c:strCache>
            </c:strRef>
          </c:tx>
          <c:spPr>
            <a:ln w="28575" cap="rnd">
              <a:noFill/>
              <a:round/>
            </a:ln>
            <a:effectLst/>
          </c:spPr>
          <c:marker>
            <c:symbol val="circle"/>
            <c:size val="8"/>
            <c:spPr>
              <a:solidFill>
                <a:schemeClr val="accent5">
                  <a:lumMod val="60000"/>
                  <a:lumOff val="40000"/>
                </a:schemeClr>
              </a:solidFill>
              <a:ln w="9525">
                <a:solidFill>
                  <a:schemeClr val="tx1"/>
                </a:solidFill>
              </a:ln>
              <a:effectLst/>
            </c:spPr>
          </c:marker>
          <c:cat>
            <c:numRef>
              <c:f>'model (4)'!$AB$9:$AB$15</c:f>
              <c:numCache>
                <c:formatCode>General</c:formatCode>
                <c:ptCount val="7"/>
                <c:pt idx="0">
                  <c:v>80</c:v>
                </c:pt>
                <c:pt idx="1">
                  <c:v>90</c:v>
                </c:pt>
                <c:pt idx="2">
                  <c:v>100</c:v>
                </c:pt>
                <c:pt idx="3">
                  <c:v>110</c:v>
                </c:pt>
                <c:pt idx="4">
                  <c:v>120</c:v>
                </c:pt>
                <c:pt idx="5">
                  <c:v>130</c:v>
                </c:pt>
                <c:pt idx="6">
                  <c:v>140</c:v>
                </c:pt>
              </c:numCache>
            </c:numRef>
          </c:cat>
          <c:val>
            <c:numRef>
              <c:f>'model (4)'!$AK$9:$AK$15</c:f>
              <c:numCache>
                <c:formatCode>0%</c:formatCode>
                <c:ptCount val="7"/>
                <c:pt idx="1">
                  <c:v>0.29411764705882354</c:v>
                </c:pt>
                <c:pt idx="2">
                  <c:v>8.5714285714285715E-2</c:v>
                </c:pt>
                <c:pt idx="3">
                  <c:v>0</c:v>
                </c:pt>
                <c:pt idx="4">
                  <c:v>2.9411764705882353E-2</c:v>
                </c:pt>
                <c:pt idx="5">
                  <c:v>0</c:v>
                </c:pt>
                <c:pt idx="6">
                  <c:v>0</c:v>
                </c:pt>
              </c:numCache>
            </c:numRef>
          </c:val>
          <c:smooth val="0"/>
          <c:extLst>
            <c:ext xmlns:c16="http://schemas.microsoft.com/office/drawing/2014/chart" uri="{C3380CC4-5D6E-409C-BE32-E72D297353CC}">
              <c16:uniqueId val="{00000002-CC9C-4F5B-BE0A-42DF18E4BD59}"/>
            </c:ext>
          </c:extLst>
        </c:ser>
        <c:ser>
          <c:idx val="11"/>
          <c:order val="11"/>
          <c:tx>
            <c:strRef>
              <c:f>'model (4)'!$AN$7:$AN$8</c:f>
              <c:strCache>
                <c:ptCount val="2"/>
                <c:pt idx="0">
                  <c:v>rush hour</c:v>
                </c:pt>
                <c:pt idx="1">
                  <c:v>actual % late</c:v>
                </c:pt>
              </c:strCache>
            </c:strRef>
          </c:tx>
          <c:spPr>
            <a:ln w="28575" cap="rnd">
              <a:noFill/>
              <a:round/>
            </a:ln>
            <a:effectLst/>
          </c:spPr>
          <c:marker>
            <c:symbol val="circle"/>
            <c:size val="8"/>
            <c:spPr>
              <a:solidFill>
                <a:schemeClr val="accent6">
                  <a:lumMod val="60000"/>
                </a:schemeClr>
              </a:solidFill>
              <a:ln w="9525">
                <a:solidFill>
                  <a:schemeClr val="accent6">
                    <a:lumMod val="60000"/>
                  </a:schemeClr>
                </a:solidFill>
              </a:ln>
              <a:effectLst/>
            </c:spPr>
          </c:marker>
          <c:cat>
            <c:numRef>
              <c:f>'model (4)'!$AB$9:$AB$15</c:f>
              <c:numCache>
                <c:formatCode>General</c:formatCode>
                <c:ptCount val="7"/>
                <c:pt idx="0">
                  <c:v>80</c:v>
                </c:pt>
                <c:pt idx="1">
                  <c:v>90</c:v>
                </c:pt>
                <c:pt idx="2">
                  <c:v>100</c:v>
                </c:pt>
                <c:pt idx="3">
                  <c:v>110</c:v>
                </c:pt>
                <c:pt idx="4">
                  <c:v>120</c:v>
                </c:pt>
                <c:pt idx="5">
                  <c:v>130</c:v>
                </c:pt>
                <c:pt idx="6">
                  <c:v>140</c:v>
                </c:pt>
              </c:numCache>
            </c:numRef>
          </c:cat>
          <c:val>
            <c:numRef>
              <c:f>'model (4)'!$AN$9:$AN$15</c:f>
              <c:numCache>
                <c:formatCode>0%</c:formatCode>
                <c:ptCount val="7"/>
                <c:pt idx="1">
                  <c:v>0.66666666666666663</c:v>
                </c:pt>
                <c:pt idx="2">
                  <c:v>0.35714285714285715</c:v>
                </c:pt>
                <c:pt idx="3">
                  <c:v>0.13636363636363635</c:v>
                </c:pt>
                <c:pt idx="4">
                  <c:v>8.3333333333333329E-2</c:v>
                </c:pt>
                <c:pt idx="5">
                  <c:v>0</c:v>
                </c:pt>
              </c:numCache>
            </c:numRef>
          </c:val>
          <c:smooth val="0"/>
          <c:extLst>
            <c:ext xmlns:c16="http://schemas.microsoft.com/office/drawing/2014/chart" uri="{C3380CC4-5D6E-409C-BE32-E72D297353CC}">
              <c16:uniqueId val="{00000003-CC9C-4F5B-BE0A-42DF18E4BD59}"/>
            </c:ext>
          </c:extLst>
        </c:ser>
        <c:dLbls>
          <c:showLegendKey val="0"/>
          <c:showVal val="0"/>
          <c:showCatName val="0"/>
          <c:showSerName val="0"/>
          <c:showPercent val="0"/>
          <c:showBubbleSize val="0"/>
        </c:dLbls>
        <c:marker val="1"/>
        <c:smooth val="0"/>
        <c:axId val="638574767"/>
        <c:axId val="638567087"/>
        <c:extLst>
          <c:ext xmlns:c15="http://schemas.microsoft.com/office/drawing/2012/chart" uri="{02D57815-91ED-43cb-92C2-25804820EDAC}">
            <c15:filteredLineSeries>
              <c15:ser>
                <c:idx val="0"/>
                <c:order val="0"/>
                <c:tx>
                  <c:strRef>
                    <c:extLst>
                      <c:ext uri="{02D57815-91ED-43cb-92C2-25804820EDAC}">
                        <c15:formulaRef>
                          <c15:sqref>'model (4)'!$AC$7:$AC$8</c15:sqref>
                        </c15:formulaRef>
                      </c:ext>
                    </c:extLst>
                    <c:strCache>
                      <c:ptCount val="2"/>
                      <c:pt idx="0">
                        <c:v>log odds</c:v>
                      </c:pt>
                      <c:pt idx="1">
                        <c:v>non rush</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'model (4)'!$AB$9:$AB$15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c:ext uri="{02D57815-91ED-43cb-92C2-25804820EDAC}">
                        <c15:formulaRef>
                          <c15:sqref>'model (4)'!$AC$9:$AC$15</c15:sqref>
                        </c15:formulaRef>
                      </c:ext>
                    </c:extLst>
                    <c:numCache>
                      <c:formatCode>0.00</c:formatCode>
                      <c:ptCount val="7"/>
                      <c:pt idx="0">
                        <c:v>-0.16290523551708347</c:v>
                      </c:pt>
                      <c:pt idx="1">
                        <c:v>1.0018111785845871</c:v>
                      </c:pt>
                      <c:pt idx="2">
                        <c:v>2.1665275926862577</c:v>
                      </c:pt>
                      <c:pt idx="3">
                        <c:v>3.3312440067879301</c:v>
                      </c:pt>
                      <c:pt idx="4">
                        <c:v>4.4959604208896007</c:v>
                      </c:pt>
                      <c:pt idx="5">
                        <c:v>5.6606768349912713</c:v>
                      </c:pt>
                      <c:pt idx="6">
                        <c:v>6.8253932490929401</c:v>
                      </c:pt>
                    </c:numCache>
                  </c:numRef>
                </c:val>
                <c:smooth val="0"/>
                <c:extLst>
                  <c:ext xmlns:c16="http://schemas.microsoft.com/office/drawing/2014/chart" uri="{C3380CC4-5D6E-409C-BE32-E72D297353CC}">
                    <c16:uniqueId val="{00000006-CC9C-4F5B-BE0A-42DF18E4BD5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'model (4)'!$AD$7:$AD$8</c15:sqref>
                        </c15:formulaRef>
                      </c:ext>
                    </c:extLst>
                    <c:strCache>
                      <c:ptCount val="2"/>
                      <c:pt idx="0">
                        <c:v>log odds</c:v>
                      </c:pt>
                      <c:pt idx="1">
                        <c:v>rush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extLst xmlns:c15="http://schemas.microsoft.com/office/drawing/2012/chart">
                      <c:ext xmlns:c15="http://schemas.microsoft.com/office/drawing/2012/chart" uri="{02D57815-91ED-43cb-92C2-25804820EDAC}">
                        <c15:formulaRef>
                          <c15:sqref>'model (4)'!$AB$9:$AB$15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(4)'!$AD$9:$AD$15</c15:sqref>
                        </c15:formulaRef>
                      </c:ext>
                    </c:extLst>
                    <c:numCache>
                      <c:formatCode>0.00</c:formatCode>
                      <c:ptCount val="7"/>
                      <c:pt idx="0">
                        <c:v>-1.7911489437314256</c:v>
                      </c:pt>
                      <c:pt idx="1">
                        <c:v>-0.62643252962975504</c:v>
                      </c:pt>
                      <c:pt idx="2">
                        <c:v>0.53828388447191555</c:v>
                      </c:pt>
                      <c:pt idx="3">
                        <c:v>1.7030002985735879</c:v>
                      </c:pt>
                      <c:pt idx="4">
                        <c:v>2.8677167126752585</c:v>
                      </c:pt>
                      <c:pt idx="5">
                        <c:v>4.0324331267769296</c:v>
                      </c:pt>
                      <c:pt idx="6">
                        <c:v>5.1971495408785984</c:v>
                      </c:pt>
                    </c:numCache>
                  </c:numRef>
                </c:val>
                <c:smooth val="0"/>
                <c:extLst xmlns:c15="http://schemas.microsoft.com/office/drawing/2012/chart">
                  <c:ext xmlns:c16="http://schemas.microsoft.com/office/drawing/2014/chart" uri="{C3380CC4-5D6E-409C-BE32-E72D297353CC}">
                    <c16:uniqueId val="{00000007-CC9C-4F5B-BE0A-42DF18E4BD59}"/>
                  </c:ext>
                </c:extLst>
              </c15:ser>
            </c15:filteredLineSeries>
            <c15:filteredLineSeries>
              <c15:ser>
                <c:idx val="6"/>
                <c:order val="7"/>
                <c:tx>
                  <c:strRef>
                    <c:extLst xmlns:c15="http://schemas.microsoft.com/office/drawing/2012/chart">
                      <c:ext xmlns:c15="http://schemas.microsoft.com/office/drawing/2012/chart" uri="{02D57815-91ED-43cb-92C2-25804820EDAC}">
                        <c15:formulaRef>
                          <c15:sqref>'model (4)'!$AI$7:$AI$8</c15:sqref>
                        </c15:formulaRef>
                      </c:ext>
                    </c:extLst>
                    <c:strCache>
                      <c:ptCount val="2"/>
                      <c:pt idx="0">
                        <c:v>non rush hour</c:v>
                      </c:pt>
                      <c:pt idx="1">
                        <c:v>all</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extLst xmlns:c15="http://schemas.microsoft.com/office/drawing/2012/chart">
                      <c:ext xmlns:c15="http://schemas.microsoft.com/office/drawing/2012/chart" uri="{02D57815-91ED-43cb-92C2-25804820EDAC}">
                        <c15:formulaRef>
                          <c15:sqref>'model (4)'!$AB$9:$AB$15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(4)'!$AI$9:$AI$15</c15:sqref>
                        </c15:formulaRef>
                      </c:ext>
                    </c:extLst>
                    <c:numCache>
                      <c:formatCode>General</c:formatCode>
                      <c:ptCount val="7"/>
                      <c:pt idx="0">
                        <c:v>0</c:v>
                      </c:pt>
                      <c:pt idx="1">
                        <c:v>17</c:v>
                      </c:pt>
                      <c:pt idx="2">
                        <c:v>52</c:v>
                      </c:pt>
                      <c:pt idx="3">
                        <c:v>94</c:v>
                      </c:pt>
                      <c:pt idx="4">
                        <c:v>128</c:v>
                      </c:pt>
                      <c:pt idx="5">
                        <c:v>135</c:v>
                      </c:pt>
                      <c:pt idx="6">
                        <c:v>139</c:v>
                      </c:pt>
                    </c:numCache>
                  </c:numRef>
                </c:val>
                <c:smooth val="0"/>
                <c:extLst xmlns:c15="http://schemas.microsoft.com/office/drawing/2012/chart">
                  <c:ext xmlns:c16="http://schemas.microsoft.com/office/drawing/2014/chart" uri="{C3380CC4-5D6E-409C-BE32-E72D297353CC}">
                    <c16:uniqueId val="{00000008-CC9C-4F5B-BE0A-42DF18E4BD59}"/>
                  </c:ext>
                </c:extLst>
              </c15:ser>
            </c15:filteredLineSeries>
            <c15:filteredLineSeries>
              <c15:ser>
                <c:idx val="7"/>
                <c:order val="8"/>
                <c:tx>
                  <c:strRef>
                    <c:extLst xmlns:c15="http://schemas.microsoft.com/office/drawing/2012/chart">
                      <c:ext xmlns:c15="http://schemas.microsoft.com/office/drawing/2012/chart" uri="{02D57815-91ED-43cb-92C2-25804820EDAC}">
                        <c15:formulaRef>
                          <c15:sqref>'model (4)'!$AJ$7:$AJ$8</c15:sqref>
                        </c15:formulaRef>
                      </c:ext>
                    </c:extLst>
                    <c:strCache>
                      <c:ptCount val="2"/>
                      <c:pt idx="0">
                        <c:v>non rush hour</c:v>
                      </c:pt>
                      <c:pt idx="1">
                        <c:v>Late</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extLst xmlns:c15="http://schemas.microsoft.com/office/drawing/2012/chart">
                      <c:ext xmlns:c15="http://schemas.microsoft.com/office/drawing/2012/chart" uri="{02D57815-91ED-43cb-92C2-25804820EDAC}">
                        <c15:formulaRef>
                          <c15:sqref>'model (4)'!$AB$9:$AB$15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(4)'!$AJ$9:$AJ$15</c15:sqref>
                        </c15:formulaRef>
                      </c:ext>
                    </c:extLst>
                    <c:numCache>
                      <c:formatCode>General</c:formatCode>
                      <c:ptCount val="7"/>
                      <c:pt idx="0">
                        <c:v>0</c:v>
                      </c:pt>
                      <c:pt idx="1">
                        <c:v>5</c:v>
                      </c:pt>
                      <c:pt idx="2">
                        <c:v>8</c:v>
                      </c:pt>
                      <c:pt idx="3">
                        <c:v>8</c:v>
                      </c:pt>
                      <c:pt idx="4">
                        <c:v>9</c:v>
                      </c:pt>
                      <c:pt idx="5">
                        <c:v>9</c:v>
                      </c:pt>
                      <c:pt idx="6">
                        <c:v>9</c:v>
                      </c:pt>
                    </c:numCache>
                  </c:numRef>
                </c:val>
                <c:smooth val="0"/>
                <c:extLst xmlns:c15="http://schemas.microsoft.com/office/drawing/2012/chart">
                  <c:ext xmlns:c16="http://schemas.microsoft.com/office/drawing/2014/chart" uri="{C3380CC4-5D6E-409C-BE32-E72D297353CC}">
                    <c16:uniqueId val="{00000009-CC9C-4F5B-BE0A-42DF18E4BD59}"/>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'model (4)'!$AL$7:$AL$8</c15:sqref>
                        </c15:formulaRef>
                      </c:ext>
                    </c:extLst>
                    <c:strCache>
                      <c:ptCount val="2"/>
                      <c:pt idx="0">
                        <c:v>rush hour</c:v>
                      </c:pt>
                      <c:pt idx="1">
                        <c:v>all</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extLst xmlns:c15="http://schemas.microsoft.com/office/drawing/2012/chart">
                      <c:ext xmlns:c15="http://schemas.microsoft.com/office/drawing/2012/chart" uri="{02D57815-91ED-43cb-92C2-25804820EDAC}">
                        <c15:formulaRef>
                          <c15:sqref>'model (4)'!$AB$9:$AB$15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(4)'!$AL$9:$AL$15</c15:sqref>
                        </c15:formulaRef>
                      </c:ext>
                    </c:extLst>
                    <c:numCache>
                      <c:formatCode>General</c:formatCode>
                      <c:ptCount val="7"/>
                      <c:pt idx="0">
                        <c:v>0</c:v>
                      </c:pt>
                      <c:pt idx="1">
                        <c:v>3</c:v>
                      </c:pt>
                      <c:pt idx="2">
                        <c:v>17</c:v>
                      </c:pt>
                      <c:pt idx="3">
                        <c:v>39</c:v>
                      </c:pt>
                      <c:pt idx="4">
                        <c:v>51</c:v>
                      </c:pt>
                      <c:pt idx="5">
                        <c:v>56</c:v>
                      </c:pt>
                      <c:pt idx="6">
                        <c:v>56</c:v>
                      </c:pt>
                    </c:numCache>
                  </c:numRef>
                </c:val>
                <c:smooth val="0"/>
                <c:extLst xmlns:c15="http://schemas.microsoft.com/office/drawing/2012/chart">
                  <c:ext xmlns:c16="http://schemas.microsoft.com/office/drawing/2014/chart" uri="{C3380CC4-5D6E-409C-BE32-E72D297353CC}">
                    <c16:uniqueId val="{0000000A-CC9C-4F5B-BE0A-42DF18E4BD59}"/>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'model (4)'!$AM$7:$AM$8</c15:sqref>
                        </c15:formulaRef>
                      </c:ext>
                    </c:extLst>
                    <c:strCache>
                      <c:ptCount val="2"/>
                      <c:pt idx="0">
                        <c:v>rush hour</c:v>
                      </c:pt>
                      <c:pt idx="1">
                        <c:v>Late</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extLst xmlns:c15="http://schemas.microsoft.com/office/drawing/2012/chart">
                      <c:ext xmlns:c15="http://schemas.microsoft.com/office/drawing/2012/chart" uri="{02D57815-91ED-43cb-92C2-25804820EDAC}">
                        <c15:formulaRef>
                          <c15:sqref>'model (4)'!$AB$9:$AB$15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(4)'!$AM$9:$AM$15</c15:sqref>
                        </c15:formulaRef>
                      </c:ext>
                    </c:extLst>
                    <c:numCache>
                      <c:formatCode>General</c:formatCode>
                      <c:ptCount val="7"/>
                      <c:pt idx="0">
                        <c:v>0</c:v>
                      </c:pt>
                      <c:pt idx="1">
                        <c:v>2</c:v>
                      </c:pt>
                      <c:pt idx="2">
                        <c:v>7</c:v>
                      </c:pt>
                      <c:pt idx="3">
                        <c:v>10</c:v>
                      </c:pt>
                      <c:pt idx="4">
                        <c:v>11</c:v>
                      </c:pt>
                      <c:pt idx="5">
                        <c:v>11</c:v>
                      </c:pt>
                      <c:pt idx="6">
                        <c:v>11</c:v>
                      </c:pt>
                    </c:numCache>
                  </c:numRef>
                </c:val>
                <c:smooth val="0"/>
                <c:extLst xmlns:c15="http://schemas.microsoft.com/office/drawing/2012/chart">
                  <c:ext xmlns:c16="http://schemas.microsoft.com/office/drawing/2014/chart" uri="{C3380CC4-5D6E-409C-BE32-E72D297353CC}">
                    <c16:uniqueId val="{0000000B-CC9C-4F5B-BE0A-42DF18E4BD59}"/>
                  </c:ext>
                </c:extLst>
              </c15:ser>
            </c15:filteredLineSeries>
          </c:ext>
        </c:extLst>
      </c:lineChart>
      <c:lineChart>
        <c:grouping val="standard"/>
        <c:varyColors val="0"/>
        <c:ser>
          <c:idx val="2"/>
          <c:order val="4"/>
          <c:tx>
            <c:strRef>
              <c:f>'model (4)'!$AE$7:$AE$8</c:f>
              <c:strCache>
                <c:ptCount val="2"/>
                <c:pt idx="0">
                  <c:v>odds</c:v>
                </c:pt>
                <c:pt idx="1">
                  <c:v>non-rush</c:v>
                </c:pt>
              </c:strCache>
            </c:strRef>
          </c:tx>
          <c:spPr>
            <a:ln w="28575" cap="rnd">
              <a:solidFill>
                <a:schemeClr val="accent5">
                  <a:lumMod val="60000"/>
                  <a:lumOff val="40000"/>
                </a:schemeClr>
              </a:solidFill>
              <a:prstDash val="sysDash"/>
              <a:round/>
            </a:ln>
            <a:effectLst/>
          </c:spPr>
          <c:marker>
            <c:symbol val="none"/>
          </c:marker>
          <c:cat>
            <c:numRef>
              <c:f>'model (4)'!$AB$9:$AB$15</c:f>
              <c:numCache>
                <c:formatCode>General</c:formatCode>
                <c:ptCount val="7"/>
                <c:pt idx="0">
                  <c:v>80</c:v>
                </c:pt>
                <c:pt idx="1">
                  <c:v>90</c:v>
                </c:pt>
                <c:pt idx="2">
                  <c:v>100</c:v>
                </c:pt>
                <c:pt idx="3">
                  <c:v>110</c:v>
                </c:pt>
                <c:pt idx="4">
                  <c:v>120</c:v>
                </c:pt>
                <c:pt idx="5">
                  <c:v>130</c:v>
                </c:pt>
                <c:pt idx="6">
                  <c:v>140</c:v>
                </c:pt>
              </c:numCache>
            </c:numRef>
          </c:cat>
          <c:val>
            <c:numRef>
              <c:f>'model (4)'!$AE$9:$AE$15</c:f>
              <c:numCache>
                <c:formatCode>0.0</c:formatCode>
                <c:ptCount val="7"/>
                <c:pt idx="0">
                  <c:v>0.8496717032991663</c:v>
                </c:pt>
                <c:pt idx="1">
                  <c:v>2.7232095834687238</c:v>
                </c:pt>
                <c:pt idx="2">
                  <c:v>8.7279244521160653</c:v>
                </c:pt>
                <c:pt idx="3" formatCode="0">
                  <c:v>27.973118816956656</c:v>
                </c:pt>
                <c:pt idx="4" formatCode="0">
                  <c:v>89.654233448120536</c:v>
                </c:pt>
                <c:pt idx="5" formatCode="0">
                  <c:v>287.34306059207512</c:v>
                </c:pt>
                <c:pt idx="6" formatCode="0">
                  <c:v>920.93849107748633</c:v>
                </c:pt>
              </c:numCache>
            </c:numRef>
          </c:val>
          <c:smooth val="0"/>
          <c:extLst>
            <c:ext xmlns:c16="http://schemas.microsoft.com/office/drawing/2014/chart" uri="{C3380CC4-5D6E-409C-BE32-E72D297353CC}">
              <c16:uniqueId val="{00000004-CC9C-4F5B-BE0A-42DF18E4BD59}"/>
            </c:ext>
          </c:extLst>
        </c:ser>
        <c:ser>
          <c:idx val="3"/>
          <c:order val="5"/>
          <c:tx>
            <c:strRef>
              <c:f>'model (4)'!$AF$7:$AF$8</c:f>
              <c:strCache>
                <c:ptCount val="2"/>
                <c:pt idx="0">
                  <c:v>odds</c:v>
                </c:pt>
                <c:pt idx="1">
                  <c:v>rush</c:v>
                </c:pt>
              </c:strCache>
            </c:strRef>
          </c:tx>
          <c:spPr>
            <a:ln w="28575" cap="rnd">
              <a:solidFill>
                <a:schemeClr val="accent6">
                  <a:lumMod val="75000"/>
                </a:schemeClr>
              </a:solidFill>
              <a:prstDash val="sysDash"/>
              <a:round/>
            </a:ln>
            <a:effectLst/>
          </c:spPr>
          <c:marker>
            <c:symbol val="none"/>
          </c:marker>
          <c:cat>
            <c:numRef>
              <c:f>'model (4)'!$AB$9:$AB$15</c:f>
              <c:numCache>
                <c:formatCode>General</c:formatCode>
                <c:ptCount val="7"/>
                <c:pt idx="0">
                  <c:v>80</c:v>
                </c:pt>
                <c:pt idx="1">
                  <c:v>90</c:v>
                </c:pt>
                <c:pt idx="2">
                  <c:v>100</c:v>
                </c:pt>
                <c:pt idx="3">
                  <c:v>110</c:v>
                </c:pt>
                <c:pt idx="4">
                  <c:v>120</c:v>
                </c:pt>
                <c:pt idx="5">
                  <c:v>130</c:v>
                </c:pt>
                <c:pt idx="6">
                  <c:v>140</c:v>
                </c:pt>
              </c:numCache>
            </c:numRef>
          </c:cat>
          <c:val>
            <c:numRef>
              <c:f>'model (4)'!$AF$9:$AF$15</c:f>
              <c:numCache>
                <c:formatCode>0.0</c:formatCode>
                <c:ptCount val="7"/>
                <c:pt idx="0">
                  <c:v>0.16676845198420903</c:v>
                </c:pt>
                <c:pt idx="1">
                  <c:v>0.53449519961680869</c:v>
                </c:pt>
                <c:pt idx="2">
                  <c:v>1.7130645215826741</c:v>
                </c:pt>
                <c:pt idx="3" formatCode="0">
                  <c:v>5.4903955306037409</c:v>
                </c:pt>
                <c:pt idx="4" formatCode="0">
                  <c:v>17.596793759188646</c:v>
                </c:pt>
                <c:pt idx="5" formatCode="0">
                  <c:v>56.397967847203688</c:v>
                </c:pt>
                <c:pt idx="6" formatCode="0">
                  <c:v>180.75626848972465</c:v>
                </c:pt>
              </c:numCache>
            </c:numRef>
          </c:val>
          <c:smooth val="0"/>
          <c:extLst>
            <c:ext xmlns:c16="http://schemas.microsoft.com/office/drawing/2014/chart" uri="{C3380CC4-5D6E-409C-BE32-E72D297353CC}">
              <c16:uniqueId val="{00000005-CC9C-4F5B-BE0A-42DF18E4BD59}"/>
            </c:ext>
          </c:extLst>
        </c:ser>
        <c:dLbls>
          <c:showLegendKey val="0"/>
          <c:showVal val="0"/>
          <c:showCatName val="0"/>
          <c:showSerName val="0"/>
          <c:showPercent val="0"/>
          <c:showBubbleSize val="0"/>
        </c:dLbls>
        <c:marker val="1"/>
        <c:smooth val="0"/>
        <c:axId val="650441215"/>
        <c:axId val="650436895"/>
      </c:lineChart>
      <c:catAx>
        <c:axId val="638574767"/>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Time before Flight</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8567087"/>
        <c:crosses val="autoZero"/>
        <c:auto val="1"/>
        <c:lblAlgn val="ctr"/>
        <c:lblOffset val="100"/>
        <c:noMultiLvlLbl val="0"/>
      </c:catAx>
      <c:valAx>
        <c:axId val="6385670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Probability of being late (solid lines)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8574767"/>
        <c:crosses val="autoZero"/>
        <c:crossBetween val="between"/>
        <c:majorUnit val="0.25"/>
      </c:valAx>
      <c:valAx>
        <c:axId val="650436895"/>
        <c:scaling>
          <c:logBase val="10"/>
          <c:orientation val="minMax"/>
        </c:scaling>
        <c:delete val="0"/>
        <c:axPos val="r"/>
        <c:title>
          <c:tx>
            <c:rich>
              <a:bodyPr rot="54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Odds of Being on Time (dotted lines)</a:t>
                </a:r>
              </a:p>
            </c:rich>
          </c:tx>
          <c:layout>
            <c:manualLayout>
              <c:xMode val="edge"/>
              <c:yMode val="edge"/>
              <c:x val="0.94720402482132104"/>
              <c:y val="0.25929359613472736"/>
            </c:manualLayout>
          </c:layout>
          <c:overlay val="0"/>
          <c:spPr>
            <a:noFill/>
            <a:ln>
              <a:noFill/>
            </a:ln>
            <a:effectLst/>
          </c:spPr>
          <c:txPr>
            <a:bodyPr rot="54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441215"/>
        <c:crosses val="max"/>
        <c:crossBetween val="between"/>
      </c:valAx>
      <c:catAx>
        <c:axId val="650441215"/>
        <c:scaling>
          <c:orientation val="minMax"/>
        </c:scaling>
        <c:delete val="1"/>
        <c:axPos val="b"/>
        <c:numFmt formatCode="General" sourceLinked="1"/>
        <c:majorTickMark val="out"/>
        <c:minorTickMark val="none"/>
        <c:tickLblPos val="nextTo"/>
        <c:crossAx val="650436895"/>
        <c:crosses val="autoZero"/>
        <c:auto val="1"/>
        <c:lblAlgn val="ctr"/>
        <c:lblOffset val="100"/>
        <c:noMultiLvlLbl val="0"/>
      </c:catAx>
      <c:spPr>
        <a:noFill/>
        <a:ln>
          <a:noFill/>
        </a:ln>
        <a:effectLst/>
      </c:spPr>
    </c:plotArea>
    <c:legend>
      <c:legendPos val="b"/>
      <c:layout>
        <c:manualLayout>
          <c:xMode val="edge"/>
          <c:yMode val="edge"/>
          <c:x val="0.10508507327296653"/>
          <c:y val="0.88366813480869799"/>
          <c:w val="0.72865378377087642"/>
          <c:h val="9.934546634798220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Result</c:v>
          </c:tx>
          <c:spPr>
            <a:ln w="25400" cap="rnd">
              <a:noFill/>
              <a:round/>
            </a:ln>
            <a:effectLst/>
          </c:spPr>
          <c:marker>
            <c:symbol val="circle"/>
            <c:size val="5"/>
            <c:spPr>
              <a:solidFill>
                <a:schemeClr val="accent1"/>
              </a:solidFill>
              <a:ln w="9525">
                <a:solidFill>
                  <a:schemeClr val="accent1"/>
                </a:solidFill>
              </a:ln>
              <a:effectLst/>
            </c:spPr>
          </c:marker>
          <c:xVal>
            <c:numRef>
              <c:f>'model (5)'!$A$2:$A$201</c:f>
              <c:numCache>
                <c:formatCode>0.0</c:formatCode>
                <c:ptCount val="200"/>
                <c:pt idx="0">
                  <c:v>122.36119709583822</c:v>
                </c:pt>
                <c:pt idx="1">
                  <c:v>94.809407132016261</c:v>
                </c:pt>
                <c:pt idx="2">
                  <c:v>158.04376428435648</c:v>
                </c:pt>
                <c:pt idx="3">
                  <c:v>216.12081757268092</c:v>
                </c:pt>
                <c:pt idx="4">
                  <c:v>142.87531166215837</c:v>
                </c:pt>
                <c:pt idx="5">
                  <c:v>65.474966458992341</c:v>
                </c:pt>
                <c:pt idx="6">
                  <c:v>87.0219017548648</c:v>
                </c:pt>
                <c:pt idx="7">
                  <c:v>59.556844110467495</c:v>
                </c:pt>
                <c:pt idx="8">
                  <c:v>107.58309353648364</c:v>
                </c:pt>
                <c:pt idx="9">
                  <c:v>124.22569622640705</c:v>
                </c:pt>
                <c:pt idx="10">
                  <c:v>55.990625872783035</c:v>
                </c:pt>
                <c:pt idx="11">
                  <c:v>149.79543220933166</c:v>
                </c:pt>
                <c:pt idx="12">
                  <c:v>112.97510763044906</c:v>
                </c:pt>
                <c:pt idx="13">
                  <c:v>137.70616809540505</c:v>
                </c:pt>
                <c:pt idx="14">
                  <c:v>51.646471943753781</c:v>
                </c:pt>
                <c:pt idx="15">
                  <c:v>353.74405852007965</c:v>
                </c:pt>
                <c:pt idx="16">
                  <c:v>177.05314259567365</c:v>
                </c:pt>
                <c:pt idx="17">
                  <c:v>116.24858793335504</c:v>
                </c:pt>
                <c:pt idx="18">
                  <c:v>89.515554481248188</c:v>
                </c:pt>
                <c:pt idx="19">
                  <c:v>65.727196498762922</c:v>
                </c:pt>
                <c:pt idx="20">
                  <c:v>127.12410267316619</c:v>
                </c:pt>
                <c:pt idx="21">
                  <c:v>225.53669532080411</c:v>
                </c:pt>
                <c:pt idx="22">
                  <c:v>170.94754637825577</c:v>
                </c:pt>
                <c:pt idx="23">
                  <c:v>73.386301636141752</c:v>
                </c:pt>
                <c:pt idx="24">
                  <c:v>128.72144465243031</c:v>
                </c:pt>
                <c:pt idx="25">
                  <c:v>63.445846702346834</c:v>
                </c:pt>
                <c:pt idx="26">
                  <c:v>97.676002803562895</c:v>
                </c:pt>
                <c:pt idx="27">
                  <c:v>215.19375400989551</c:v>
                </c:pt>
                <c:pt idx="28">
                  <c:v>151.39698584162335</c:v>
                </c:pt>
                <c:pt idx="29">
                  <c:v>77.97069416446891</c:v>
                </c:pt>
                <c:pt idx="30">
                  <c:v>152.13984542857534</c:v>
                </c:pt>
                <c:pt idx="31">
                  <c:v>380.90793491014568</c:v>
                </c:pt>
                <c:pt idx="32">
                  <c:v>141.05737896223098</c:v>
                </c:pt>
                <c:pt idx="33">
                  <c:v>79.378838733185461</c:v>
                </c:pt>
                <c:pt idx="34">
                  <c:v>74.002681231084139</c:v>
                </c:pt>
                <c:pt idx="35">
                  <c:v>165.4779642837845</c:v>
                </c:pt>
                <c:pt idx="36">
                  <c:v>53.610494000194514</c:v>
                </c:pt>
                <c:pt idx="37">
                  <c:v>106.9455787246431</c:v>
                </c:pt>
                <c:pt idx="38">
                  <c:v>156.76533177728012</c:v>
                </c:pt>
                <c:pt idx="39">
                  <c:v>64.32778657870756</c:v>
                </c:pt>
                <c:pt idx="40">
                  <c:v>118.95946763681235</c:v>
                </c:pt>
                <c:pt idx="41">
                  <c:v>216.48499458106261</c:v>
                </c:pt>
                <c:pt idx="42">
                  <c:v>59.112117101734377</c:v>
                </c:pt>
                <c:pt idx="43">
                  <c:v>99.062810167040212</c:v>
                </c:pt>
                <c:pt idx="44">
                  <c:v>220.62702823476315</c:v>
                </c:pt>
                <c:pt idx="45">
                  <c:v>63.713177422967746</c:v>
                </c:pt>
                <c:pt idx="46">
                  <c:v>105.25887603637456</c:v>
                </c:pt>
                <c:pt idx="47">
                  <c:v>100.13178566178856</c:v>
                </c:pt>
                <c:pt idx="48">
                  <c:v>108.52741400349812</c:v>
                </c:pt>
                <c:pt idx="49">
                  <c:v>152.72491221942403</c:v>
                </c:pt>
                <c:pt idx="50">
                  <c:v>95.741762563066459</c:v>
                </c:pt>
                <c:pt idx="51">
                  <c:v>122.37119011567437</c:v>
                </c:pt>
                <c:pt idx="52">
                  <c:v>85.394719763180163</c:v>
                </c:pt>
                <c:pt idx="53">
                  <c:v>101.47427316611508</c:v>
                </c:pt>
                <c:pt idx="54">
                  <c:v>122.63729783517847</c:v>
                </c:pt>
                <c:pt idx="55">
                  <c:v>186.90187493173806</c:v>
                </c:pt>
                <c:pt idx="56">
                  <c:v>91.177506029600437</c:v>
                </c:pt>
                <c:pt idx="57">
                  <c:v>80.328928324692498</c:v>
                </c:pt>
                <c:pt idx="58">
                  <c:v>104.15224331375701</c:v>
                </c:pt>
                <c:pt idx="59">
                  <c:v>61.448870514497841</c:v>
                </c:pt>
                <c:pt idx="60">
                  <c:v>66.296972905056123</c:v>
                </c:pt>
                <c:pt idx="61">
                  <c:v>201.32558908172635</c:v>
                </c:pt>
                <c:pt idx="62">
                  <c:v>103.55183858214571</c:v>
                </c:pt>
                <c:pt idx="63">
                  <c:v>113.75907243491812</c:v>
                </c:pt>
                <c:pt idx="64">
                  <c:v>100.7228296321605</c:v>
                </c:pt>
                <c:pt idx="65">
                  <c:v>152.33321187860483</c:v>
                </c:pt>
                <c:pt idx="66">
                  <c:v>148.45550587714155</c:v>
                </c:pt>
                <c:pt idx="67">
                  <c:v>113.13187406889911</c:v>
                </c:pt>
                <c:pt idx="68">
                  <c:v>140.22602741308125</c:v>
                </c:pt>
                <c:pt idx="69">
                  <c:v>83.336818149832425</c:v>
                </c:pt>
                <c:pt idx="70">
                  <c:v>65.923812780640233</c:v>
                </c:pt>
                <c:pt idx="71">
                  <c:v>114.11712250830843</c:v>
                </c:pt>
                <c:pt idx="72">
                  <c:v>97.546320277301874</c:v>
                </c:pt>
                <c:pt idx="73">
                  <c:v>92.735440727183786</c:v>
                </c:pt>
                <c:pt idx="74">
                  <c:v>211.08689434898844</c:v>
                </c:pt>
                <c:pt idx="75">
                  <c:v>122.74439245195448</c:v>
                </c:pt>
                <c:pt idx="76">
                  <c:v>91.258185728616667</c:v>
                </c:pt>
                <c:pt idx="77">
                  <c:v>207.49139228742769</c:v>
                </c:pt>
                <c:pt idx="78">
                  <c:v>149.75719318202692</c:v>
                </c:pt>
                <c:pt idx="79">
                  <c:v>154.43216458558086</c:v>
                </c:pt>
                <c:pt idx="80">
                  <c:v>167.4688748139165</c:v>
                </c:pt>
                <c:pt idx="81">
                  <c:v>125.01272635020754</c:v>
                </c:pt>
                <c:pt idx="82">
                  <c:v>86.168107780320881</c:v>
                </c:pt>
                <c:pt idx="83">
                  <c:v>82.62162528436744</c:v>
                </c:pt>
                <c:pt idx="84">
                  <c:v>90.949664687710282</c:v>
                </c:pt>
                <c:pt idx="85">
                  <c:v>142.77979454157159</c:v>
                </c:pt>
                <c:pt idx="86">
                  <c:v>186.08178791424118</c:v>
                </c:pt>
                <c:pt idx="87">
                  <c:v>86.26491519007746</c:v>
                </c:pt>
                <c:pt idx="88">
                  <c:v>399.67041743410169</c:v>
                </c:pt>
                <c:pt idx="89">
                  <c:v>127.03928258257993</c:v>
                </c:pt>
                <c:pt idx="90">
                  <c:v>183.1839794272145</c:v>
                </c:pt>
                <c:pt idx="91">
                  <c:v>130.41348630390866</c:v>
                </c:pt>
                <c:pt idx="92">
                  <c:v>145.16394612892822</c:v>
                </c:pt>
                <c:pt idx="93">
                  <c:v>69.258998101098967</c:v>
                </c:pt>
                <c:pt idx="94">
                  <c:v>95.441018197711742</c:v>
                </c:pt>
                <c:pt idx="95">
                  <c:v>97.052206177531346</c:v>
                </c:pt>
                <c:pt idx="96">
                  <c:v>146.45798142055239</c:v>
                </c:pt>
                <c:pt idx="97">
                  <c:v>125.46538850657734</c:v>
                </c:pt>
                <c:pt idx="98">
                  <c:v>168.24044140983762</c:v>
                </c:pt>
                <c:pt idx="99">
                  <c:v>91.015806401421244</c:v>
                </c:pt>
                <c:pt idx="100">
                  <c:v>55.62797103149888</c:v>
                </c:pt>
                <c:pt idx="101">
                  <c:v>179.81881714033247</c:v>
                </c:pt>
                <c:pt idx="102">
                  <c:v>56.526639990764323</c:v>
                </c:pt>
                <c:pt idx="103">
                  <c:v>119.23996769178009</c:v>
                </c:pt>
                <c:pt idx="104">
                  <c:v>150.72425288512147</c:v>
                </c:pt>
                <c:pt idx="105">
                  <c:v>102.13721765878195</c:v>
                </c:pt>
                <c:pt idx="106">
                  <c:v>175.93684098324067</c:v>
                </c:pt>
                <c:pt idx="107">
                  <c:v>144.28574066056518</c:v>
                </c:pt>
                <c:pt idx="108">
                  <c:v>301.83775043191429</c:v>
                </c:pt>
                <c:pt idx="109">
                  <c:v>104.68502577557193</c:v>
                </c:pt>
                <c:pt idx="110">
                  <c:v>120.10723772245707</c:v>
                </c:pt>
                <c:pt idx="111">
                  <c:v>89.678804136266692</c:v>
                </c:pt>
                <c:pt idx="112">
                  <c:v>86.995499370999823</c:v>
                </c:pt>
                <c:pt idx="113">
                  <c:v>53.306256786443555</c:v>
                </c:pt>
                <c:pt idx="114">
                  <c:v>73.789749801846483</c:v>
                </c:pt>
                <c:pt idx="115">
                  <c:v>75.744763906191693</c:v>
                </c:pt>
                <c:pt idx="116">
                  <c:v>76.371976878528045</c:v>
                </c:pt>
                <c:pt idx="117">
                  <c:v>70.016250038416914</c:v>
                </c:pt>
                <c:pt idx="118">
                  <c:v>293.01497342893879</c:v>
                </c:pt>
                <c:pt idx="119">
                  <c:v>186.04296510674632</c:v>
                </c:pt>
                <c:pt idx="120">
                  <c:v>158.33071775398614</c:v>
                </c:pt>
                <c:pt idx="121">
                  <c:v>160.3762671677415</c:v>
                </c:pt>
                <c:pt idx="122">
                  <c:v>90.575156155142423</c:v>
                </c:pt>
                <c:pt idx="123">
                  <c:v>68.693959554274201</c:v>
                </c:pt>
                <c:pt idx="124">
                  <c:v>91.662128499888695</c:v>
                </c:pt>
                <c:pt idx="125">
                  <c:v>116.30615648887714</c:v>
                </c:pt>
                <c:pt idx="126">
                  <c:v>116.02620999930872</c:v>
                </c:pt>
                <c:pt idx="127">
                  <c:v>117.39105807234468</c:v>
                </c:pt>
                <c:pt idx="128">
                  <c:v>55.543635674499512</c:v>
                </c:pt>
                <c:pt idx="129">
                  <c:v>105.31058404428963</c:v>
                </c:pt>
                <c:pt idx="130">
                  <c:v>121.27721919300507</c:v>
                </c:pt>
                <c:pt idx="131">
                  <c:v>74.842180900198599</c:v>
                </c:pt>
                <c:pt idx="132">
                  <c:v>182.24874249034625</c:v>
                </c:pt>
                <c:pt idx="133">
                  <c:v>74.043068329332058</c:v>
                </c:pt>
                <c:pt idx="134">
                  <c:v>99.863493528441495</c:v>
                </c:pt>
                <c:pt idx="135">
                  <c:v>94.616831559871059</c:v>
                </c:pt>
                <c:pt idx="136">
                  <c:v>124.13917053766724</c:v>
                </c:pt>
                <c:pt idx="137">
                  <c:v>90.166182352726622</c:v>
                </c:pt>
                <c:pt idx="138">
                  <c:v>114.08219718034235</c:v>
                </c:pt>
                <c:pt idx="139">
                  <c:v>146.56692524974866</c:v>
                </c:pt>
                <c:pt idx="140">
                  <c:v>64.348663018434223</c:v>
                </c:pt>
                <c:pt idx="141">
                  <c:v>85.092662032219323</c:v>
                </c:pt>
                <c:pt idx="142">
                  <c:v>186.32399454262946</c:v>
                </c:pt>
                <c:pt idx="143">
                  <c:v>79.772741695896087</c:v>
                </c:pt>
                <c:pt idx="144">
                  <c:v>101.13860778403962</c:v>
                </c:pt>
                <c:pt idx="145">
                  <c:v>67.909581776209052</c:v>
                </c:pt>
                <c:pt idx="146">
                  <c:v>170.20759152148173</c:v>
                </c:pt>
                <c:pt idx="147">
                  <c:v>114.97655133399196</c:v>
                </c:pt>
                <c:pt idx="148">
                  <c:v>205.27666645253404</c:v>
                </c:pt>
                <c:pt idx="149">
                  <c:v>60.071056250010813</c:v>
                </c:pt>
                <c:pt idx="150">
                  <c:v>158.88301848831776</c:v>
                </c:pt>
                <c:pt idx="151">
                  <c:v>109.46577107748747</c:v>
                </c:pt>
                <c:pt idx="152">
                  <c:v>113.85227061318922</c:v>
                </c:pt>
                <c:pt idx="153">
                  <c:v>196.81132240625462</c:v>
                </c:pt>
                <c:pt idx="154">
                  <c:v>319.05184979834752</c:v>
                </c:pt>
                <c:pt idx="155">
                  <c:v>131.64638307466129</c:v>
                </c:pt>
                <c:pt idx="156">
                  <c:v>103.31213932368898</c:v>
                </c:pt>
                <c:pt idx="157">
                  <c:v>184.44502112600244</c:v>
                </c:pt>
                <c:pt idx="158">
                  <c:v>89.187641097683468</c:v>
                </c:pt>
                <c:pt idx="159">
                  <c:v>94.642374304990284</c:v>
                </c:pt>
                <c:pt idx="160">
                  <c:v>181.99389815800825</c:v>
                </c:pt>
                <c:pt idx="161">
                  <c:v>192.11825463095877</c:v>
                </c:pt>
                <c:pt idx="162">
                  <c:v>44.510075892375433</c:v>
                </c:pt>
                <c:pt idx="163">
                  <c:v>176.11615309736675</c:v>
                </c:pt>
                <c:pt idx="164">
                  <c:v>158.89178157293526</c:v>
                </c:pt>
                <c:pt idx="165">
                  <c:v>73.009185542719891</c:v>
                </c:pt>
                <c:pt idx="166">
                  <c:v>78.383324114319336</c:v>
                </c:pt>
                <c:pt idx="167">
                  <c:v>112.59828382273582</c:v>
                </c:pt>
                <c:pt idx="168">
                  <c:v>135.95811173880819</c:v>
                </c:pt>
                <c:pt idx="169">
                  <c:v>309.68376613504915</c:v>
                </c:pt>
                <c:pt idx="170">
                  <c:v>137.34878105423866</c:v>
                </c:pt>
                <c:pt idx="171">
                  <c:v>248.25932762285854</c:v>
                </c:pt>
                <c:pt idx="172">
                  <c:v>160.54054899965215</c:v>
                </c:pt>
                <c:pt idx="173">
                  <c:v>123.50727306878298</c:v>
                </c:pt>
                <c:pt idx="174">
                  <c:v>104.60321240160583</c:v>
                </c:pt>
                <c:pt idx="175">
                  <c:v>103.52025535081358</c:v>
                </c:pt>
                <c:pt idx="176">
                  <c:v>179.30849027264571</c:v>
                </c:pt>
                <c:pt idx="177">
                  <c:v>112.01324547669257</c:v>
                </c:pt>
                <c:pt idx="178">
                  <c:v>106.02683648550874</c:v>
                </c:pt>
                <c:pt idx="179">
                  <c:v>107.23320722510739</c:v>
                </c:pt>
                <c:pt idx="180">
                  <c:v>237.36572886085986</c:v>
                </c:pt>
                <c:pt idx="181">
                  <c:v>173.94022482347393</c:v>
                </c:pt>
                <c:pt idx="182">
                  <c:v>106.50172057877724</c:v>
                </c:pt>
                <c:pt idx="183">
                  <c:v>96.497178020170153</c:v>
                </c:pt>
                <c:pt idx="184">
                  <c:v>104.45136836513271</c:v>
                </c:pt>
                <c:pt idx="185">
                  <c:v>100.45922545189995</c:v>
                </c:pt>
                <c:pt idx="186">
                  <c:v>357.03706590459433</c:v>
                </c:pt>
                <c:pt idx="187">
                  <c:v>100.95885880233784</c:v>
                </c:pt>
                <c:pt idx="188">
                  <c:v>99.125861864848545</c:v>
                </c:pt>
                <c:pt idx="189">
                  <c:v>68.645787586766517</c:v>
                </c:pt>
                <c:pt idx="190">
                  <c:v>130.33864248829059</c:v>
                </c:pt>
                <c:pt idx="191">
                  <c:v>58.340269083100971</c:v>
                </c:pt>
                <c:pt idx="192">
                  <c:v>129.10433529383297</c:v>
                </c:pt>
                <c:pt idx="193">
                  <c:v>63.554103593409039</c:v>
                </c:pt>
                <c:pt idx="194">
                  <c:v>189.00273295979471</c:v>
                </c:pt>
                <c:pt idx="195">
                  <c:v>120.83855046330162</c:v>
                </c:pt>
                <c:pt idx="196">
                  <c:v>96.955756273264996</c:v>
                </c:pt>
                <c:pt idx="197">
                  <c:v>137.45753607040433</c:v>
                </c:pt>
                <c:pt idx="198">
                  <c:v>518.79061166424901</c:v>
                </c:pt>
                <c:pt idx="199">
                  <c:v>63.561794535103331</c:v>
                </c:pt>
              </c:numCache>
            </c:numRef>
          </c:xVal>
          <c:yVal>
            <c:numRef>
              <c:f>'model (5)'!$C$2:$C$201</c:f>
              <c:numCache>
                <c:formatCode>General</c:formatCode>
                <c:ptCount val="200"/>
                <c:pt idx="0">
                  <c:v>1</c:v>
                </c:pt>
                <c:pt idx="1">
                  <c:v>1</c:v>
                </c:pt>
                <c:pt idx="2">
                  <c:v>1</c:v>
                </c:pt>
                <c:pt idx="3">
                  <c:v>1</c:v>
                </c:pt>
                <c:pt idx="4">
                  <c:v>1</c:v>
                </c:pt>
                <c:pt idx="5">
                  <c:v>0</c:v>
                </c:pt>
                <c:pt idx="6">
                  <c:v>0</c:v>
                </c:pt>
                <c:pt idx="7">
                  <c:v>0</c:v>
                </c:pt>
                <c:pt idx="8">
                  <c:v>1</c:v>
                </c:pt>
                <c:pt idx="9">
                  <c:v>1</c:v>
                </c:pt>
                <c:pt idx="10">
                  <c:v>0</c:v>
                </c:pt>
                <c:pt idx="11">
                  <c:v>1</c:v>
                </c:pt>
                <c:pt idx="12">
                  <c:v>0</c:v>
                </c:pt>
                <c:pt idx="13">
                  <c:v>1</c:v>
                </c:pt>
                <c:pt idx="14">
                  <c:v>0</c:v>
                </c:pt>
                <c:pt idx="15">
                  <c:v>1</c:v>
                </c:pt>
                <c:pt idx="16">
                  <c:v>1</c:v>
                </c:pt>
                <c:pt idx="17">
                  <c:v>1</c:v>
                </c:pt>
                <c:pt idx="18">
                  <c:v>0</c:v>
                </c:pt>
                <c:pt idx="19">
                  <c:v>0</c:v>
                </c:pt>
                <c:pt idx="20">
                  <c:v>1</c:v>
                </c:pt>
                <c:pt idx="21">
                  <c:v>1</c:v>
                </c:pt>
                <c:pt idx="22">
                  <c:v>1</c:v>
                </c:pt>
                <c:pt idx="23">
                  <c:v>0</c:v>
                </c:pt>
                <c:pt idx="24">
                  <c:v>1</c:v>
                </c:pt>
                <c:pt idx="25">
                  <c:v>0</c:v>
                </c:pt>
                <c:pt idx="26">
                  <c:v>1</c:v>
                </c:pt>
                <c:pt idx="27">
                  <c:v>1</c:v>
                </c:pt>
                <c:pt idx="28">
                  <c:v>1</c:v>
                </c:pt>
                <c:pt idx="29">
                  <c:v>0</c:v>
                </c:pt>
                <c:pt idx="30">
                  <c:v>1</c:v>
                </c:pt>
                <c:pt idx="31">
                  <c:v>1</c:v>
                </c:pt>
                <c:pt idx="32">
                  <c:v>0</c:v>
                </c:pt>
                <c:pt idx="33">
                  <c:v>0</c:v>
                </c:pt>
                <c:pt idx="34">
                  <c:v>0</c:v>
                </c:pt>
                <c:pt idx="35">
                  <c:v>1</c:v>
                </c:pt>
                <c:pt idx="36">
                  <c:v>0</c:v>
                </c:pt>
                <c:pt idx="37">
                  <c:v>1</c:v>
                </c:pt>
                <c:pt idx="38">
                  <c:v>1</c:v>
                </c:pt>
                <c:pt idx="39">
                  <c:v>0</c:v>
                </c:pt>
                <c:pt idx="40">
                  <c:v>0</c:v>
                </c:pt>
                <c:pt idx="41">
                  <c:v>1</c:v>
                </c:pt>
                <c:pt idx="42">
                  <c:v>0</c:v>
                </c:pt>
                <c:pt idx="43">
                  <c:v>0</c:v>
                </c:pt>
                <c:pt idx="44">
                  <c:v>1</c:v>
                </c:pt>
                <c:pt idx="45">
                  <c:v>0</c:v>
                </c:pt>
                <c:pt idx="46">
                  <c:v>1</c:v>
                </c:pt>
                <c:pt idx="47">
                  <c:v>0</c:v>
                </c:pt>
                <c:pt idx="48">
                  <c:v>0</c:v>
                </c:pt>
                <c:pt idx="49">
                  <c:v>1</c:v>
                </c:pt>
                <c:pt idx="50">
                  <c:v>1</c:v>
                </c:pt>
                <c:pt idx="51">
                  <c:v>1</c:v>
                </c:pt>
                <c:pt idx="52">
                  <c:v>1</c:v>
                </c:pt>
                <c:pt idx="53">
                  <c:v>0</c:v>
                </c:pt>
                <c:pt idx="54">
                  <c:v>0</c:v>
                </c:pt>
                <c:pt idx="55">
                  <c:v>0</c:v>
                </c:pt>
                <c:pt idx="56">
                  <c:v>0</c:v>
                </c:pt>
                <c:pt idx="57">
                  <c:v>0</c:v>
                </c:pt>
                <c:pt idx="58">
                  <c:v>0</c:v>
                </c:pt>
                <c:pt idx="59">
                  <c:v>0</c:v>
                </c:pt>
                <c:pt idx="60">
                  <c:v>0</c:v>
                </c:pt>
                <c:pt idx="61">
                  <c:v>1</c:v>
                </c:pt>
                <c:pt idx="62">
                  <c:v>1</c:v>
                </c:pt>
                <c:pt idx="63">
                  <c:v>1</c:v>
                </c:pt>
                <c:pt idx="64">
                  <c:v>1</c:v>
                </c:pt>
                <c:pt idx="65">
                  <c:v>0</c:v>
                </c:pt>
                <c:pt idx="66">
                  <c:v>0</c:v>
                </c:pt>
                <c:pt idx="67">
                  <c:v>0</c:v>
                </c:pt>
                <c:pt idx="68">
                  <c:v>1</c:v>
                </c:pt>
                <c:pt idx="69">
                  <c:v>0</c:v>
                </c:pt>
                <c:pt idx="70">
                  <c:v>0</c:v>
                </c:pt>
                <c:pt idx="71">
                  <c:v>0</c:v>
                </c:pt>
                <c:pt idx="72">
                  <c:v>0</c:v>
                </c:pt>
                <c:pt idx="73">
                  <c:v>1</c:v>
                </c:pt>
                <c:pt idx="74">
                  <c:v>0</c:v>
                </c:pt>
                <c:pt idx="75">
                  <c:v>1</c:v>
                </c:pt>
                <c:pt idx="76">
                  <c:v>1</c:v>
                </c:pt>
                <c:pt idx="77">
                  <c:v>1</c:v>
                </c:pt>
                <c:pt idx="78">
                  <c:v>1</c:v>
                </c:pt>
                <c:pt idx="79">
                  <c:v>0</c:v>
                </c:pt>
                <c:pt idx="80">
                  <c:v>1</c:v>
                </c:pt>
                <c:pt idx="81">
                  <c:v>1</c:v>
                </c:pt>
                <c:pt idx="82">
                  <c:v>0</c:v>
                </c:pt>
                <c:pt idx="83">
                  <c:v>0</c:v>
                </c:pt>
                <c:pt idx="84">
                  <c:v>0</c:v>
                </c:pt>
                <c:pt idx="85">
                  <c:v>1</c:v>
                </c:pt>
                <c:pt idx="86">
                  <c:v>1</c:v>
                </c:pt>
                <c:pt idx="87">
                  <c:v>0</c:v>
                </c:pt>
                <c:pt idx="88">
                  <c:v>1</c:v>
                </c:pt>
                <c:pt idx="89">
                  <c:v>1</c:v>
                </c:pt>
                <c:pt idx="90">
                  <c:v>1</c:v>
                </c:pt>
                <c:pt idx="91">
                  <c:v>0</c:v>
                </c:pt>
                <c:pt idx="92">
                  <c:v>1</c:v>
                </c:pt>
                <c:pt idx="93">
                  <c:v>0</c:v>
                </c:pt>
                <c:pt idx="94">
                  <c:v>0</c:v>
                </c:pt>
                <c:pt idx="95">
                  <c:v>1</c:v>
                </c:pt>
                <c:pt idx="96">
                  <c:v>0</c:v>
                </c:pt>
                <c:pt idx="97">
                  <c:v>0</c:v>
                </c:pt>
                <c:pt idx="98">
                  <c:v>0</c:v>
                </c:pt>
                <c:pt idx="99">
                  <c:v>0</c:v>
                </c:pt>
                <c:pt idx="100">
                  <c:v>0</c:v>
                </c:pt>
                <c:pt idx="101">
                  <c:v>1</c:v>
                </c:pt>
                <c:pt idx="102">
                  <c:v>0</c:v>
                </c:pt>
                <c:pt idx="103">
                  <c:v>0</c:v>
                </c:pt>
                <c:pt idx="104">
                  <c:v>1</c:v>
                </c:pt>
                <c:pt idx="105">
                  <c:v>0</c:v>
                </c:pt>
                <c:pt idx="106">
                  <c:v>0</c:v>
                </c:pt>
                <c:pt idx="107">
                  <c:v>0</c:v>
                </c:pt>
                <c:pt idx="108">
                  <c:v>1</c:v>
                </c:pt>
                <c:pt idx="109">
                  <c:v>1</c:v>
                </c:pt>
                <c:pt idx="110">
                  <c:v>0</c:v>
                </c:pt>
                <c:pt idx="111">
                  <c:v>0</c:v>
                </c:pt>
                <c:pt idx="112">
                  <c:v>0</c:v>
                </c:pt>
                <c:pt idx="113">
                  <c:v>0</c:v>
                </c:pt>
                <c:pt idx="114">
                  <c:v>1</c:v>
                </c:pt>
                <c:pt idx="115">
                  <c:v>0</c:v>
                </c:pt>
                <c:pt idx="116">
                  <c:v>0</c:v>
                </c:pt>
                <c:pt idx="117">
                  <c:v>0</c:v>
                </c:pt>
                <c:pt idx="118">
                  <c:v>1</c:v>
                </c:pt>
                <c:pt idx="119">
                  <c:v>1</c:v>
                </c:pt>
                <c:pt idx="120">
                  <c:v>0</c:v>
                </c:pt>
                <c:pt idx="121">
                  <c:v>1</c:v>
                </c:pt>
                <c:pt idx="122">
                  <c:v>0</c:v>
                </c:pt>
                <c:pt idx="123">
                  <c:v>0</c:v>
                </c:pt>
                <c:pt idx="124">
                  <c:v>1</c:v>
                </c:pt>
                <c:pt idx="125">
                  <c:v>1</c:v>
                </c:pt>
                <c:pt idx="126">
                  <c:v>1</c:v>
                </c:pt>
                <c:pt idx="127">
                  <c:v>1</c:v>
                </c:pt>
                <c:pt idx="128">
                  <c:v>0</c:v>
                </c:pt>
                <c:pt idx="129">
                  <c:v>1</c:v>
                </c:pt>
                <c:pt idx="130">
                  <c:v>1</c:v>
                </c:pt>
                <c:pt idx="131">
                  <c:v>0</c:v>
                </c:pt>
                <c:pt idx="132">
                  <c:v>1</c:v>
                </c:pt>
                <c:pt idx="133">
                  <c:v>0</c:v>
                </c:pt>
                <c:pt idx="134">
                  <c:v>1</c:v>
                </c:pt>
                <c:pt idx="135">
                  <c:v>0</c:v>
                </c:pt>
                <c:pt idx="136">
                  <c:v>0</c:v>
                </c:pt>
                <c:pt idx="137">
                  <c:v>0</c:v>
                </c:pt>
                <c:pt idx="138">
                  <c:v>1</c:v>
                </c:pt>
                <c:pt idx="139">
                  <c:v>0</c:v>
                </c:pt>
                <c:pt idx="140">
                  <c:v>0</c:v>
                </c:pt>
                <c:pt idx="141">
                  <c:v>0</c:v>
                </c:pt>
                <c:pt idx="142">
                  <c:v>1</c:v>
                </c:pt>
                <c:pt idx="143">
                  <c:v>0</c:v>
                </c:pt>
                <c:pt idx="144">
                  <c:v>0</c:v>
                </c:pt>
                <c:pt idx="145">
                  <c:v>0</c:v>
                </c:pt>
                <c:pt idx="146">
                  <c:v>1</c:v>
                </c:pt>
                <c:pt idx="147">
                  <c:v>1</c:v>
                </c:pt>
                <c:pt idx="148">
                  <c:v>1</c:v>
                </c:pt>
                <c:pt idx="149">
                  <c:v>0</c:v>
                </c:pt>
                <c:pt idx="150">
                  <c:v>1</c:v>
                </c:pt>
                <c:pt idx="151">
                  <c:v>1</c:v>
                </c:pt>
                <c:pt idx="152">
                  <c:v>1</c:v>
                </c:pt>
                <c:pt idx="153">
                  <c:v>1</c:v>
                </c:pt>
                <c:pt idx="154">
                  <c:v>1</c:v>
                </c:pt>
                <c:pt idx="155">
                  <c:v>0</c:v>
                </c:pt>
                <c:pt idx="156">
                  <c:v>0</c:v>
                </c:pt>
                <c:pt idx="157">
                  <c:v>1</c:v>
                </c:pt>
                <c:pt idx="158">
                  <c:v>0</c:v>
                </c:pt>
                <c:pt idx="159">
                  <c:v>1</c:v>
                </c:pt>
                <c:pt idx="160">
                  <c:v>1</c:v>
                </c:pt>
                <c:pt idx="161">
                  <c:v>1</c:v>
                </c:pt>
                <c:pt idx="162">
                  <c:v>0</c:v>
                </c:pt>
                <c:pt idx="163">
                  <c:v>1</c:v>
                </c:pt>
                <c:pt idx="164">
                  <c:v>1</c:v>
                </c:pt>
                <c:pt idx="165">
                  <c:v>1</c:v>
                </c:pt>
                <c:pt idx="166">
                  <c:v>0</c:v>
                </c:pt>
                <c:pt idx="167">
                  <c:v>0</c:v>
                </c:pt>
                <c:pt idx="168">
                  <c:v>1</c:v>
                </c:pt>
                <c:pt idx="169">
                  <c:v>1</c:v>
                </c:pt>
                <c:pt idx="170">
                  <c:v>1</c:v>
                </c:pt>
                <c:pt idx="171">
                  <c:v>1</c:v>
                </c:pt>
                <c:pt idx="172">
                  <c:v>1</c:v>
                </c:pt>
                <c:pt idx="173">
                  <c:v>0</c:v>
                </c:pt>
                <c:pt idx="174">
                  <c:v>0</c:v>
                </c:pt>
                <c:pt idx="175">
                  <c:v>0</c:v>
                </c:pt>
                <c:pt idx="176">
                  <c:v>1</c:v>
                </c:pt>
                <c:pt idx="177">
                  <c:v>1</c:v>
                </c:pt>
                <c:pt idx="178">
                  <c:v>1</c:v>
                </c:pt>
                <c:pt idx="179">
                  <c:v>1</c:v>
                </c:pt>
                <c:pt idx="180">
                  <c:v>0</c:v>
                </c:pt>
                <c:pt idx="181">
                  <c:v>0</c:v>
                </c:pt>
                <c:pt idx="182">
                  <c:v>0</c:v>
                </c:pt>
                <c:pt idx="183">
                  <c:v>0</c:v>
                </c:pt>
                <c:pt idx="184">
                  <c:v>1</c:v>
                </c:pt>
                <c:pt idx="185">
                  <c:v>0</c:v>
                </c:pt>
                <c:pt idx="186">
                  <c:v>1</c:v>
                </c:pt>
                <c:pt idx="187">
                  <c:v>0</c:v>
                </c:pt>
                <c:pt idx="188">
                  <c:v>0</c:v>
                </c:pt>
                <c:pt idx="189">
                  <c:v>0</c:v>
                </c:pt>
                <c:pt idx="190">
                  <c:v>1</c:v>
                </c:pt>
                <c:pt idx="191">
                  <c:v>0</c:v>
                </c:pt>
                <c:pt idx="192">
                  <c:v>1</c:v>
                </c:pt>
                <c:pt idx="193">
                  <c:v>0</c:v>
                </c:pt>
                <c:pt idx="194">
                  <c:v>1</c:v>
                </c:pt>
                <c:pt idx="195">
                  <c:v>0</c:v>
                </c:pt>
                <c:pt idx="196">
                  <c:v>1</c:v>
                </c:pt>
                <c:pt idx="197">
                  <c:v>0</c:v>
                </c:pt>
                <c:pt idx="198">
                  <c:v>1</c:v>
                </c:pt>
                <c:pt idx="199">
                  <c:v>0</c:v>
                </c:pt>
              </c:numCache>
            </c:numRef>
          </c:yVal>
          <c:smooth val="0"/>
          <c:extLst>
            <c:ext xmlns:c16="http://schemas.microsoft.com/office/drawing/2014/chart" uri="{C3380CC4-5D6E-409C-BE32-E72D297353CC}">
              <c16:uniqueId val="{00000000-2FE5-4BE0-A168-201B706DF38E}"/>
            </c:ext>
          </c:extLst>
        </c:ser>
        <c:ser>
          <c:idx val="1"/>
          <c:order val="1"/>
          <c:tx>
            <c:v>Probability</c:v>
          </c:tx>
          <c:spPr>
            <a:ln w="38100" cap="rnd">
              <a:noFill/>
              <a:round/>
            </a:ln>
            <a:effectLst/>
          </c:spPr>
          <c:marker>
            <c:symbol val="circle"/>
            <c:size val="5"/>
            <c:spPr>
              <a:solidFill>
                <a:schemeClr val="accent2"/>
              </a:solidFill>
              <a:ln w="9525">
                <a:solidFill>
                  <a:schemeClr val="accent2"/>
                </a:solidFill>
              </a:ln>
              <a:effectLst/>
            </c:spPr>
          </c:marker>
          <c:xVal>
            <c:numRef>
              <c:f>'model (5)'!$A$2:$A$201</c:f>
              <c:numCache>
                <c:formatCode>0.0</c:formatCode>
                <c:ptCount val="200"/>
                <c:pt idx="0">
                  <c:v>122.36119709583822</c:v>
                </c:pt>
                <c:pt idx="1">
                  <c:v>94.809407132016261</c:v>
                </c:pt>
                <c:pt idx="2">
                  <c:v>158.04376428435648</c:v>
                </c:pt>
                <c:pt idx="3">
                  <c:v>216.12081757268092</c:v>
                </c:pt>
                <c:pt idx="4">
                  <c:v>142.87531166215837</c:v>
                </c:pt>
                <c:pt idx="5">
                  <c:v>65.474966458992341</c:v>
                </c:pt>
                <c:pt idx="6">
                  <c:v>87.0219017548648</c:v>
                </c:pt>
                <c:pt idx="7">
                  <c:v>59.556844110467495</c:v>
                </c:pt>
                <c:pt idx="8">
                  <c:v>107.58309353648364</c:v>
                </c:pt>
                <c:pt idx="9">
                  <c:v>124.22569622640705</c:v>
                </c:pt>
                <c:pt idx="10">
                  <c:v>55.990625872783035</c:v>
                </c:pt>
                <c:pt idx="11">
                  <c:v>149.79543220933166</c:v>
                </c:pt>
                <c:pt idx="12">
                  <c:v>112.97510763044906</c:v>
                </c:pt>
                <c:pt idx="13">
                  <c:v>137.70616809540505</c:v>
                </c:pt>
                <c:pt idx="14">
                  <c:v>51.646471943753781</c:v>
                </c:pt>
                <c:pt idx="15">
                  <c:v>353.74405852007965</c:v>
                </c:pt>
                <c:pt idx="16">
                  <c:v>177.05314259567365</c:v>
                </c:pt>
                <c:pt idx="17">
                  <c:v>116.24858793335504</c:v>
                </c:pt>
                <c:pt idx="18">
                  <c:v>89.515554481248188</c:v>
                </c:pt>
                <c:pt idx="19">
                  <c:v>65.727196498762922</c:v>
                </c:pt>
                <c:pt idx="20">
                  <c:v>127.12410267316619</c:v>
                </c:pt>
                <c:pt idx="21">
                  <c:v>225.53669532080411</c:v>
                </c:pt>
                <c:pt idx="22">
                  <c:v>170.94754637825577</c:v>
                </c:pt>
                <c:pt idx="23">
                  <c:v>73.386301636141752</c:v>
                </c:pt>
                <c:pt idx="24">
                  <c:v>128.72144465243031</c:v>
                </c:pt>
                <c:pt idx="25">
                  <c:v>63.445846702346834</c:v>
                </c:pt>
                <c:pt idx="26">
                  <c:v>97.676002803562895</c:v>
                </c:pt>
                <c:pt idx="27">
                  <c:v>215.19375400989551</c:v>
                </c:pt>
                <c:pt idx="28">
                  <c:v>151.39698584162335</c:v>
                </c:pt>
                <c:pt idx="29">
                  <c:v>77.97069416446891</c:v>
                </c:pt>
                <c:pt idx="30">
                  <c:v>152.13984542857534</c:v>
                </c:pt>
                <c:pt idx="31">
                  <c:v>380.90793491014568</c:v>
                </c:pt>
                <c:pt idx="32">
                  <c:v>141.05737896223098</c:v>
                </c:pt>
                <c:pt idx="33">
                  <c:v>79.378838733185461</c:v>
                </c:pt>
                <c:pt idx="34">
                  <c:v>74.002681231084139</c:v>
                </c:pt>
                <c:pt idx="35">
                  <c:v>165.4779642837845</c:v>
                </c:pt>
                <c:pt idx="36">
                  <c:v>53.610494000194514</c:v>
                </c:pt>
                <c:pt idx="37">
                  <c:v>106.9455787246431</c:v>
                </c:pt>
                <c:pt idx="38">
                  <c:v>156.76533177728012</c:v>
                </c:pt>
                <c:pt idx="39">
                  <c:v>64.32778657870756</c:v>
                </c:pt>
                <c:pt idx="40">
                  <c:v>118.95946763681235</c:v>
                </c:pt>
                <c:pt idx="41">
                  <c:v>216.48499458106261</c:v>
                </c:pt>
                <c:pt idx="42">
                  <c:v>59.112117101734377</c:v>
                </c:pt>
                <c:pt idx="43">
                  <c:v>99.062810167040212</c:v>
                </c:pt>
                <c:pt idx="44">
                  <c:v>220.62702823476315</c:v>
                </c:pt>
                <c:pt idx="45">
                  <c:v>63.713177422967746</c:v>
                </c:pt>
                <c:pt idx="46">
                  <c:v>105.25887603637456</c:v>
                </c:pt>
                <c:pt idx="47">
                  <c:v>100.13178566178856</c:v>
                </c:pt>
                <c:pt idx="48">
                  <c:v>108.52741400349812</c:v>
                </c:pt>
                <c:pt idx="49">
                  <c:v>152.72491221942403</c:v>
                </c:pt>
                <c:pt idx="50">
                  <c:v>95.741762563066459</c:v>
                </c:pt>
                <c:pt idx="51">
                  <c:v>122.37119011567437</c:v>
                </c:pt>
                <c:pt idx="52">
                  <c:v>85.394719763180163</c:v>
                </c:pt>
                <c:pt idx="53">
                  <c:v>101.47427316611508</c:v>
                </c:pt>
                <c:pt idx="54">
                  <c:v>122.63729783517847</c:v>
                </c:pt>
                <c:pt idx="55">
                  <c:v>186.90187493173806</c:v>
                </c:pt>
                <c:pt idx="56">
                  <c:v>91.177506029600437</c:v>
                </c:pt>
                <c:pt idx="57">
                  <c:v>80.328928324692498</c:v>
                </c:pt>
                <c:pt idx="58">
                  <c:v>104.15224331375701</c:v>
                </c:pt>
                <c:pt idx="59">
                  <c:v>61.448870514497841</c:v>
                </c:pt>
                <c:pt idx="60">
                  <c:v>66.296972905056123</c:v>
                </c:pt>
                <c:pt idx="61">
                  <c:v>201.32558908172635</c:v>
                </c:pt>
                <c:pt idx="62">
                  <c:v>103.55183858214571</c:v>
                </c:pt>
                <c:pt idx="63">
                  <c:v>113.75907243491812</c:v>
                </c:pt>
                <c:pt idx="64">
                  <c:v>100.7228296321605</c:v>
                </c:pt>
                <c:pt idx="65">
                  <c:v>152.33321187860483</c:v>
                </c:pt>
                <c:pt idx="66">
                  <c:v>148.45550587714155</c:v>
                </c:pt>
                <c:pt idx="67">
                  <c:v>113.13187406889911</c:v>
                </c:pt>
                <c:pt idx="68">
                  <c:v>140.22602741308125</c:v>
                </c:pt>
                <c:pt idx="69">
                  <c:v>83.336818149832425</c:v>
                </c:pt>
                <c:pt idx="70">
                  <c:v>65.923812780640233</c:v>
                </c:pt>
                <c:pt idx="71">
                  <c:v>114.11712250830843</c:v>
                </c:pt>
                <c:pt idx="72">
                  <c:v>97.546320277301874</c:v>
                </c:pt>
                <c:pt idx="73">
                  <c:v>92.735440727183786</c:v>
                </c:pt>
                <c:pt idx="74">
                  <c:v>211.08689434898844</c:v>
                </c:pt>
                <c:pt idx="75">
                  <c:v>122.74439245195448</c:v>
                </c:pt>
                <c:pt idx="76">
                  <c:v>91.258185728616667</c:v>
                </c:pt>
                <c:pt idx="77">
                  <c:v>207.49139228742769</c:v>
                </c:pt>
                <c:pt idx="78">
                  <c:v>149.75719318202692</c:v>
                </c:pt>
                <c:pt idx="79">
                  <c:v>154.43216458558086</c:v>
                </c:pt>
                <c:pt idx="80">
                  <c:v>167.4688748139165</c:v>
                </c:pt>
                <c:pt idx="81">
                  <c:v>125.01272635020754</c:v>
                </c:pt>
                <c:pt idx="82">
                  <c:v>86.168107780320881</c:v>
                </c:pt>
                <c:pt idx="83">
                  <c:v>82.62162528436744</c:v>
                </c:pt>
                <c:pt idx="84">
                  <c:v>90.949664687710282</c:v>
                </c:pt>
                <c:pt idx="85">
                  <c:v>142.77979454157159</c:v>
                </c:pt>
                <c:pt idx="86">
                  <c:v>186.08178791424118</c:v>
                </c:pt>
                <c:pt idx="87">
                  <c:v>86.26491519007746</c:v>
                </c:pt>
                <c:pt idx="88">
                  <c:v>399.67041743410169</c:v>
                </c:pt>
                <c:pt idx="89">
                  <c:v>127.03928258257993</c:v>
                </c:pt>
                <c:pt idx="90">
                  <c:v>183.1839794272145</c:v>
                </c:pt>
                <c:pt idx="91">
                  <c:v>130.41348630390866</c:v>
                </c:pt>
                <c:pt idx="92">
                  <c:v>145.16394612892822</c:v>
                </c:pt>
                <c:pt idx="93">
                  <c:v>69.258998101098967</c:v>
                </c:pt>
                <c:pt idx="94">
                  <c:v>95.441018197711742</c:v>
                </c:pt>
                <c:pt idx="95">
                  <c:v>97.052206177531346</c:v>
                </c:pt>
                <c:pt idx="96">
                  <c:v>146.45798142055239</c:v>
                </c:pt>
                <c:pt idx="97">
                  <c:v>125.46538850657734</c:v>
                </c:pt>
                <c:pt idx="98">
                  <c:v>168.24044140983762</c:v>
                </c:pt>
                <c:pt idx="99">
                  <c:v>91.015806401421244</c:v>
                </c:pt>
                <c:pt idx="100">
                  <c:v>55.62797103149888</c:v>
                </c:pt>
                <c:pt idx="101">
                  <c:v>179.81881714033247</c:v>
                </c:pt>
                <c:pt idx="102">
                  <c:v>56.526639990764323</c:v>
                </c:pt>
                <c:pt idx="103">
                  <c:v>119.23996769178009</c:v>
                </c:pt>
                <c:pt idx="104">
                  <c:v>150.72425288512147</c:v>
                </c:pt>
                <c:pt idx="105">
                  <c:v>102.13721765878195</c:v>
                </c:pt>
                <c:pt idx="106">
                  <c:v>175.93684098324067</c:v>
                </c:pt>
                <c:pt idx="107">
                  <c:v>144.28574066056518</c:v>
                </c:pt>
                <c:pt idx="108">
                  <c:v>301.83775043191429</c:v>
                </c:pt>
                <c:pt idx="109">
                  <c:v>104.68502577557193</c:v>
                </c:pt>
                <c:pt idx="110">
                  <c:v>120.10723772245707</c:v>
                </c:pt>
                <c:pt idx="111">
                  <c:v>89.678804136266692</c:v>
                </c:pt>
                <c:pt idx="112">
                  <c:v>86.995499370999823</c:v>
                </c:pt>
                <c:pt idx="113">
                  <c:v>53.306256786443555</c:v>
                </c:pt>
                <c:pt idx="114">
                  <c:v>73.789749801846483</c:v>
                </c:pt>
                <c:pt idx="115">
                  <c:v>75.744763906191693</c:v>
                </c:pt>
                <c:pt idx="116">
                  <c:v>76.371976878528045</c:v>
                </c:pt>
                <c:pt idx="117">
                  <c:v>70.016250038416914</c:v>
                </c:pt>
                <c:pt idx="118">
                  <c:v>293.01497342893879</c:v>
                </c:pt>
                <c:pt idx="119">
                  <c:v>186.04296510674632</c:v>
                </c:pt>
                <c:pt idx="120">
                  <c:v>158.33071775398614</c:v>
                </c:pt>
                <c:pt idx="121">
                  <c:v>160.3762671677415</c:v>
                </c:pt>
                <c:pt idx="122">
                  <c:v>90.575156155142423</c:v>
                </c:pt>
                <c:pt idx="123">
                  <c:v>68.693959554274201</c:v>
                </c:pt>
                <c:pt idx="124">
                  <c:v>91.662128499888695</c:v>
                </c:pt>
                <c:pt idx="125">
                  <c:v>116.30615648887714</c:v>
                </c:pt>
                <c:pt idx="126">
                  <c:v>116.02620999930872</c:v>
                </c:pt>
                <c:pt idx="127">
                  <c:v>117.39105807234468</c:v>
                </c:pt>
                <c:pt idx="128">
                  <c:v>55.543635674499512</c:v>
                </c:pt>
                <c:pt idx="129">
                  <c:v>105.31058404428963</c:v>
                </c:pt>
                <c:pt idx="130">
                  <c:v>121.27721919300507</c:v>
                </c:pt>
                <c:pt idx="131">
                  <c:v>74.842180900198599</c:v>
                </c:pt>
                <c:pt idx="132">
                  <c:v>182.24874249034625</c:v>
                </c:pt>
                <c:pt idx="133">
                  <c:v>74.043068329332058</c:v>
                </c:pt>
                <c:pt idx="134">
                  <c:v>99.863493528441495</c:v>
                </c:pt>
                <c:pt idx="135">
                  <c:v>94.616831559871059</c:v>
                </c:pt>
                <c:pt idx="136">
                  <c:v>124.13917053766724</c:v>
                </c:pt>
                <c:pt idx="137">
                  <c:v>90.166182352726622</c:v>
                </c:pt>
                <c:pt idx="138">
                  <c:v>114.08219718034235</c:v>
                </c:pt>
                <c:pt idx="139">
                  <c:v>146.56692524974866</c:v>
                </c:pt>
                <c:pt idx="140">
                  <c:v>64.348663018434223</c:v>
                </c:pt>
                <c:pt idx="141">
                  <c:v>85.092662032219323</c:v>
                </c:pt>
                <c:pt idx="142">
                  <c:v>186.32399454262946</c:v>
                </c:pt>
                <c:pt idx="143">
                  <c:v>79.772741695896087</c:v>
                </c:pt>
                <c:pt idx="144">
                  <c:v>101.13860778403962</c:v>
                </c:pt>
                <c:pt idx="145">
                  <c:v>67.909581776209052</c:v>
                </c:pt>
                <c:pt idx="146">
                  <c:v>170.20759152148173</c:v>
                </c:pt>
                <c:pt idx="147">
                  <c:v>114.97655133399196</c:v>
                </c:pt>
                <c:pt idx="148">
                  <c:v>205.27666645253404</c:v>
                </c:pt>
                <c:pt idx="149">
                  <c:v>60.071056250010813</c:v>
                </c:pt>
                <c:pt idx="150">
                  <c:v>158.88301848831776</c:v>
                </c:pt>
                <c:pt idx="151">
                  <c:v>109.46577107748747</c:v>
                </c:pt>
                <c:pt idx="152">
                  <c:v>113.85227061318922</c:v>
                </c:pt>
                <c:pt idx="153">
                  <c:v>196.81132240625462</c:v>
                </c:pt>
                <c:pt idx="154">
                  <c:v>319.05184979834752</c:v>
                </c:pt>
                <c:pt idx="155">
                  <c:v>131.64638307466129</c:v>
                </c:pt>
                <c:pt idx="156">
                  <c:v>103.31213932368898</c:v>
                </c:pt>
                <c:pt idx="157">
                  <c:v>184.44502112600244</c:v>
                </c:pt>
                <c:pt idx="158">
                  <c:v>89.187641097683468</c:v>
                </c:pt>
                <c:pt idx="159">
                  <c:v>94.642374304990284</c:v>
                </c:pt>
                <c:pt idx="160">
                  <c:v>181.99389815800825</c:v>
                </c:pt>
                <c:pt idx="161">
                  <c:v>192.11825463095877</c:v>
                </c:pt>
                <c:pt idx="162">
                  <c:v>44.510075892375433</c:v>
                </c:pt>
                <c:pt idx="163">
                  <c:v>176.11615309736675</c:v>
                </c:pt>
                <c:pt idx="164">
                  <c:v>158.89178157293526</c:v>
                </c:pt>
                <c:pt idx="165">
                  <c:v>73.009185542719891</c:v>
                </c:pt>
                <c:pt idx="166">
                  <c:v>78.383324114319336</c:v>
                </c:pt>
                <c:pt idx="167">
                  <c:v>112.59828382273582</c:v>
                </c:pt>
                <c:pt idx="168">
                  <c:v>135.95811173880819</c:v>
                </c:pt>
                <c:pt idx="169">
                  <c:v>309.68376613504915</c:v>
                </c:pt>
                <c:pt idx="170">
                  <c:v>137.34878105423866</c:v>
                </c:pt>
                <c:pt idx="171">
                  <c:v>248.25932762285854</c:v>
                </c:pt>
                <c:pt idx="172">
                  <c:v>160.54054899965215</c:v>
                </c:pt>
                <c:pt idx="173">
                  <c:v>123.50727306878298</c:v>
                </c:pt>
                <c:pt idx="174">
                  <c:v>104.60321240160583</c:v>
                </c:pt>
                <c:pt idx="175">
                  <c:v>103.52025535081358</c:v>
                </c:pt>
                <c:pt idx="176">
                  <c:v>179.30849027264571</c:v>
                </c:pt>
                <c:pt idx="177">
                  <c:v>112.01324547669257</c:v>
                </c:pt>
                <c:pt idx="178">
                  <c:v>106.02683648550874</c:v>
                </c:pt>
                <c:pt idx="179">
                  <c:v>107.23320722510739</c:v>
                </c:pt>
                <c:pt idx="180">
                  <c:v>237.36572886085986</c:v>
                </c:pt>
                <c:pt idx="181">
                  <c:v>173.94022482347393</c:v>
                </c:pt>
                <c:pt idx="182">
                  <c:v>106.50172057877724</c:v>
                </c:pt>
                <c:pt idx="183">
                  <c:v>96.497178020170153</c:v>
                </c:pt>
                <c:pt idx="184">
                  <c:v>104.45136836513271</c:v>
                </c:pt>
                <c:pt idx="185">
                  <c:v>100.45922545189995</c:v>
                </c:pt>
                <c:pt idx="186">
                  <c:v>357.03706590459433</c:v>
                </c:pt>
                <c:pt idx="187">
                  <c:v>100.95885880233784</c:v>
                </c:pt>
                <c:pt idx="188">
                  <c:v>99.125861864848545</c:v>
                </c:pt>
                <c:pt idx="189">
                  <c:v>68.645787586766517</c:v>
                </c:pt>
                <c:pt idx="190">
                  <c:v>130.33864248829059</c:v>
                </c:pt>
                <c:pt idx="191">
                  <c:v>58.340269083100971</c:v>
                </c:pt>
                <c:pt idx="192">
                  <c:v>129.10433529383297</c:v>
                </c:pt>
                <c:pt idx="193">
                  <c:v>63.554103593409039</c:v>
                </c:pt>
                <c:pt idx="194">
                  <c:v>189.00273295979471</c:v>
                </c:pt>
                <c:pt idx="195">
                  <c:v>120.83855046330162</c:v>
                </c:pt>
                <c:pt idx="196">
                  <c:v>96.955756273264996</c:v>
                </c:pt>
                <c:pt idx="197">
                  <c:v>137.45753607040433</c:v>
                </c:pt>
                <c:pt idx="198">
                  <c:v>518.79061166424901</c:v>
                </c:pt>
                <c:pt idx="199">
                  <c:v>63.561794535103331</c:v>
                </c:pt>
              </c:numCache>
            </c:numRef>
          </c:xVal>
          <c:yVal>
            <c:numRef>
              <c:f>'model (5)'!$G$2:$G$201</c:f>
              <c:numCache>
                <c:formatCode>0.00</c:formatCode>
                <c:ptCount val="200"/>
                <c:pt idx="0">
                  <c:v>0.5076201105360113</c:v>
                </c:pt>
                <c:pt idx="1">
                  <c:v>0.30963693169088147</c:v>
                </c:pt>
                <c:pt idx="2">
                  <c:v>0.75183106271408018</c:v>
                </c:pt>
                <c:pt idx="3">
                  <c:v>0.94597791843210677</c:v>
                </c:pt>
                <c:pt idx="4">
                  <c:v>0.65705209570366152</c:v>
                </c:pt>
                <c:pt idx="5">
                  <c:v>0.15604318036459847</c:v>
                </c:pt>
                <c:pt idx="6">
                  <c:v>0.2617163955898677</c:v>
                </c:pt>
                <c:pt idx="7">
                  <c:v>0.13391862325990217</c:v>
                </c:pt>
                <c:pt idx="8">
                  <c:v>0.39748808258551738</c:v>
                </c:pt>
                <c:pt idx="9">
                  <c:v>0.52168804385859224</c:v>
                </c:pt>
                <c:pt idx="10">
                  <c:v>0.12190883816132816</c:v>
                </c:pt>
                <c:pt idx="11">
                  <c:v>0.7025001018373711</c:v>
                </c:pt>
                <c:pt idx="12">
                  <c:v>0.43707109102930608</c:v>
                </c:pt>
                <c:pt idx="13">
                  <c:v>0.62105588951745816</c:v>
                </c:pt>
                <c:pt idx="14">
                  <c:v>0.10854331552043132</c:v>
                </c:pt>
                <c:pt idx="15">
                  <c:v>0.99910717513988634</c:v>
                </c:pt>
                <c:pt idx="16">
                  <c:v>0.84325484717636179</c:v>
                </c:pt>
                <c:pt idx="17">
                  <c:v>0.46153357411803603</c:v>
                </c:pt>
                <c:pt idx="18">
                  <c:v>0.27653057107210072</c:v>
                </c:pt>
                <c:pt idx="19">
                  <c:v>0.15704925336745512</c:v>
                </c:pt>
                <c:pt idx="20">
                  <c:v>0.5434807309368318</c:v>
                </c:pt>
                <c:pt idx="21">
                  <c:v>0.95880087892286014</c:v>
                </c:pt>
                <c:pt idx="22">
                  <c:v>0.81730685487571786</c:v>
                </c:pt>
                <c:pt idx="23">
                  <c:v>0.19015882771949649</c:v>
                </c:pt>
                <c:pt idx="24">
                  <c:v>0.55542547758022864</c:v>
                </c:pt>
                <c:pt idx="25">
                  <c:v>0.14813988148665905</c:v>
                </c:pt>
                <c:pt idx="26">
                  <c:v>0.32844611182222927</c:v>
                </c:pt>
                <c:pt idx="27">
                  <c:v>0.94452874104318363</c:v>
                </c:pt>
                <c:pt idx="28">
                  <c:v>0.71251131703519455</c:v>
                </c:pt>
                <c:pt idx="29">
                  <c:v>0.21240476574229161</c:v>
                </c:pt>
                <c:pt idx="30">
                  <c:v>0.71708604227523776</c:v>
                </c:pt>
                <c:pt idx="31">
                  <c:v>0.99960680381952949</c:v>
                </c:pt>
                <c:pt idx="32">
                  <c:v>0.64457286707858796</c:v>
                </c:pt>
                <c:pt idx="33">
                  <c:v>0.21960794441446665</c:v>
                </c:pt>
                <c:pt idx="34">
                  <c:v>0.19304282511099133</c:v>
                </c:pt>
                <c:pt idx="35">
                  <c:v>0.79133287779712314</c:v>
                </c:pt>
                <c:pt idx="36">
                  <c:v>0.11441895242816294</c:v>
                </c:pt>
                <c:pt idx="37">
                  <c:v>0.39288509101548458</c:v>
                </c:pt>
                <c:pt idx="38">
                  <c:v>0.74455551770863726</c:v>
                </c:pt>
                <c:pt idx="39">
                  <c:v>0.1515335844534427</c:v>
                </c:pt>
                <c:pt idx="40">
                  <c:v>0.48193822212290177</c:v>
                </c:pt>
                <c:pt idx="41">
                  <c:v>0.94653737321214737</c:v>
                </c:pt>
                <c:pt idx="42">
                  <c:v>0.13236807216396074</c:v>
                </c:pt>
                <c:pt idx="43">
                  <c:v>0.33775204196013647</c:v>
                </c:pt>
                <c:pt idx="44">
                  <c:v>0.95252678189023299</c:v>
                </c:pt>
                <c:pt idx="45">
                  <c:v>0.14916188568044816</c:v>
                </c:pt>
                <c:pt idx="46">
                  <c:v>0.38080005958231566</c:v>
                </c:pt>
                <c:pt idx="47">
                  <c:v>0.3450124313549468</c:v>
                </c:pt>
                <c:pt idx="48">
                  <c:v>0.40433951822073211</c:v>
                </c:pt>
                <c:pt idx="49">
                  <c:v>0.72065783963414898</c:v>
                </c:pt>
                <c:pt idx="50">
                  <c:v>0.31568961307732407</c:v>
                </c:pt>
                <c:pt idx="51">
                  <c:v>0.50769556152928053</c:v>
                </c:pt>
                <c:pt idx="52">
                  <c:v>0.25233047856343338</c:v>
                </c:pt>
                <c:pt idx="53">
                  <c:v>0.35423361357736477</c:v>
                </c:pt>
                <c:pt idx="54">
                  <c:v>0.50970463340953909</c:v>
                </c:pt>
                <c:pt idx="55">
                  <c:v>0.87869864694729805</c:v>
                </c:pt>
                <c:pt idx="56">
                  <c:v>0.2866864979747476</c:v>
                </c:pt>
                <c:pt idx="57">
                  <c:v>0.2245662649784296</c:v>
                </c:pt>
                <c:pt idx="58">
                  <c:v>0.37294961815913225</c:v>
                </c:pt>
                <c:pt idx="59">
                  <c:v>0.14068754686487367</c:v>
                </c:pt>
                <c:pt idx="60">
                  <c:v>0.15934135061027682</c:v>
                </c:pt>
                <c:pt idx="61">
                  <c:v>0.91803052588057488</c:v>
                </c:pt>
                <c:pt idx="62">
                  <c:v>0.36871791397553155</c:v>
                </c:pt>
                <c:pt idx="63">
                  <c:v>0.44290634385088445</c:v>
                </c:pt>
                <c:pt idx="64">
                  <c:v>0.34905827946402296</c:v>
                </c:pt>
                <c:pt idx="65">
                  <c:v>0.71826958858561718</c:v>
                </c:pt>
                <c:pt idx="66">
                  <c:v>0.69397187249355408</c:v>
                </c:pt>
                <c:pt idx="67">
                  <c:v>0.43823660490104593</c:v>
                </c:pt>
                <c:pt idx="68">
                  <c:v>0.63879863557258432</c:v>
                </c:pt>
                <c:pt idx="69">
                  <c:v>0.240783705559968</c:v>
                </c:pt>
                <c:pt idx="70">
                  <c:v>0.15783715482545521</c:v>
                </c:pt>
                <c:pt idx="71">
                  <c:v>0.44557675423219212</c:v>
                </c:pt>
                <c:pt idx="72">
                  <c:v>0.32758260810442491</c:v>
                </c:pt>
                <c:pt idx="73">
                  <c:v>0.29640653785809024</c:v>
                </c:pt>
                <c:pt idx="74">
                  <c:v>0.93765851618192664</c:v>
                </c:pt>
                <c:pt idx="75">
                  <c:v>0.51051309629316066</c:v>
                </c:pt>
                <c:pt idx="76">
                  <c:v>0.28718516157886192</c:v>
                </c:pt>
                <c:pt idx="77">
                  <c:v>0.93099942330830165</c:v>
                </c:pt>
                <c:pt idx="78">
                  <c:v>0.70225862710670583</c:v>
                </c:pt>
                <c:pt idx="79">
                  <c:v>0.73092106423534642</c:v>
                </c:pt>
                <c:pt idx="80">
                  <c:v>0.80109002475032465</c:v>
                </c:pt>
                <c:pt idx="81">
                  <c:v>0.52761728671283992</c:v>
                </c:pt>
                <c:pt idx="82">
                  <c:v>0.25676357622479173</c:v>
                </c:pt>
                <c:pt idx="83">
                  <c:v>0.23685631891088993</c:v>
                </c:pt>
                <c:pt idx="84">
                  <c:v>0.28528106081162735</c:v>
                </c:pt>
                <c:pt idx="85">
                  <c:v>0.65640161290276422</c:v>
                </c:pt>
                <c:pt idx="86">
                  <c:v>0.87603321940317136</c:v>
                </c:pt>
                <c:pt idx="87">
                  <c:v>0.25732205646714584</c:v>
                </c:pt>
                <c:pt idx="88">
                  <c:v>0.99977688414998711</c:v>
                </c:pt>
                <c:pt idx="89">
                  <c:v>0.54284493136024459</c:v>
                </c:pt>
                <c:pt idx="90">
                  <c:v>0.86620951083671782</c:v>
                </c:pt>
                <c:pt idx="91">
                  <c:v>0.56800860527257568</c:v>
                </c:pt>
                <c:pt idx="92">
                  <c:v>0.67245750499089108</c:v>
                </c:pt>
                <c:pt idx="93">
                  <c:v>0.17169548289871728</c:v>
                </c:pt>
                <c:pt idx="94">
                  <c:v>0.31373026576525398</c:v>
                </c:pt>
                <c:pt idx="95">
                  <c:v>0.32430322005982409</c:v>
                </c:pt>
                <c:pt idx="96">
                  <c:v>0.68100887690284273</c:v>
                </c:pt>
                <c:pt idx="97">
                  <c:v>0.5310240859829829</c:v>
                </c:pt>
                <c:pt idx="98">
                  <c:v>0.80477797224805259</c:v>
                </c:pt>
                <c:pt idx="99">
                  <c:v>0.28568862871806722</c:v>
                </c:pt>
                <c:pt idx="100">
                  <c:v>0.12074095642577912</c:v>
                </c:pt>
                <c:pt idx="101">
                  <c:v>0.85398384668228333</c:v>
                </c:pt>
                <c:pt idx="102">
                  <c:v>0.12365280631177984</c:v>
                </c:pt>
                <c:pt idx="103">
                  <c:v>0.48405414500587429</c:v>
                </c:pt>
                <c:pt idx="104">
                  <c:v>0.70833060785357005</c:v>
                </c:pt>
                <c:pt idx="105">
                  <c:v>0.35882800033895917</c:v>
                </c:pt>
                <c:pt idx="106">
                  <c:v>0.8387458565119269</c:v>
                </c:pt>
                <c:pt idx="107">
                  <c:v>0.6665876865140028</c:v>
                </c:pt>
                <c:pt idx="108">
                  <c:v>0.99573148587280469</c:v>
                </c:pt>
                <c:pt idx="109">
                  <c:v>0.37672110140953646</c:v>
                </c:pt>
                <c:pt idx="110">
                  <c:v>0.49059958912081347</c:v>
                </c:pt>
                <c:pt idx="111">
                  <c:v>0.27751826797373325</c:v>
                </c:pt>
                <c:pt idx="112">
                  <c:v>0.26156231610034375</c:v>
                </c:pt>
                <c:pt idx="113">
                  <c:v>0.11349099219535883</c:v>
                </c:pt>
                <c:pt idx="114">
                  <c:v>0.19204278858009088</c:v>
                </c:pt>
                <c:pt idx="115">
                  <c:v>0.20137338060366133</c:v>
                </c:pt>
                <c:pt idx="116">
                  <c:v>0.20443775746149923</c:v>
                </c:pt>
                <c:pt idx="117">
                  <c:v>0.17497322074699259</c:v>
                </c:pt>
                <c:pt idx="118">
                  <c:v>0.99443505900043461</c:v>
                </c:pt>
                <c:pt idx="119">
                  <c:v>0.87590580032963405</c:v>
                </c:pt>
                <c:pt idx="120">
                  <c:v>0.7534448991480559</c:v>
                </c:pt>
                <c:pt idx="121">
                  <c:v>0.76474339631330879</c:v>
                </c:pt>
                <c:pt idx="122">
                  <c:v>0.28297992787069876</c:v>
                </c:pt>
                <c:pt idx="123">
                  <c:v>0.16928158076038599</c:v>
                </c:pt>
                <c:pt idx="124">
                  <c:v>0.28968961253854747</c:v>
                </c:pt>
                <c:pt idx="125">
                  <c:v>0.46196579554571204</c:v>
                </c:pt>
                <c:pt idx="126">
                  <c:v>0.45986452212592765</c:v>
                </c:pt>
                <c:pt idx="127">
                  <c:v>0.47012115126242437</c:v>
                </c:pt>
                <c:pt idx="128">
                  <c:v>0.12047075254895451</c:v>
                </c:pt>
                <c:pt idx="129">
                  <c:v>0.38116844004621242</c:v>
                </c:pt>
                <c:pt idx="130">
                  <c:v>0.49943434671848952</c:v>
                </c:pt>
                <c:pt idx="131">
                  <c:v>0.1970241286224621</c:v>
                </c:pt>
                <c:pt idx="132">
                  <c:v>0.86290134365223992</c:v>
                </c:pt>
                <c:pt idx="133">
                  <c:v>0.19323295023516593</c:v>
                </c:pt>
                <c:pt idx="134">
                  <c:v>0.34318324368358016</c:v>
                </c:pt>
                <c:pt idx="135">
                  <c:v>0.3083947655552004</c:v>
                </c:pt>
                <c:pt idx="136">
                  <c:v>0.52103578250597393</c:v>
                </c:pt>
                <c:pt idx="137">
                  <c:v>0.28047990402340456</c:v>
                </c:pt>
                <c:pt idx="138">
                  <c:v>0.44531613313923596</c:v>
                </c:pt>
                <c:pt idx="139">
                  <c:v>0.68172338156678147</c:v>
                </c:pt>
                <c:pt idx="140">
                  <c:v>0.1516146853235423</c:v>
                </c:pt>
                <c:pt idx="141">
                  <c:v>0.25061290216545024</c:v>
                </c:pt>
                <c:pt idx="142">
                  <c:v>0.87682562371945094</c:v>
                </c:pt>
                <c:pt idx="143">
                  <c:v>0.22165404277113271</c:v>
                </c:pt>
                <c:pt idx="144">
                  <c:v>0.35191751687097356</c:v>
                </c:pt>
                <c:pt idx="145">
                  <c:v>0.16597553593969322</c:v>
                </c:pt>
                <c:pt idx="146">
                  <c:v>0.81394548878612794</c:v>
                </c:pt>
                <c:pt idx="147">
                  <c:v>0.45199909877188077</c:v>
                </c:pt>
                <c:pt idx="148">
                  <c:v>0.92657565257740393</c:v>
                </c:pt>
                <c:pt idx="149">
                  <c:v>0.13573054735314624</c:v>
                </c:pt>
                <c:pt idx="150">
                  <c:v>0.75653113144230344</c:v>
                </c:pt>
                <c:pt idx="151">
                  <c:v>0.41118483084183238</c:v>
                </c:pt>
                <c:pt idx="152">
                  <c:v>0.44360112360239268</c:v>
                </c:pt>
                <c:pt idx="153">
                  <c:v>0.90716614427419751</c:v>
                </c:pt>
                <c:pt idx="154">
                  <c:v>0.99745791430489428</c:v>
                </c:pt>
                <c:pt idx="155">
                  <c:v>0.57712321554322354</c:v>
                </c:pt>
                <c:pt idx="156">
                  <c:v>0.36703407740235539</c:v>
                </c:pt>
                <c:pt idx="157">
                  <c:v>0.87056301723951823</c:v>
                </c:pt>
                <c:pt idx="158">
                  <c:v>0.27455319756004376</c:v>
                </c:pt>
                <c:pt idx="159">
                  <c:v>0.30855936452739591</c:v>
                </c:pt>
                <c:pt idx="160">
                  <c:v>0.86198804611634139</c:v>
                </c:pt>
                <c:pt idx="161">
                  <c:v>0.89451787463482779</c:v>
                </c:pt>
                <c:pt idx="162">
                  <c:v>8.9375192176854995E-2</c:v>
                </c:pt>
                <c:pt idx="163">
                  <c:v>0.83947713663805312</c:v>
                </c:pt>
                <c:pt idx="164">
                  <c:v>0.75657988741680327</c:v>
                </c:pt>
                <c:pt idx="165">
                  <c:v>0.18841064603757771</c:v>
                </c:pt>
                <c:pt idx="166">
                  <c:v>0.21449749098005</c:v>
                </c:pt>
                <c:pt idx="167">
                  <c:v>0.43427237793672696</c:v>
                </c:pt>
                <c:pt idx="168">
                  <c:v>0.60855114116870623</c:v>
                </c:pt>
                <c:pt idx="169">
                  <c:v>0.99662920011094791</c:v>
                </c:pt>
                <c:pt idx="170">
                  <c:v>0.6185117643232968</c:v>
                </c:pt>
                <c:pt idx="171">
                  <c:v>0.97882817027173308</c:v>
                </c:pt>
                <c:pt idx="172">
                  <c:v>0.76563507024833699</c:v>
                </c:pt>
                <c:pt idx="173">
                  <c:v>0.51627028161375565</c:v>
                </c:pt>
                <c:pt idx="174">
                  <c:v>0.37614097285657144</c:v>
                </c:pt>
                <c:pt idx="175">
                  <c:v>0.36849586441061538</c:v>
                </c:pt>
                <c:pt idx="176">
                  <c:v>0.85205100220027508</c:v>
                </c:pt>
                <c:pt idx="177">
                  <c:v>0.42993558655969016</c:v>
                </c:pt>
                <c:pt idx="178">
                  <c:v>0.38628510149235629</c:v>
                </c:pt>
                <c:pt idx="179">
                  <c:v>0.39495952732580936</c:v>
                </c:pt>
                <c:pt idx="180">
                  <c:v>0.97081850101146361</c:v>
                </c:pt>
                <c:pt idx="181">
                  <c:v>0.83042061732553307</c:v>
                </c:pt>
                <c:pt idx="182">
                  <c:v>0.38969148797515385</c:v>
                </c:pt>
                <c:pt idx="183">
                  <c:v>0.32064002040176054</c:v>
                </c:pt>
                <c:pt idx="184">
                  <c:v>0.37506520762354878</c:v>
                </c:pt>
                <c:pt idx="185">
                  <c:v>0.34725111179894891</c:v>
                </c:pt>
                <c:pt idx="186">
                  <c:v>0.99919164771900393</c:v>
                </c:pt>
                <c:pt idx="187">
                  <c:v>0.35068009564689712</c:v>
                </c:pt>
                <c:pt idx="188">
                  <c:v>0.33817820873325699</c:v>
                </c:pt>
                <c:pt idx="189">
                  <c:v>0.16907704041609875</c:v>
                </c:pt>
                <c:pt idx="190">
                  <c:v>0.56745374629430434</c:v>
                </c:pt>
                <c:pt idx="191">
                  <c:v>0.12971313469863108</c:v>
                </c:pt>
                <c:pt idx="192">
                  <c:v>0.5582797277742807</c:v>
                </c:pt>
                <c:pt idx="193">
                  <c:v>0.14855304841737282</c:v>
                </c:pt>
                <c:pt idx="194">
                  <c:v>0.88530217210420281</c:v>
                </c:pt>
                <c:pt idx="195">
                  <c:v>0.49612153611410043</c:v>
                </c:pt>
                <c:pt idx="196">
                  <c:v>0.32366508526063026</c:v>
                </c:pt>
                <c:pt idx="197">
                  <c:v>0.61928665252686244</c:v>
                </c:pt>
                <c:pt idx="198">
                  <c:v>0.99999389286289053</c:v>
                </c:pt>
                <c:pt idx="199">
                  <c:v>0.14858243737828369</c:v>
                </c:pt>
              </c:numCache>
            </c:numRef>
          </c:yVal>
          <c:smooth val="0"/>
          <c:extLst>
            <c:ext xmlns:c16="http://schemas.microsoft.com/office/drawing/2014/chart" uri="{C3380CC4-5D6E-409C-BE32-E72D297353CC}">
              <c16:uniqueId val="{00000001-2FE5-4BE0-A168-201B706DF38E}"/>
            </c:ext>
          </c:extLst>
        </c:ser>
        <c:dLbls>
          <c:showLegendKey val="0"/>
          <c:showVal val="0"/>
          <c:showCatName val="0"/>
          <c:showSerName val="0"/>
          <c:showPercent val="0"/>
          <c:showBubbleSize val="0"/>
        </c:dLbls>
        <c:axId val="1304776928"/>
        <c:axId val="1304777408"/>
      </c:scatterChart>
      <c:valAx>
        <c:axId val="1304776928"/>
        <c:scaling>
          <c:orientation val="minMax"/>
          <c:max val="250"/>
          <c:min val="4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Depature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777408"/>
        <c:crosses val="autoZero"/>
        <c:crossBetween val="midCat"/>
        <c:majorUnit val="20"/>
      </c:valAx>
      <c:valAx>
        <c:axId val="130477740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On</a:t>
                </a:r>
                <a:r>
                  <a:rPr lang="en-US" baseline="0"/>
                  <a:t> time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77692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'model (5)'!$W$3:$W$13</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'model (5)'!$X$3:$X$13</c:f>
              <c:numCache>
                <c:formatCode>General</c:formatCode>
                <c:ptCount val="11"/>
                <c:pt idx="0">
                  <c:v>0</c:v>
                </c:pt>
                <c:pt idx="1">
                  <c:v>0</c:v>
                </c:pt>
                <c:pt idx="2">
                  <c:v>2</c:v>
                </c:pt>
                <c:pt idx="3">
                  <c:v>4</c:v>
                </c:pt>
                <c:pt idx="4">
                  <c:v>17</c:v>
                </c:pt>
                <c:pt idx="5">
                  <c:v>11</c:v>
                </c:pt>
                <c:pt idx="6">
                  <c:v>10</c:v>
                </c:pt>
                <c:pt idx="7">
                  <c:v>7</c:v>
                </c:pt>
                <c:pt idx="8">
                  <c:v>13</c:v>
                </c:pt>
                <c:pt idx="9">
                  <c:v>16</c:v>
                </c:pt>
                <c:pt idx="10">
                  <c:v>19</c:v>
                </c:pt>
              </c:numCache>
            </c:numRef>
          </c:val>
          <c:smooth val="0"/>
          <c:extLst>
            <c:ext xmlns:c16="http://schemas.microsoft.com/office/drawing/2014/chart" uri="{C3380CC4-5D6E-409C-BE32-E72D297353CC}">
              <c16:uniqueId val="{00000000-BB07-4C87-B94C-CF58EDA3F782}"/>
            </c:ext>
          </c:extLst>
        </c:ser>
        <c:ser>
          <c:idx val="1"/>
          <c:order val="1"/>
          <c:spPr>
            <a:ln w="28575" cap="rnd">
              <a:solidFill>
                <a:schemeClr val="accent2"/>
              </a:solidFill>
              <a:round/>
            </a:ln>
            <a:effectLst/>
          </c:spPr>
          <c:marker>
            <c:symbol val="none"/>
          </c:marker>
          <c:cat>
            <c:numRef>
              <c:f>'model (5)'!$W$3:$W$13</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'model (5)'!$Y$3:$Y$13</c:f>
              <c:numCache>
                <c:formatCode>General</c:formatCode>
                <c:ptCount val="11"/>
                <c:pt idx="0">
                  <c:v>0</c:v>
                </c:pt>
                <c:pt idx="1">
                  <c:v>1</c:v>
                </c:pt>
                <c:pt idx="2">
                  <c:v>31</c:v>
                </c:pt>
                <c:pt idx="3">
                  <c:v>22</c:v>
                </c:pt>
                <c:pt idx="4">
                  <c:v>17</c:v>
                </c:pt>
                <c:pt idx="5">
                  <c:v>9</c:v>
                </c:pt>
                <c:pt idx="6">
                  <c:v>6</c:v>
                </c:pt>
                <c:pt idx="7">
                  <c:v>6</c:v>
                </c:pt>
                <c:pt idx="8">
                  <c:v>3</c:v>
                </c:pt>
                <c:pt idx="9">
                  <c:v>4</c:v>
                </c:pt>
                <c:pt idx="10">
                  <c:v>2</c:v>
                </c:pt>
              </c:numCache>
            </c:numRef>
          </c:val>
          <c:smooth val="0"/>
          <c:extLst>
            <c:ext xmlns:c16="http://schemas.microsoft.com/office/drawing/2014/chart" uri="{C3380CC4-5D6E-409C-BE32-E72D297353CC}">
              <c16:uniqueId val="{00000001-BB07-4C87-B94C-CF58EDA3F782}"/>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202077648"/>
        <c:axId val="202063728"/>
      </c:lineChart>
      <c:catAx>
        <c:axId val="202077648"/>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063728"/>
        <c:crosses val="autoZero"/>
        <c:auto val="1"/>
        <c:lblAlgn val="ctr"/>
        <c:lblOffset val="100"/>
        <c:noMultiLvlLbl val="0"/>
      </c:catAx>
      <c:valAx>
        <c:axId val="202063728"/>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077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Proportion on time</c:v>
          </c:tx>
          <c:spPr>
            <a:solidFill>
              <a:schemeClr val="accent1"/>
            </a:solidFill>
            <a:ln>
              <a:noFill/>
            </a:ln>
            <a:effectLst/>
          </c:spPr>
          <c:invertIfNegative val="0"/>
          <c:cat>
            <c:strRef>
              <c:f>'model (5)'!$V$4:$V$13</c:f>
              <c:strCache>
                <c:ptCount val="10"/>
                <c:pt idx="0">
                  <c:v>[0,0.1]</c:v>
                </c:pt>
                <c:pt idx="1">
                  <c:v>(0.1,0.2]</c:v>
                </c:pt>
                <c:pt idx="2">
                  <c:v>(0.2,0.3]</c:v>
                </c:pt>
                <c:pt idx="3">
                  <c:v>(0.3,0.4]</c:v>
                </c:pt>
                <c:pt idx="4">
                  <c:v>(0.4,0.5]</c:v>
                </c:pt>
                <c:pt idx="5">
                  <c:v>(0.5,0.6]</c:v>
                </c:pt>
                <c:pt idx="6">
                  <c:v>(0.6,0.7]</c:v>
                </c:pt>
                <c:pt idx="7">
                  <c:v>(0.7,0.8]</c:v>
                </c:pt>
                <c:pt idx="8">
                  <c:v>(0.8,0.9]</c:v>
                </c:pt>
                <c:pt idx="9">
                  <c:v>(0.9,1.0]</c:v>
                </c:pt>
              </c:strCache>
            </c:strRef>
          </c:cat>
          <c:val>
            <c:numRef>
              <c:f>'model (5)'!$Z$4:$Z$13</c:f>
              <c:numCache>
                <c:formatCode>General</c:formatCode>
                <c:ptCount val="10"/>
                <c:pt idx="0">
                  <c:v>0</c:v>
                </c:pt>
                <c:pt idx="1">
                  <c:v>6.0606060606060608E-2</c:v>
                </c:pt>
                <c:pt idx="2">
                  <c:v>0.15384615384615385</c:v>
                </c:pt>
                <c:pt idx="3">
                  <c:v>0.5</c:v>
                </c:pt>
                <c:pt idx="4">
                  <c:v>0.55000000000000004</c:v>
                </c:pt>
                <c:pt idx="5">
                  <c:v>0.625</c:v>
                </c:pt>
                <c:pt idx="6">
                  <c:v>0.53846153846153844</c:v>
                </c:pt>
                <c:pt idx="7">
                  <c:v>0.8125</c:v>
                </c:pt>
                <c:pt idx="8">
                  <c:v>0.8</c:v>
                </c:pt>
                <c:pt idx="9">
                  <c:v>0.90476190476190477</c:v>
                </c:pt>
              </c:numCache>
            </c:numRef>
          </c:val>
          <c:extLst>
            <c:ext xmlns:c16="http://schemas.microsoft.com/office/drawing/2014/chart" uri="{C3380CC4-5D6E-409C-BE32-E72D297353CC}">
              <c16:uniqueId val="{00000000-B70A-48B4-8EC0-1C4D0AE90DFE}"/>
            </c:ext>
          </c:extLst>
        </c:ser>
        <c:dLbls>
          <c:showLegendKey val="0"/>
          <c:showVal val="0"/>
          <c:showCatName val="0"/>
          <c:showSerName val="0"/>
          <c:showPercent val="0"/>
          <c:showBubbleSize val="0"/>
        </c:dLbls>
        <c:gapWidth val="300"/>
        <c:axId val="1948572960"/>
        <c:axId val="1948573440"/>
      </c:barChart>
      <c:lineChart>
        <c:grouping val="standard"/>
        <c:varyColors val="0"/>
        <c:ser>
          <c:idx val="1"/>
          <c:order val="1"/>
          <c:tx>
            <c:v>Mid-Point Line</c:v>
          </c:tx>
          <c:spPr>
            <a:ln w="28575" cap="rnd">
              <a:solidFill>
                <a:schemeClr val="accent2"/>
              </a:solidFill>
              <a:round/>
            </a:ln>
            <a:effectLst/>
          </c:spPr>
          <c:marker>
            <c:symbol val="none"/>
          </c:marker>
          <c:val>
            <c:numRef>
              <c:f>'model (5)'!$AC$4:$AC$13</c:f>
              <c:numCache>
                <c:formatCode>General</c:formatCode>
                <c:ptCount val="10"/>
                <c:pt idx="0">
                  <c:v>0.05</c:v>
                </c:pt>
                <c:pt idx="1">
                  <c:v>0.15</c:v>
                </c:pt>
                <c:pt idx="2">
                  <c:v>0.25</c:v>
                </c:pt>
                <c:pt idx="3">
                  <c:v>0.35</c:v>
                </c:pt>
                <c:pt idx="4">
                  <c:v>0.45</c:v>
                </c:pt>
                <c:pt idx="5">
                  <c:v>0.55000000000000004</c:v>
                </c:pt>
                <c:pt idx="6">
                  <c:v>0.65</c:v>
                </c:pt>
                <c:pt idx="7">
                  <c:v>0.75</c:v>
                </c:pt>
                <c:pt idx="8">
                  <c:v>0.85</c:v>
                </c:pt>
                <c:pt idx="9">
                  <c:v>0.95</c:v>
                </c:pt>
              </c:numCache>
            </c:numRef>
          </c:val>
          <c:smooth val="0"/>
          <c:extLst>
            <c:ext xmlns:c16="http://schemas.microsoft.com/office/drawing/2014/chart" uri="{C3380CC4-5D6E-409C-BE32-E72D297353CC}">
              <c16:uniqueId val="{00000001-B70A-48B4-8EC0-1C4D0AE90DFE}"/>
            </c:ext>
          </c:extLst>
        </c:ser>
        <c:dLbls>
          <c:showLegendKey val="0"/>
          <c:showVal val="0"/>
          <c:showCatName val="0"/>
          <c:showSerName val="0"/>
          <c:showPercent val="0"/>
          <c:showBubbleSize val="0"/>
        </c:dLbls>
        <c:marker val="1"/>
        <c:smooth val="0"/>
        <c:axId val="1948572960"/>
        <c:axId val="1948573440"/>
      </c:lineChart>
      <c:catAx>
        <c:axId val="1948572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Predicted Probability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573440"/>
        <c:crosses val="autoZero"/>
        <c:auto val="1"/>
        <c:lblAlgn val="ctr"/>
        <c:lblOffset val="100"/>
        <c:noMultiLvlLbl val="0"/>
      </c:catAx>
      <c:valAx>
        <c:axId val="19485734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On 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5729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Proportion on time</c:v>
          </c:tx>
          <c:spPr>
            <a:solidFill>
              <a:schemeClr val="accent1"/>
            </a:solidFill>
            <a:ln>
              <a:noFill/>
            </a:ln>
            <a:effectLst/>
          </c:spPr>
          <c:invertIfNegative val="0"/>
          <c:cat>
            <c:strRef>
              <c:f>'1.  Probability Intervals'!$H$8:$H$17</c:f>
              <c:strCache>
                <c:ptCount val="10"/>
                <c:pt idx="0">
                  <c:v>[0,0.1]</c:v>
                </c:pt>
                <c:pt idx="1">
                  <c:v>(0.1,0.2]</c:v>
                </c:pt>
                <c:pt idx="2">
                  <c:v>(0.2,0.3]</c:v>
                </c:pt>
                <c:pt idx="3">
                  <c:v>(0.3,0.4]</c:v>
                </c:pt>
                <c:pt idx="4">
                  <c:v>(0.4,0.5]</c:v>
                </c:pt>
                <c:pt idx="5">
                  <c:v>(0.5,0.6]</c:v>
                </c:pt>
                <c:pt idx="6">
                  <c:v>(0.6,0.7]</c:v>
                </c:pt>
                <c:pt idx="7">
                  <c:v>(0.7,0.8]</c:v>
                </c:pt>
                <c:pt idx="8">
                  <c:v>(0.8,0.9]</c:v>
                </c:pt>
                <c:pt idx="9">
                  <c:v>(0.9,1.0]</c:v>
                </c:pt>
              </c:strCache>
            </c:strRef>
          </c:cat>
          <c:val>
            <c:numRef>
              <c:f>'1.  Probability Intervals'!$L$8:$L$17</c:f>
              <c:numCache>
                <c:formatCode>0%</c:formatCode>
                <c:ptCount val="10"/>
                <c:pt idx="0">
                  <c:v>0</c:v>
                </c:pt>
                <c:pt idx="1">
                  <c:v>6.0606060606060608E-2</c:v>
                </c:pt>
                <c:pt idx="2">
                  <c:v>0.15384615384615385</c:v>
                </c:pt>
                <c:pt idx="3">
                  <c:v>0.5</c:v>
                </c:pt>
                <c:pt idx="4">
                  <c:v>0.55000000000000004</c:v>
                </c:pt>
                <c:pt idx="5">
                  <c:v>0.625</c:v>
                </c:pt>
                <c:pt idx="6">
                  <c:v>0.53846153846153844</c:v>
                </c:pt>
                <c:pt idx="7">
                  <c:v>0.8125</c:v>
                </c:pt>
                <c:pt idx="8">
                  <c:v>0.8</c:v>
                </c:pt>
                <c:pt idx="9">
                  <c:v>0.90476190476190477</c:v>
                </c:pt>
              </c:numCache>
            </c:numRef>
          </c:val>
          <c:extLst>
            <c:ext xmlns:c16="http://schemas.microsoft.com/office/drawing/2014/chart" uri="{C3380CC4-5D6E-409C-BE32-E72D297353CC}">
              <c16:uniqueId val="{00000000-CE9C-482A-BCBA-4FC2CBE245E1}"/>
            </c:ext>
          </c:extLst>
        </c:ser>
        <c:dLbls>
          <c:showLegendKey val="0"/>
          <c:showVal val="0"/>
          <c:showCatName val="0"/>
          <c:showSerName val="0"/>
          <c:showPercent val="0"/>
          <c:showBubbleSize val="0"/>
        </c:dLbls>
        <c:gapWidth val="300"/>
        <c:axId val="1948572960"/>
        <c:axId val="1948573440"/>
      </c:barChart>
      <c:lineChart>
        <c:grouping val="standard"/>
        <c:varyColors val="0"/>
        <c:ser>
          <c:idx val="1"/>
          <c:order val="1"/>
          <c:tx>
            <c:v>Mid-Point Line</c:v>
          </c:tx>
          <c:spPr>
            <a:ln w="28575" cap="rnd">
              <a:solidFill>
                <a:schemeClr val="accent2"/>
              </a:solidFill>
              <a:round/>
            </a:ln>
            <a:effectLst/>
          </c:spPr>
          <c:marker>
            <c:symbol val="none"/>
          </c:marker>
          <c:val>
            <c:numRef>
              <c:f>'1.  Probability Intervals'!$M$8:$M$17</c:f>
              <c:numCache>
                <c:formatCode>General</c:formatCode>
                <c:ptCount val="10"/>
                <c:pt idx="0">
                  <c:v>0.05</c:v>
                </c:pt>
                <c:pt idx="1">
                  <c:v>0.15</c:v>
                </c:pt>
                <c:pt idx="2">
                  <c:v>0.25</c:v>
                </c:pt>
                <c:pt idx="3">
                  <c:v>0.35</c:v>
                </c:pt>
                <c:pt idx="4">
                  <c:v>0.45</c:v>
                </c:pt>
                <c:pt idx="5">
                  <c:v>0.55000000000000004</c:v>
                </c:pt>
                <c:pt idx="6">
                  <c:v>0.65</c:v>
                </c:pt>
                <c:pt idx="7">
                  <c:v>0.75</c:v>
                </c:pt>
                <c:pt idx="8">
                  <c:v>0.85</c:v>
                </c:pt>
                <c:pt idx="9">
                  <c:v>0.95</c:v>
                </c:pt>
              </c:numCache>
            </c:numRef>
          </c:val>
          <c:smooth val="0"/>
          <c:extLst>
            <c:ext xmlns:c16="http://schemas.microsoft.com/office/drawing/2014/chart" uri="{C3380CC4-5D6E-409C-BE32-E72D297353CC}">
              <c16:uniqueId val="{00000001-CE9C-482A-BCBA-4FC2CBE245E1}"/>
            </c:ext>
          </c:extLst>
        </c:ser>
        <c:dLbls>
          <c:showLegendKey val="0"/>
          <c:showVal val="0"/>
          <c:showCatName val="0"/>
          <c:showSerName val="0"/>
          <c:showPercent val="0"/>
          <c:showBubbleSize val="0"/>
        </c:dLbls>
        <c:marker val="1"/>
        <c:smooth val="0"/>
        <c:axId val="1948572960"/>
        <c:axId val="1948573440"/>
      </c:lineChart>
      <c:catAx>
        <c:axId val="1948572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Predicted Probability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573440"/>
        <c:crosses val="autoZero"/>
        <c:auto val="1"/>
        <c:lblAlgn val="ctr"/>
        <c:lblOffset val="100"/>
        <c:noMultiLvlLbl val="0"/>
      </c:catAx>
      <c:valAx>
        <c:axId val="19485734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On 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5729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ROC</a:t>
            </a:r>
          </a:p>
        </c:rich>
      </c:tx>
      <c:layout>
        <c:manualLayout>
          <c:xMode val="edge"/>
          <c:yMode val="edge"/>
          <c:x val="0.40924145146244512"/>
          <c:y val="6.00172657085658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'model (1)'!$P$9:$P$22</c:f>
              <c:numCache>
                <c:formatCode>0.000</c:formatCode>
                <c:ptCount val="14"/>
                <c:pt idx="0">
                  <c:v>5.5555555555555558E-3</c:v>
                </c:pt>
                <c:pt idx="1">
                  <c:v>7.2222222222222215E-2</c:v>
                </c:pt>
                <c:pt idx="2">
                  <c:v>0.16666666666666666</c:v>
                </c:pt>
                <c:pt idx="3">
                  <c:v>0.25555555555555554</c:v>
                </c:pt>
                <c:pt idx="4">
                  <c:v>0.4</c:v>
                </c:pt>
                <c:pt idx="5">
                  <c:v>0.51666666666666672</c:v>
                </c:pt>
                <c:pt idx="6">
                  <c:v>0.57777777777777772</c:v>
                </c:pt>
                <c:pt idx="7">
                  <c:v>0.68888888888888888</c:v>
                </c:pt>
                <c:pt idx="8">
                  <c:v>0.8</c:v>
                </c:pt>
                <c:pt idx="9">
                  <c:v>0.88888888888888884</c:v>
                </c:pt>
                <c:pt idx="10">
                  <c:v>1</c:v>
                </c:pt>
              </c:numCache>
            </c:numRef>
          </c:xVal>
          <c:yVal>
            <c:numRef>
              <c:f>'model (1)'!$Q$9:$Q$22</c:f>
              <c:numCache>
                <c:formatCode>0.000</c:formatCode>
                <c:ptCount val="14"/>
                <c:pt idx="0">
                  <c:v>0</c:v>
                </c:pt>
                <c:pt idx="1">
                  <c:v>0.35</c:v>
                </c:pt>
                <c:pt idx="2">
                  <c:v>0.55000000000000004</c:v>
                </c:pt>
                <c:pt idx="3">
                  <c:v>0.75</c:v>
                </c:pt>
                <c:pt idx="4">
                  <c:v>0.8</c:v>
                </c:pt>
                <c:pt idx="5">
                  <c:v>0.8</c:v>
                </c:pt>
                <c:pt idx="6">
                  <c:v>0.9</c:v>
                </c:pt>
                <c:pt idx="7">
                  <c:v>0.9</c:v>
                </c:pt>
                <c:pt idx="8">
                  <c:v>0.95</c:v>
                </c:pt>
                <c:pt idx="9">
                  <c:v>1</c:v>
                </c:pt>
                <c:pt idx="10">
                  <c:v>1</c:v>
                </c:pt>
              </c:numCache>
            </c:numRef>
          </c:yVal>
          <c:smooth val="0"/>
          <c:extLst>
            <c:ext xmlns:c16="http://schemas.microsoft.com/office/drawing/2014/chart" uri="{C3380CC4-5D6E-409C-BE32-E72D297353CC}">
              <c16:uniqueId val="{00000000-AB0D-40DE-8CD2-D1FAC7C7AF0A}"/>
            </c:ext>
          </c:extLst>
        </c:ser>
        <c:dLbls>
          <c:showLegendKey val="0"/>
          <c:showVal val="0"/>
          <c:showCatName val="0"/>
          <c:showSerName val="0"/>
          <c:showPercent val="0"/>
          <c:showBubbleSize val="0"/>
        </c:dLbls>
        <c:axId val="458967327"/>
        <c:axId val="458964927"/>
      </c:scatterChart>
      <c:valAx>
        <c:axId val="458967327"/>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4927"/>
        <c:crosses val="autoZero"/>
        <c:crossBetween val="midCat"/>
      </c:valAx>
      <c:valAx>
        <c:axId val="458964927"/>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732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ROC</a:t>
            </a:r>
          </a:p>
        </c:rich>
      </c:tx>
      <c:layout>
        <c:manualLayout>
          <c:xMode val="edge"/>
          <c:yMode val="edge"/>
          <c:x val="0.44072668215465088"/>
          <c:y val="5.05901591399509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'5.  ROCs'!$K$7:$K$17</c:f>
              <c:numCache>
                <c:formatCode>General</c:formatCode>
                <c:ptCount val="11"/>
                <c:pt idx="0">
                  <c:v>1</c:v>
                </c:pt>
                <c:pt idx="1">
                  <c:v>0.99009900990099009</c:v>
                </c:pt>
                <c:pt idx="2">
                  <c:v>0.68316831683168322</c:v>
                </c:pt>
                <c:pt idx="3">
                  <c:v>0.46534653465346537</c:v>
                </c:pt>
                <c:pt idx="4">
                  <c:v>0.29702970297029702</c:v>
                </c:pt>
                <c:pt idx="5">
                  <c:v>0.20792079207920791</c:v>
                </c:pt>
                <c:pt idx="6">
                  <c:v>0.14851485148514851</c:v>
                </c:pt>
                <c:pt idx="7">
                  <c:v>8.9108910891089105E-2</c:v>
                </c:pt>
                <c:pt idx="8">
                  <c:v>5.9405940594059403E-2</c:v>
                </c:pt>
                <c:pt idx="9">
                  <c:v>1.9801980198019802E-2</c:v>
                </c:pt>
                <c:pt idx="10">
                  <c:v>0</c:v>
                </c:pt>
              </c:numCache>
            </c:numRef>
          </c:xVal>
          <c:yVal>
            <c:numRef>
              <c:f>'5.  ROCs'!$L$7:$L$17</c:f>
              <c:numCache>
                <c:formatCode>0.00</c:formatCode>
                <c:ptCount val="11"/>
                <c:pt idx="0">
                  <c:v>1</c:v>
                </c:pt>
                <c:pt idx="1">
                  <c:v>1</c:v>
                </c:pt>
                <c:pt idx="2">
                  <c:v>0.97979797979797978</c:v>
                </c:pt>
                <c:pt idx="3">
                  <c:v>0.93939393939393945</c:v>
                </c:pt>
                <c:pt idx="4">
                  <c:v>0.76767676767676762</c:v>
                </c:pt>
                <c:pt idx="5">
                  <c:v>0.65656565656565657</c:v>
                </c:pt>
                <c:pt idx="6">
                  <c:v>0.55555555555555558</c:v>
                </c:pt>
                <c:pt idx="7">
                  <c:v>0.48484848484848486</c:v>
                </c:pt>
                <c:pt idx="8">
                  <c:v>0.35353535353535354</c:v>
                </c:pt>
                <c:pt idx="9">
                  <c:v>0.19191919191919191</c:v>
                </c:pt>
                <c:pt idx="10">
                  <c:v>0</c:v>
                </c:pt>
              </c:numCache>
            </c:numRef>
          </c:yVal>
          <c:smooth val="0"/>
          <c:extLst>
            <c:ext xmlns:c16="http://schemas.microsoft.com/office/drawing/2014/chart" uri="{C3380CC4-5D6E-409C-BE32-E72D297353CC}">
              <c16:uniqueId val="{00000000-4EEB-4AB2-A1ED-99A5B018B323}"/>
            </c:ext>
          </c:extLst>
        </c:ser>
        <c:dLbls>
          <c:showLegendKey val="0"/>
          <c:showVal val="0"/>
          <c:showCatName val="0"/>
          <c:showSerName val="0"/>
          <c:showPercent val="0"/>
          <c:showBubbleSize val="0"/>
        </c:dLbls>
        <c:axId val="458967327"/>
        <c:axId val="458964927"/>
      </c:scatterChart>
      <c:valAx>
        <c:axId val="458967327"/>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4927"/>
        <c:crosses val="autoZero"/>
        <c:crossBetween val="midCat"/>
      </c:valAx>
      <c:valAx>
        <c:axId val="458964927"/>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732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Comparing ROCs</a:t>
            </a:r>
          </a:p>
        </c:rich>
      </c:tx>
      <c:layout>
        <c:manualLayout>
          <c:xMode val="edge"/>
          <c:yMode val="edge"/>
          <c:x val="0.44072668215465088"/>
          <c:y val="5.05901591399509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Single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'7. Comparing ROCs '!$P$8:$P$18</c:f>
              <c:numCache>
                <c:formatCode>0.00</c:formatCode>
                <c:ptCount val="11"/>
                <c:pt idx="0">
                  <c:v>1</c:v>
                </c:pt>
                <c:pt idx="1">
                  <c:v>0.88461538461538458</c:v>
                </c:pt>
                <c:pt idx="2">
                  <c:v>0.59615384615384615</c:v>
                </c:pt>
                <c:pt idx="3">
                  <c:v>0.38461538461538464</c:v>
                </c:pt>
                <c:pt idx="4">
                  <c:v>0.29807692307692307</c:v>
                </c:pt>
                <c:pt idx="5">
                  <c:v>0.22115384615384615</c:v>
                </c:pt>
                <c:pt idx="6">
                  <c:v>0.125</c:v>
                </c:pt>
                <c:pt idx="7">
                  <c:v>6.7307692307692304E-2</c:v>
                </c:pt>
                <c:pt idx="8">
                  <c:v>3.8461538461538464E-2</c:v>
                </c:pt>
                <c:pt idx="9">
                  <c:v>9.6153846153846159E-3</c:v>
                </c:pt>
                <c:pt idx="10">
                  <c:v>0</c:v>
                </c:pt>
              </c:numCache>
            </c:numRef>
          </c:xVal>
          <c:yVal>
            <c:numRef>
              <c:f>'7. Comparing ROCs '!$Q$8:$Q$18</c:f>
              <c:numCache>
                <c:formatCode>0.00</c:formatCode>
                <c:ptCount val="11"/>
                <c:pt idx="0">
                  <c:v>1</c:v>
                </c:pt>
                <c:pt idx="1">
                  <c:v>1</c:v>
                </c:pt>
                <c:pt idx="2">
                  <c:v>0.96875</c:v>
                </c:pt>
                <c:pt idx="3">
                  <c:v>0.85416666666666663</c:v>
                </c:pt>
                <c:pt idx="4">
                  <c:v>0.78125</c:v>
                </c:pt>
                <c:pt idx="5">
                  <c:v>0.69791666666666663</c:v>
                </c:pt>
                <c:pt idx="6">
                  <c:v>0.59375</c:v>
                </c:pt>
                <c:pt idx="7">
                  <c:v>0.53125</c:v>
                </c:pt>
                <c:pt idx="8">
                  <c:v>0.375</c:v>
                </c:pt>
                <c:pt idx="9">
                  <c:v>0.26041666666666669</c:v>
                </c:pt>
                <c:pt idx="10">
                  <c:v>0</c:v>
                </c:pt>
              </c:numCache>
            </c:numRef>
          </c:yVal>
          <c:smooth val="0"/>
          <c:extLst>
            <c:ext xmlns:c16="http://schemas.microsoft.com/office/drawing/2014/chart" uri="{C3380CC4-5D6E-409C-BE32-E72D297353CC}">
              <c16:uniqueId val="{00000000-EB69-4D89-A170-8AC18D47FDAD}"/>
            </c:ext>
          </c:extLst>
        </c:ser>
        <c:ser>
          <c:idx val="1"/>
          <c:order val="1"/>
          <c:tx>
            <c:v>Multiple</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'7. Comparing ROCs '!$V$8:$V$18</c:f>
              <c:numCache>
                <c:formatCode>0.00</c:formatCode>
                <c:ptCount val="11"/>
                <c:pt idx="0">
                  <c:v>1</c:v>
                </c:pt>
                <c:pt idx="1">
                  <c:v>0.92307692307692313</c:v>
                </c:pt>
                <c:pt idx="2">
                  <c:v>0.54807692307692313</c:v>
                </c:pt>
                <c:pt idx="3">
                  <c:v>0.38461538461538464</c:v>
                </c:pt>
                <c:pt idx="4">
                  <c:v>0.32692307692307693</c:v>
                </c:pt>
                <c:pt idx="5">
                  <c:v>0.22115384615384615</c:v>
                </c:pt>
                <c:pt idx="6">
                  <c:v>0.125</c:v>
                </c:pt>
                <c:pt idx="7">
                  <c:v>5.7692307692307696E-2</c:v>
                </c:pt>
                <c:pt idx="8">
                  <c:v>3.8461538461538464E-2</c:v>
                </c:pt>
                <c:pt idx="9">
                  <c:v>9.6153846153846159E-3</c:v>
                </c:pt>
                <c:pt idx="10">
                  <c:v>0</c:v>
                </c:pt>
              </c:numCache>
            </c:numRef>
          </c:xVal>
          <c:yVal>
            <c:numRef>
              <c:f>'7. Comparing ROCs '!$W$8:$W$18</c:f>
              <c:numCache>
                <c:formatCode>0.00</c:formatCode>
                <c:ptCount val="11"/>
                <c:pt idx="0">
                  <c:v>1</c:v>
                </c:pt>
                <c:pt idx="1">
                  <c:v>1</c:v>
                </c:pt>
                <c:pt idx="2">
                  <c:v>0.97916666666666663</c:v>
                </c:pt>
                <c:pt idx="3">
                  <c:v>0.86458333333333337</c:v>
                </c:pt>
                <c:pt idx="4">
                  <c:v>0.78125</c:v>
                </c:pt>
                <c:pt idx="5">
                  <c:v>0.69791666666666663</c:v>
                </c:pt>
                <c:pt idx="6">
                  <c:v>0.58333333333333337</c:v>
                </c:pt>
                <c:pt idx="7">
                  <c:v>0.53125</c:v>
                </c:pt>
                <c:pt idx="8">
                  <c:v>0.38541666666666669</c:v>
                </c:pt>
                <c:pt idx="9">
                  <c:v>0.25</c:v>
                </c:pt>
                <c:pt idx="10">
                  <c:v>0</c:v>
                </c:pt>
              </c:numCache>
            </c:numRef>
          </c:yVal>
          <c:smooth val="1"/>
          <c:extLst>
            <c:ext xmlns:c16="http://schemas.microsoft.com/office/drawing/2014/chart" uri="{C3380CC4-5D6E-409C-BE32-E72D297353CC}">
              <c16:uniqueId val="{00000001-EB69-4D89-A170-8AC18D47FDAD}"/>
            </c:ext>
          </c:extLst>
        </c:ser>
        <c:dLbls>
          <c:showLegendKey val="0"/>
          <c:showVal val="0"/>
          <c:showCatName val="0"/>
          <c:showSerName val="0"/>
          <c:showPercent val="0"/>
          <c:showBubbleSize val="0"/>
        </c:dLbls>
        <c:axId val="458967327"/>
        <c:axId val="458964927"/>
      </c:scatterChart>
      <c:valAx>
        <c:axId val="458967327"/>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4927"/>
        <c:crosses val="autoZero"/>
        <c:crossBetween val="midCat"/>
      </c:valAx>
      <c:valAx>
        <c:axId val="458964927"/>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732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Outcomes by Time, 1 =</a:t>
            </a:r>
            <a:r>
              <a:rPr lang="en-US" baseline="0"/>
              <a:t> on-time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Actual outcome</c:v>
          </c:tx>
          <c:spPr>
            <a:ln w="38100" cap="rnd">
              <a:noFill/>
              <a:round/>
            </a:ln>
            <a:effectLst/>
          </c:spPr>
          <c:marker>
            <c:symbol val="circle"/>
            <c:size val="5"/>
            <c:spPr>
              <a:solidFill>
                <a:schemeClr val="accent1"/>
              </a:solidFill>
              <a:ln w="9525">
                <a:solidFill>
                  <a:schemeClr val="accent1"/>
                </a:solidFill>
              </a:ln>
              <a:effectLst/>
            </c:spPr>
          </c:marker>
          <c:xVal>
            <c:numRef>
              <c:f>'model (1)'!$C$8:$C$207</c:f>
              <c:numCache>
                <c:formatCode>0.0</c:formatCode>
                <c:ptCount val="200"/>
                <c:pt idx="0">
                  <c:v>112</c:v>
                </c:pt>
                <c:pt idx="1">
                  <c:v>105</c:v>
                </c:pt>
                <c:pt idx="2">
                  <c:v>119</c:v>
                </c:pt>
                <c:pt idx="3">
                  <c:v>129</c:v>
                </c:pt>
                <c:pt idx="4">
                  <c:v>116</c:v>
                </c:pt>
                <c:pt idx="5">
                  <c:v>96</c:v>
                </c:pt>
                <c:pt idx="6">
                  <c:v>103</c:v>
                </c:pt>
                <c:pt idx="7">
                  <c:v>93</c:v>
                </c:pt>
                <c:pt idx="8">
                  <c:v>108</c:v>
                </c:pt>
                <c:pt idx="9">
                  <c:v>112</c:v>
                </c:pt>
                <c:pt idx="10">
                  <c:v>92</c:v>
                </c:pt>
                <c:pt idx="11">
                  <c:v>118</c:v>
                </c:pt>
                <c:pt idx="12">
                  <c:v>110</c:v>
                </c:pt>
                <c:pt idx="13">
                  <c:v>115</c:v>
                </c:pt>
                <c:pt idx="14">
                  <c:v>90</c:v>
                </c:pt>
                <c:pt idx="15">
                  <c:v>146</c:v>
                </c:pt>
                <c:pt idx="16">
                  <c:v>123</c:v>
                </c:pt>
                <c:pt idx="17">
                  <c:v>110</c:v>
                </c:pt>
                <c:pt idx="18">
                  <c:v>103</c:v>
                </c:pt>
                <c:pt idx="19">
                  <c:v>96</c:v>
                </c:pt>
                <c:pt idx="20">
                  <c:v>113</c:v>
                </c:pt>
                <c:pt idx="21">
                  <c:v>130</c:v>
                </c:pt>
                <c:pt idx="22">
                  <c:v>121</c:v>
                </c:pt>
                <c:pt idx="23">
                  <c:v>98</c:v>
                </c:pt>
                <c:pt idx="24">
                  <c:v>113</c:v>
                </c:pt>
                <c:pt idx="25">
                  <c:v>95</c:v>
                </c:pt>
                <c:pt idx="26">
                  <c:v>106</c:v>
                </c:pt>
                <c:pt idx="27">
                  <c:v>129</c:v>
                </c:pt>
                <c:pt idx="28">
                  <c:v>118</c:v>
                </c:pt>
                <c:pt idx="29">
                  <c:v>100</c:v>
                </c:pt>
                <c:pt idx="30">
                  <c:v>118</c:v>
                </c:pt>
                <c:pt idx="31">
                  <c:v>148</c:v>
                </c:pt>
                <c:pt idx="32">
                  <c:v>116</c:v>
                </c:pt>
                <c:pt idx="33">
                  <c:v>100</c:v>
                </c:pt>
                <c:pt idx="34">
                  <c:v>99</c:v>
                </c:pt>
                <c:pt idx="35">
                  <c:v>120</c:v>
                </c:pt>
                <c:pt idx="36">
                  <c:v>91</c:v>
                </c:pt>
                <c:pt idx="37">
                  <c:v>108</c:v>
                </c:pt>
                <c:pt idx="38">
                  <c:v>119</c:v>
                </c:pt>
                <c:pt idx="39">
                  <c:v>95</c:v>
                </c:pt>
                <c:pt idx="40">
                  <c:v>111</c:v>
                </c:pt>
                <c:pt idx="41">
                  <c:v>129</c:v>
                </c:pt>
                <c:pt idx="42">
                  <c:v>93</c:v>
                </c:pt>
                <c:pt idx="43">
                  <c:v>106</c:v>
                </c:pt>
                <c:pt idx="44">
                  <c:v>129</c:v>
                </c:pt>
                <c:pt idx="45">
                  <c:v>95</c:v>
                </c:pt>
                <c:pt idx="46">
                  <c:v>108</c:v>
                </c:pt>
                <c:pt idx="47">
                  <c:v>106</c:v>
                </c:pt>
                <c:pt idx="48">
                  <c:v>108</c:v>
                </c:pt>
                <c:pt idx="49">
                  <c:v>118</c:v>
                </c:pt>
                <c:pt idx="50">
                  <c:v>105</c:v>
                </c:pt>
                <c:pt idx="51">
                  <c:v>112</c:v>
                </c:pt>
                <c:pt idx="52">
                  <c:v>102</c:v>
                </c:pt>
                <c:pt idx="53">
                  <c:v>107</c:v>
                </c:pt>
                <c:pt idx="54">
                  <c:v>112</c:v>
                </c:pt>
                <c:pt idx="55">
                  <c:v>124</c:v>
                </c:pt>
                <c:pt idx="56">
                  <c:v>104</c:v>
                </c:pt>
                <c:pt idx="57">
                  <c:v>101</c:v>
                </c:pt>
                <c:pt idx="58">
                  <c:v>107</c:v>
                </c:pt>
                <c:pt idx="59">
                  <c:v>94</c:v>
                </c:pt>
                <c:pt idx="60">
                  <c:v>96</c:v>
                </c:pt>
                <c:pt idx="61">
                  <c:v>127</c:v>
                </c:pt>
                <c:pt idx="62">
                  <c:v>107</c:v>
                </c:pt>
                <c:pt idx="63">
                  <c:v>110</c:v>
                </c:pt>
                <c:pt idx="64">
                  <c:v>106</c:v>
                </c:pt>
                <c:pt idx="65">
                  <c:v>118</c:v>
                </c:pt>
                <c:pt idx="66">
                  <c:v>117</c:v>
                </c:pt>
                <c:pt idx="67">
                  <c:v>110</c:v>
                </c:pt>
                <c:pt idx="68">
                  <c:v>116</c:v>
                </c:pt>
                <c:pt idx="69">
                  <c:v>101</c:v>
                </c:pt>
                <c:pt idx="70">
                  <c:v>96</c:v>
                </c:pt>
                <c:pt idx="71">
                  <c:v>110</c:v>
                </c:pt>
                <c:pt idx="72">
                  <c:v>106</c:v>
                </c:pt>
                <c:pt idx="73">
                  <c:v>104</c:v>
                </c:pt>
                <c:pt idx="74">
                  <c:v>128</c:v>
                </c:pt>
                <c:pt idx="75">
                  <c:v>112</c:v>
                </c:pt>
                <c:pt idx="76">
                  <c:v>104</c:v>
                </c:pt>
                <c:pt idx="77">
                  <c:v>127</c:v>
                </c:pt>
                <c:pt idx="78">
                  <c:v>118</c:v>
                </c:pt>
                <c:pt idx="79">
                  <c:v>118</c:v>
                </c:pt>
                <c:pt idx="80">
                  <c:v>121</c:v>
                </c:pt>
                <c:pt idx="81">
                  <c:v>112</c:v>
                </c:pt>
                <c:pt idx="82">
                  <c:v>102</c:v>
                </c:pt>
                <c:pt idx="83">
                  <c:v>101</c:v>
                </c:pt>
                <c:pt idx="84">
                  <c:v>104</c:v>
                </c:pt>
                <c:pt idx="85">
                  <c:v>116</c:v>
                </c:pt>
                <c:pt idx="86">
                  <c:v>124</c:v>
                </c:pt>
                <c:pt idx="87">
                  <c:v>102</c:v>
                </c:pt>
                <c:pt idx="88">
                  <c:v>150</c:v>
                </c:pt>
                <c:pt idx="89">
                  <c:v>113</c:v>
                </c:pt>
                <c:pt idx="90">
                  <c:v>124</c:v>
                </c:pt>
                <c:pt idx="91">
                  <c:v>114</c:v>
                </c:pt>
                <c:pt idx="92">
                  <c:v>117</c:v>
                </c:pt>
                <c:pt idx="93">
                  <c:v>97</c:v>
                </c:pt>
                <c:pt idx="94">
                  <c:v>105</c:v>
                </c:pt>
                <c:pt idx="95">
                  <c:v>105</c:v>
                </c:pt>
                <c:pt idx="96">
                  <c:v>117</c:v>
                </c:pt>
                <c:pt idx="97">
                  <c:v>112</c:v>
                </c:pt>
                <c:pt idx="98">
                  <c:v>121</c:v>
                </c:pt>
                <c:pt idx="99">
                  <c:v>104</c:v>
                </c:pt>
                <c:pt idx="100">
                  <c:v>92</c:v>
                </c:pt>
                <c:pt idx="101">
                  <c:v>123</c:v>
                </c:pt>
                <c:pt idx="102">
                  <c:v>92</c:v>
                </c:pt>
                <c:pt idx="103">
                  <c:v>120</c:v>
                </c:pt>
                <c:pt idx="104">
                  <c:v>118</c:v>
                </c:pt>
                <c:pt idx="105">
                  <c:v>107</c:v>
                </c:pt>
                <c:pt idx="106">
                  <c:v>122</c:v>
                </c:pt>
                <c:pt idx="107">
                  <c:v>116</c:v>
                </c:pt>
                <c:pt idx="108">
                  <c:v>140</c:v>
                </c:pt>
                <c:pt idx="109">
                  <c:v>107</c:v>
                </c:pt>
                <c:pt idx="110">
                  <c:v>90</c:v>
                </c:pt>
                <c:pt idx="111">
                  <c:v>103</c:v>
                </c:pt>
                <c:pt idx="112">
                  <c:v>103</c:v>
                </c:pt>
                <c:pt idx="113">
                  <c:v>91</c:v>
                </c:pt>
                <c:pt idx="114">
                  <c:v>98</c:v>
                </c:pt>
                <c:pt idx="115">
                  <c:v>99</c:v>
                </c:pt>
                <c:pt idx="116">
                  <c:v>99</c:v>
                </c:pt>
                <c:pt idx="117">
                  <c:v>97</c:v>
                </c:pt>
                <c:pt idx="118">
                  <c:v>139</c:v>
                </c:pt>
                <c:pt idx="119">
                  <c:v>124</c:v>
                </c:pt>
                <c:pt idx="120">
                  <c:v>119</c:v>
                </c:pt>
                <c:pt idx="121">
                  <c:v>120</c:v>
                </c:pt>
                <c:pt idx="122">
                  <c:v>104</c:v>
                </c:pt>
                <c:pt idx="123">
                  <c:v>97</c:v>
                </c:pt>
                <c:pt idx="124">
                  <c:v>104</c:v>
                </c:pt>
                <c:pt idx="125">
                  <c:v>110</c:v>
                </c:pt>
                <c:pt idx="126">
                  <c:v>110</c:v>
                </c:pt>
                <c:pt idx="127">
                  <c:v>111</c:v>
                </c:pt>
                <c:pt idx="128">
                  <c:v>92</c:v>
                </c:pt>
                <c:pt idx="129">
                  <c:v>108</c:v>
                </c:pt>
                <c:pt idx="130">
                  <c:v>111</c:v>
                </c:pt>
                <c:pt idx="131">
                  <c:v>99</c:v>
                </c:pt>
                <c:pt idx="132">
                  <c:v>123</c:v>
                </c:pt>
                <c:pt idx="133">
                  <c:v>99</c:v>
                </c:pt>
                <c:pt idx="134">
                  <c:v>106</c:v>
                </c:pt>
                <c:pt idx="135">
                  <c:v>105</c:v>
                </c:pt>
                <c:pt idx="136">
                  <c:v>112</c:v>
                </c:pt>
                <c:pt idx="137">
                  <c:v>104</c:v>
                </c:pt>
                <c:pt idx="138">
                  <c:v>110</c:v>
                </c:pt>
                <c:pt idx="139">
                  <c:v>117</c:v>
                </c:pt>
                <c:pt idx="140">
                  <c:v>95</c:v>
                </c:pt>
                <c:pt idx="141">
                  <c:v>102</c:v>
                </c:pt>
                <c:pt idx="142">
                  <c:v>124</c:v>
                </c:pt>
                <c:pt idx="143">
                  <c:v>100</c:v>
                </c:pt>
                <c:pt idx="144">
                  <c:v>107</c:v>
                </c:pt>
                <c:pt idx="145">
                  <c:v>96</c:v>
                </c:pt>
                <c:pt idx="146">
                  <c:v>121</c:v>
                </c:pt>
                <c:pt idx="147">
                  <c:v>110</c:v>
                </c:pt>
                <c:pt idx="148">
                  <c:v>127</c:v>
                </c:pt>
                <c:pt idx="149">
                  <c:v>94</c:v>
                </c:pt>
                <c:pt idx="150">
                  <c:v>119</c:v>
                </c:pt>
                <c:pt idx="151">
                  <c:v>109</c:v>
                </c:pt>
                <c:pt idx="152">
                  <c:v>110</c:v>
                </c:pt>
                <c:pt idx="153">
                  <c:v>126</c:v>
                </c:pt>
                <c:pt idx="154">
                  <c:v>142</c:v>
                </c:pt>
                <c:pt idx="155">
                  <c:v>114</c:v>
                </c:pt>
                <c:pt idx="156">
                  <c:v>107</c:v>
                </c:pt>
                <c:pt idx="157">
                  <c:v>124</c:v>
                </c:pt>
                <c:pt idx="158">
                  <c:v>103</c:v>
                </c:pt>
                <c:pt idx="159">
                  <c:v>105</c:v>
                </c:pt>
                <c:pt idx="160">
                  <c:v>123</c:v>
                </c:pt>
                <c:pt idx="161">
                  <c:v>125</c:v>
                </c:pt>
                <c:pt idx="162">
                  <c:v>87</c:v>
                </c:pt>
                <c:pt idx="163">
                  <c:v>122</c:v>
                </c:pt>
                <c:pt idx="164">
                  <c:v>119</c:v>
                </c:pt>
                <c:pt idx="165">
                  <c:v>98</c:v>
                </c:pt>
                <c:pt idx="166">
                  <c:v>100</c:v>
                </c:pt>
                <c:pt idx="167">
                  <c:v>109</c:v>
                </c:pt>
                <c:pt idx="168">
                  <c:v>115</c:v>
                </c:pt>
                <c:pt idx="169">
                  <c:v>141</c:v>
                </c:pt>
                <c:pt idx="170">
                  <c:v>115</c:v>
                </c:pt>
                <c:pt idx="171">
                  <c:v>133</c:v>
                </c:pt>
                <c:pt idx="172">
                  <c:v>120</c:v>
                </c:pt>
                <c:pt idx="173">
                  <c:v>112</c:v>
                </c:pt>
                <c:pt idx="174">
                  <c:v>107</c:v>
                </c:pt>
                <c:pt idx="175">
                  <c:v>107</c:v>
                </c:pt>
                <c:pt idx="176">
                  <c:v>123</c:v>
                </c:pt>
                <c:pt idx="177">
                  <c:v>109</c:v>
                </c:pt>
                <c:pt idx="178">
                  <c:v>108</c:v>
                </c:pt>
                <c:pt idx="179">
                  <c:v>108</c:v>
                </c:pt>
                <c:pt idx="180">
                  <c:v>132</c:v>
                </c:pt>
                <c:pt idx="181">
                  <c:v>122</c:v>
                </c:pt>
                <c:pt idx="182">
                  <c:v>108</c:v>
                </c:pt>
                <c:pt idx="183">
                  <c:v>105</c:v>
                </c:pt>
                <c:pt idx="184">
                  <c:v>107</c:v>
                </c:pt>
                <c:pt idx="185">
                  <c:v>106</c:v>
                </c:pt>
                <c:pt idx="186">
                  <c:v>146</c:v>
                </c:pt>
                <c:pt idx="187">
                  <c:v>106</c:v>
                </c:pt>
                <c:pt idx="188">
                  <c:v>106</c:v>
                </c:pt>
                <c:pt idx="189">
                  <c:v>97</c:v>
                </c:pt>
                <c:pt idx="190">
                  <c:v>113</c:v>
                </c:pt>
                <c:pt idx="191">
                  <c:v>93</c:v>
                </c:pt>
                <c:pt idx="192">
                  <c:v>113</c:v>
                </c:pt>
                <c:pt idx="193">
                  <c:v>95</c:v>
                </c:pt>
                <c:pt idx="194">
                  <c:v>125</c:v>
                </c:pt>
                <c:pt idx="195">
                  <c:v>111</c:v>
                </c:pt>
                <c:pt idx="196">
                  <c:v>105</c:v>
                </c:pt>
                <c:pt idx="197">
                  <c:v>115</c:v>
                </c:pt>
                <c:pt idx="198">
                  <c:v>160</c:v>
                </c:pt>
                <c:pt idx="199">
                  <c:v>95</c:v>
                </c:pt>
              </c:numCache>
            </c:numRef>
          </c:xVal>
          <c:yVal>
            <c:numRef>
              <c:f>'model (1)'!$D$8:$D$207</c:f>
              <c:numCache>
                <c:formatCode>General</c:formatCode>
                <c:ptCount val="200"/>
                <c:pt idx="0">
                  <c:v>0</c:v>
                </c:pt>
                <c:pt idx="1">
                  <c:v>1</c:v>
                </c:pt>
                <c:pt idx="2">
                  <c:v>1</c:v>
                </c:pt>
                <c:pt idx="3">
                  <c:v>1</c:v>
                </c:pt>
                <c:pt idx="4">
                  <c:v>1</c:v>
                </c:pt>
                <c:pt idx="5">
                  <c:v>1</c:v>
                </c:pt>
                <c:pt idx="6">
                  <c:v>1</c:v>
                </c:pt>
                <c:pt idx="7">
                  <c:v>0</c:v>
                </c:pt>
                <c:pt idx="8">
                  <c:v>1</c:v>
                </c:pt>
                <c:pt idx="9">
                  <c:v>1</c:v>
                </c:pt>
                <c:pt idx="10">
                  <c:v>1</c:v>
                </c:pt>
                <c:pt idx="11">
                  <c:v>1</c:v>
                </c:pt>
                <c:pt idx="12">
                  <c:v>1</c:v>
                </c:pt>
                <c:pt idx="13">
                  <c:v>1</c:v>
                </c:pt>
                <c:pt idx="14">
                  <c:v>0</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0</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0</c:v>
                </c:pt>
                <c:pt idx="46">
                  <c:v>1</c:v>
                </c:pt>
                <c:pt idx="47">
                  <c:v>1</c:v>
                </c:pt>
                <c:pt idx="48">
                  <c:v>1</c:v>
                </c:pt>
                <c:pt idx="49">
                  <c:v>1</c:v>
                </c:pt>
                <c:pt idx="50">
                  <c:v>1</c:v>
                </c:pt>
                <c:pt idx="51">
                  <c:v>1</c:v>
                </c:pt>
                <c:pt idx="52">
                  <c:v>1</c:v>
                </c:pt>
                <c:pt idx="53">
                  <c:v>1</c:v>
                </c:pt>
                <c:pt idx="54">
                  <c:v>1</c:v>
                </c:pt>
                <c:pt idx="55">
                  <c:v>1</c:v>
                </c:pt>
                <c:pt idx="56">
                  <c:v>1</c:v>
                </c:pt>
                <c:pt idx="57">
                  <c:v>1</c:v>
                </c:pt>
                <c:pt idx="58">
                  <c:v>1</c:v>
                </c:pt>
                <c:pt idx="59">
                  <c:v>0</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0</c:v>
                </c:pt>
                <c:pt idx="100">
                  <c:v>1</c:v>
                </c:pt>
                <c:pt idx="101">
                  <c:v>1</c:v>
                </c:pt>
                <c:pt idx="102">
                  <c:v>1</c:v>
                </c:pt>
                <c:pt idx="103">
                  <c:v>0</c:v>
                </c:pt>
                <c:pt idx="104">
                  <c:v>1</c:v>
                </c:pt>
                <c:pt idx="105">
                  <c:v>1</c:v>
                </c:pt>
                <c:pt idx="106">
                  <c:v>1</c:v>
                </c:pt>
                <c:pt idx="107">
                  <c:v>1</c:v>
                </c:pt>
                <c:pt idx="108">
                  <c:v>1</c:v>
                </c:pt>
                <c:pt idx="109">
                  <c:v>1</c:v>
                </c:pt>
                <c:pt idx="110">
                  <c:v>0</c:v>
                </c:pt>
                <c:pt idx="111">
                  <c:v>1</c:v>
                </c:pt>
                <c:pt idx="112">
                  <c:v>1</c:v>
                </c:pt>
                <c:pt idx="113">
                  <c:v>1</c:v>
                </c:pt>
                <c:pt idx="114">
                  <c:v>1</c:v>
                </c:pt>
                <c:pt idx="115">
                  <c:v>1</c:v>
                </c:pt>
                <c:pt idx="116">
                  <c:v>1</c:v>
                </c:pt>
                <c:pt idx="117">
                  <c:v>1</c:v>
                </c:pt>
                <c:pt idx="118">
                  <c:v>1</c:v>
                </c:pt>
                <c:pt idx="119">
                  <c:v>1</c:v>
                </c:pt>
                <c:pt idx="120">
                  <c:v>1</c:v>
                </c:pt>
                <c:pt idx="121">
                  <c:v>1</c:v>
                </c:pt>
                <c:pt idx="122">
                  <c:v>0</c:v>
                </c:pt>
                <c:pt idx="123">
                  <c:v>0</c:v>
                </c:pt>
                <c:pt idx="124">
                  <c:v>1</c:v>
                </c:pt>
                <c:pt idx="125">
                  <c:v>1</c:v>
                </c:pt>
                <c:pt idx="126">
                  <c:v>1</c:v>
                </c:pt>
                <c:pt idx="127">
                  <c:v>1</c:v>
                </c:pt>
                <c:pt idx="128">
                  <c:v>1</c:v>
                </c:pt>
                <c:pt idx="129">
                  <c:v>1</c:v>
                </c:pt>
                <c:pt idx="130">
                  <c:v>1</c:v>
                </c:pt>
                <c:pt idx="131">
                  <c:v>0</c:v>
                </c:pt>
                <c:pt idx="132">
                  <c:v>1</c:v>
                </c:pt>
                <c:pt idx="133">
                  <c:v>0</c:v>
                </c:pt>
                <c:pt idx="134">
                  <c:v>1</c:v>
                </c:pt>
                <c:pt idx="135">
                  <c:v>1</c:v>
                </c:pt>
                <c:pt idx="136">
                  <c:v>1</c:v>
                </c:pt>
                <c:pt idx="137">
                  <c:v>1</c:v>
                </c:pt>
                <c:pt idx="138">
                  <c:v>1</c:v>
                </c:pt>
                <c:pt idx="139">
                  <c:v>1</c:v>
                </c:pt>
                <c:pt idx="140">
                  <c:v>0</c:v>
                </c:pt>
                <c:pt idx="141">
                  <c:v>0</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0</c:v>
                </c:pt>
                <c:pt idx="157">
                  <c:v>1</c:v>
                </c:pt>
                <c:pt idx="158">
                  <c:v>0</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0</c:v>
                </c:pt>
                <c:pt idx="174">
                  <c:v>1</c:v>
                </c:pt>
                <c:pt idx="175">
                  <c:v>1</c:v>
                </c:pt>
                <c:pt idx="176">
                  <c:v>0</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0</c:v>
                </c:pt>
                <c:pt idx="192">
                  <c:v>1</c:v>
                </c:pt>
                <c:pt idx="193">
                  <c:v>1</c:v>
                </c:pt>
                <c:pt idx="194">
                  <c:v>1</c:v>
                </c:pt>
                <c:pt idx="195">
                  <c:v>1</c:v>
                </c:pt>
                <c:pt idx="196">
                  <c:v>1</c:v>
                </c:pt>
                <c:pt idx="197">
                  <c:v>1</c:v>
                </c:pt>
                <c:pt idx="198">
                  <c:v>1</c:v>
                </c:pt>
                <c:pt idx="199">
                  <c:v>1</c:v>
                </c:pt>
              </c:numCache>
            </c:numRef>
          </c:yVal>
          <c:smooth val="0"/>
          <c:extLst>
            <c:ext xmlns:c16="http://schemas.microsoft.com/office/drawing/2014/chart" uri="{C3380CC4-5D6E-409C-BE32-E72D297353CC}">
              <c16:uniqueId val="{00000000-A894-4FAF-B4FC-E28E1823FE12}"/>
            </c:ext>
          </c:extLst>
        </c:ser>
        <c:ser>
          <c:idx val="2"/>
          <c:order val="1"/>
          <c:tx>
            <c:v>Model probability</c:v>
          </c:tx>
          <c:spPr>
            <a:ln w="25400" cap="rnd">
              <a:noFill/>
              <a:round/>
            </a:ln>
            <a:effectLst/>
          </c:spPr>
          <c:marker>
            <c:symbol val="diamond"/>
            <c:size val="5"/>
            <c:spPr>
              <a:solidFill>
                <a:srgbClr val="FFC000"/>
              </a:solidFill>
              <a:ln w="9525">
                <a:noFill/>
              </a:ln>
              <a:effectLst/>
            </c:spPr>
          </c:marker>
          <c:xVal>
            <c:numRef>
              <c:f>'model (1)'!$C$8:$C$207</c:f>
              <c:numCache>
                <c:formatCode>0.0</c:formatCode>
                <c:ptCount val="200"/>
                <c:pt idx="0">
                  <c:v>112</c:v>
                </c:pt>
                <c:pt idx="1">
                  <c:v>105</c:v>
                </c:pt>
                <c:pt idx="2">
                  <c:v>119</c:v>
                </c:pt>
                <c:pt idx="3">
                  <c:v>129</c:v>
                </c:pt>
                <c:pt idx="4">
                  <c:v>116</c:v>
                </c:pt>
                <c:pt idx="5">
                  <c:v>96</c:v>
                </c:pt>
                <c:pt idx="6">
                  <c:v>103</c:v>
                </c:pt>
                <c:pt idx="7">
                  <c:v>93</c:v>
                </c:pt>
                <c:pt idx="8">
                  <c:v>108</c:v>
                </c:pt>
                <c:pt idx="9">
                  <c:v>112</c:v>
                </c:pt>
                <c:pt idx="10">
                  <c:v>92</c:v>
                </c:pt>
                <c:pt idx="11">
                  <c:v>118</c:v>
                </c:pt>
                <c:pt idx="12">
                  <c:v>110</c:v>
                </c:pt>
                <c:pt idx="13">
                  <c:v>115</c:v>
                </c:pt>
                <c:pt idx="14">
                  <c:v>90</c:v>
                </c:pt>
                <c:pt idx="15">
                  <c:v>146</c:v>
                </c:pt>
                <c:pt idx="16">
                  <c:v>123</c:v>
                </c:pt>
                <c:pt idx="17">
                  <c:v>110</c:v>
                </c:pt>
                <c:pt idx="18">
                  <c:v>103</c:v>
                </c:pt>
                <c:pt idx="19">
                  <c:v>96</c:v>
                </c:pt>
                <c:pt idx="20">
                  <c:v>113</c:v>
                </c:pt>
                <c:pt idx="21">
                  <c:v>130</c:v>
                </c:pt>
                <c:pt idx="22">
                  <c:v>121</c:v>
                </c:pt>
                <c:pt idx="23">
                  <c:v>98</c:v>
                </c:pt>
                <c:pt idx="24">
                  <c:v>113</c:v>
                </c:pt>
                <c:pt idx="25">
                  <c:v>95</c:v>
                </c:pt>
                <c:pt idx="26">
                  <c:v>106</c:v>
                </c:pt>
                <c:pt idx="27">
                  <c:v>129</c:v>
                </c:pt>
                <c:pt idx="28">
                  <c:v>118</c:v>
                </c:pt>
                <c:pt idx="29">
                  <c:v>100</c:v>
                </c:pt>
                <c:pt idx="30">
                  <c:v>118</c:v>
                </c:pt>
                <c:pt idx="31">
                  <c:v>148</c:v>
                </c:pt>
                <c:pt idx="32">
                  <c:v>116</c:v>
                </c:pt>
                <c:pt idx="33">
                  <c:v>100</c:v>
                </c:pt>
                <c:pt idx="34">
                  <c:v>99</c:v>
                </c:pt>
                <c:pt idx="35">
                  <c:v>120</c:v>
                </c:pt>
                <c:pt idx="36">
                  <c:v>91</c:v>
                </c:pt>
                <c:pt idx="37">
                  <c:v>108</c:v>
                </c:pt>
                <c:pt idx="38">
                  <c:v>119</c:v>
                </c:pt>
                <c:pt idx="39">
                  <c:v>95</c:v>
                </c:pt>
                <c:pt idx="40">
                  <c:v>111</c:v>
                </c:pt>
                <c:pt idx="41">
                  <c:v>129</c:v>
                </c:pt>
                <c:pt idx="42">
                  <c:v>93</c:v>
                </c:pt>
                <c:pt idx="43">
                  <c:v>106</c:v>
                </c:pt>
                <c:pt idx="44">
                  <c:v>129</c:v>
                </c:pt>
                <c:pt idx="45">
                  <c:v>95</c:v>
                </c:pt>
                <c:pt idx="46">
                  <c:v>108</c:v>
                </c:pt>
                <c:pt idx="47">
                  <c:v>106</c:v>
                </c:pt>
                <c:pt idx="48">
                  <c:v>108</c:v>
                </c:pt>
                <c:pt idx="49">
                  <c:v>118</c:v>
                </c:pt>
                <c:pt idx="50">
                  <c:v>105</c:v>
                </c:pt>
                <c:pt idx="51">
                  <c:v>112</c:v>
                </c:pt>
                <c:pt idx="52">
                  <c:v>102</c:v>
                </c:pt>
                <c:pt idx="53">
                  <c:v>107</c:v>
                </c:pt>
                <c:pt idx="54">
                  <c:v>112</c:v>
                </c:pt>
                <c:pt idx="55">
                  <c:v>124</c:v>
                </c:pt>
                <c:pt idx="56">
                  <c:v>104</c:v>
                </c:pt>
                <c:pt idx="57">
                  <c:v>101</c:v>
                </c:pt>
                <c:pt idx="58">
                  <c:v>107</c:v>
                </c:pt>
                <c:pt idx="59">
                  <c:v>94</c:v>
                </c:pt>
                <c:pt idx="60">
                  <c:v>96</c:v>
                </c:pt>
                <c:pt idx="61">
                  <c:v>127</c:v>
                </c:pt>
                <c:pt idx="62">
                  <c:v>107</c:v>
                </c:pt>
                <c:pt idx="63">
                  <c:v>110</c:v>
                </c:pt>
                <c:pt idx="64">
                  <c:v>106</c:v>
                </c:pt>
                <c:pt idx="65">
                  <c:v>118</c:v>
                </c:pt>
                <c:pt idx="66">
                  <c:v>117</c:v>
                </c:pt>
                <c:pt idx="67">
                  <c:v>110</c:v>
                </c:pt>
                <c:pt idx="68">
                  <c:v>116</c:v>
                </c:pt>
                <c:pt idx="69">
                  <c:v>101</c:v>
                </c:pt>
                <c:pt idx="70">
                  <c:v>96</c:v>
                </c:pt>
                <c:pt idx="71">
                  <c:v>110</c:v>
                </c:pt>
                <c:pt idx="72">
                  <c:v>106</c:v>
                </c:pt>
                <c:pt idx="73">
                  <c:v>104</c:v>
                </c:pt>
                <c:pt idx="74">
                  <c:v>128</c:v>
                </c:pt>
                <c:pt idx="75">
                  <c:v>112</c:v>
                </c:pt>
                <c:pt idx="76">
                  <c:v>104</c:v>
                </c:pt>
                <c:pt idx="77">
                  <c:v>127</c:v>
                </c:pt>
                <c:pt idx="78">
                  <c:v>118</c:v>
                </c:pt>
                <c:pt idx="79">
                  <c:v>118</c:v>
                </c:pt>
                <c:pt idx="80">
                  <c:v>121</c:v>
                </c:pt>
                <c:pt idx="81">
                  <c:v>112</c:v>
                </c:pt>
                <c:pt idx="82">
                  <c:v>102</c:v>
                </c:pt>
                <c:pt idx="83">
                  <c:v>101</c:v>
                </c:pt>
                <c:pt idx="84">
                  <c:v>104</c:v>
                </c:pt>
                <c:pt idx="85">
                  <c:v>116</c:v>
                </c:pt>
                <c:pt idx="86">
                  <c:v>124</c:v>
                </c:pt>
                <c:pt idx="87">
                  <c:v>102</c:v>
                </c:pt>
                <c:pt idx="88">
                  <c:v>150</c:v>
                </c:pt>
                <c:pt idx="89">
                  <c:v>113</c:v>
                </c:pt>
                <c:pt idx="90">
                  <c:v>124</c:v>
                </c:pt>
                <c:pt idx="91">
                  <c:v>114</c:v>
                </c:pt>
                <c:pt idx="92">
                  <c:v>117</c:v>
                </c:pt>
                <c:pt idx="93">
                  <c:v>97</c:v>
                </c:pt>
                <c:pt idx="94">
                  <c:v>105</c:v>
                </c:pt>
                <c:pt idx="95">
                  <c:v>105</c:v>
                </c:pt>
                <c:pt idx="96">
                  <c:v>117</c:v>
                </c:pt>
                <c:pt idx="97">
                  <c:v>112</c:v>
                </c:pt>
                <c:pt idx="98">
                  <c:v>121</c:v>
                </c:pt>
                <c:pt idx="99">
                  <c:v>104</c:v>
                </c:pt>
                <c:pt idx="100">
                  <c:v>92</c:v>
                </c:pt>
                <c:pt idx="101">
                  <c:v>123</c:v>
                </c:pt>
                <c:pt idx="102">
                  <c:v>92</c:v>
                </c:pt>
                <c:pt idx="103">
                  <c:v>120</c:v>
                </c:pt>
                <c:pt idx="104">
                  <c:v>118</c:v>
                </c:pt>
                <c:pt idx="105">
                  <c:v>107</c:v>
                </c:pt>
                <c:pt idx="106">
                  <c:v>122</c:v>
                </c:pt>
                <c:pt idx="107">
                  <c:v>116</c:v>
                </c:pt>
                <c:pt idx="108">
                  <c:v>140</c:v>
                </c:pt>
                <c:pt idx="109">
                  <c:v>107</c:v>
                </c:pt>
                <c:pt idx="110">
                  <c:v>90</c:v>
                </c:pt>
                <c:pt idx="111">
                  <c:v>103</c:v>
                </c:pt>
                <c:pt idx="112">
                  <c:v>103</c:v>
                </c:pt>
                <c:pt idx="113">
                  <c:v>91</c:v>
                </c:pt>
                <c:pt idx="114">
                  <c:v>98</c:v>
                </c:pt>
                <c:pt idx="115">
                  <c:v>99</c:v>
                </c:pt>
                <c:pt idx="116">
                  <c:v>99</c:v>
                </c:pt>
                <c:pt idx="117">
                  <c:v>97</c:v>
                </c:pt>
                <c:pt idx="118">
                  <c:v>139</c:v>
                </c:pt>
                <c:pt idx="119">
                  <c:v>124</c:v>
                </c:pt>
                <c:pt idx="120">
                  <c:v>119</c:v>
                </c:pt>
                <c:pt idx="121">
                  <c:v>120</c:v>
                </c:pt>
                <c:pt idx="122">
                  <c:v>104</c:v>
                </c:pt>
                <c:pt idx="123">
                  <c:v>97</c:v>
                </c:pt>
                <c:pt idx="124">
                  <c:v>104</c:v>
                </c:pt>
                <c:pt idx="125">
                  <c:v>110</c:v>
                </c:pt>
                <c:pt idx="126">
                  <c:v>110</c:v>
                </c:pt>
                <c:pt idx="127">
                  <c:v>111</c:v>
                </c:pt>
                <c:pt idx="128">
                  <c:v>92</c:v>
                </c:pt>
                <c:pt idx="129">
                  <c:v>108</c:v>
                </c:pt>
                <c:pt idx="130">
                  <c:v>111</c:v>
                </c:pt>
                <c:pt idx="131">
                  <c:v>99</c:v>
                </c:pt>
                <c:pt idx="132">
                  <c:v>123</c:v>
                </c:pt>
                <c:pt idx="133">
                  <c:v>99</c:v>
                </c:pt>
                <c:pt idx="134">
                  <c:v>106</c:v>
                </c:pt>
                <c:pt idx="135">
                  <c:v>105</c:v>
                </c:pt>
                <c:pt idx="136">
                  <c:v>112</c:v>
                </c:pt>
                <c:pt idx="137">
                  <c:v>104</c:v>
                </c:pt>
                <c:pt idx="138">
                  <c:v>110</c:v>
                </c:pt>
                <c:pt idx="139">
                  <c:v>117</c:v>
                </c:pt>
                <c:pt idx="140">
                  <c:v>95</c:v>
                </c:pt>
                <c:pt idx="141">
                  <c:v>102</c:v>
                </c:pt>
                <c:pt idx="142">
                  <c:v>124</c:v>
                </c:pt>
                <c:pt idx="143">
                  <c:v>100</c:v>
                </c:pt>
                <c:pt idx="144">
                  <c:v>107</c:v>
                </c:pt>
                <c:pt idx="145">
                  <c:v>96</c:v>
                </c:pt>
                <c:pt idx="146">
                  <c:v>121</c:v>
                </c:pt>
                <c:pt idx="147">
                  <c:v>110</c:v>
                </c:pt>
                <c:pt idx="148">
                  <c:v>127</c:v>
                </c:pt>
                <c:pt idx="149">
                  <c:v>94</c:v>
                </c:pt>
                <c:pt idx="150">
                  <c:v>119</c:v>
                </c:pt>
                <c:pt idx="151">
                  <c:v>109</c:v>
                </c:pt>
                <c:pt idx="152">
                  <c:v>110</c:v>
                </c:pt>
                <c:pt idx="153">
                  <c:v>126</c:v>
                </c:pt>
                <c:pt idx="154">
                  <c:v>142</c:v>
                </c:pt>
                <c:pt idx="155">
                  <c:v>114</c:v>
                </c:pt>
                <c:pt idx="156">
                  <c:v>107</c:v>
                </c:pt>
                <c:pt idx="157">
                  <c:v>124</c:v>
                </c:pt>
                <c:pt idx="158">
                  <c:v>103</c:v>
                </c:pt>
                <c:pt idx="159">
                  <c:v>105</c:v>
                </c:pt>
                <c:pt idx="160">
                  <c:v>123</c:v>
                </c:pt>
                <c:pt idx="161">
                  <c:v>125</c:v>
                </c:pt>
                <c:pt idx="162">
                  <c:v>87</c:v>
                </c:pt>
                <c:pt idx="163">
                  <c:v>122</c:v>
                </c:pt>
                <c:pt idx="164">
                  <c:v>119</c:v>
                </c:pt>
                <c:pt idx="165">
                  <c:v>98</c:v>
                </c:pt>
                <c:pt idx="166">
                  <c:v>100</c:v>
                </c:pt>
                <c:pt idx="167">
                  <c:v>109</c:v>
                </c:pt>
                <c:pt idx="168">
                  <c:v>115</c:v>
                </c:pt>
                <c:pt idx="169">
                  <c:v>141</c:v>
                </c:pt>
                <c:pt idx="170">
                  <c:v>115</c:v>
                </c:pt>
                <c:pt idx="171">
                  <c:v>133</c:v>
                </c:pt>
                <c:pt idx="172">
                  <c:v>120</c:v>
                </c:pt>
                <c:pt idx="173">
                  <c:v>112</c:v>
                </c:pt>
                <c:pt idx="174">
                  <c:v>107</c:v>
                </c:pt>
                <c:pt idx="175">
                  <c:v>107</c:v>
                </c:pt>
                <c:pt idx="176">
                  <c:v>123</c:v>
                </c:pt>
                <c:pt idx="177">
                  <c:v>109</c:v>
                </c:pt>
                <c:pt idx="178">
                  <c:v>108</c:v>
                </c:pt>
                <c:pt idx="179">
                  <c:v>108</c:v>
                </c:pt>
                <c:pt idx="180">
                  <c:v>132</c:v>
                </c:pt>
                <c:pt idx="181">
                  <c:v>122</c:v>
                </c:pt>
                <c:pt idx="182">
                  <c:v>108</c:v>
                </c:pt>
                <c:pt idx="183">
                  <c:v>105</c:v>
                </c:pt>
                <c:pt idx="184">
                  <c:v>107</c:v>
                </c:pt>
                <c:pt idx="185">
                  <c:v>106</c:v>
                </c:pt>
                <c:pt idx="186">
                  <c:v>146</c:v>
                </c:pt>
                <c:pt idx="187">
                  <c:v>106</c:v>
                </c:pt>
                <c:pt idx="188">
                  <c:v>106</c:v>
                </c:pt>
                <c:pt idx="189">
                  <c:v>97</c:v>
                </c:pt>
                <c:pt idx="190">
                  <c:v>113</c:v>
                </c:pt>
                <c:pt idx="191">
                  <c:v>93</c:v>
                </c:pt>
                <c:pt idx="192">
                  <c:v>113</c:v>
                </c:pt>
                <c:pt idx="193">
                  <c:v>95</c:v>
                </c:pt>
                <c:pt idx="194">
                  <c:v>125</c:v>
                </c:pt>
                <c:pt idx="195">
                  <c:v>111</c:v>
                </c:pt>
                <c:pt idx="196">
                  <c:v>105</c:v>
                </c:pt>
                <c:pt idx="197">
                  <c:v>115</c:v>
                </c:pt>
                <c:pt idx="198">
                  <c:v>160</c:v>
                </c:pt>
                <c:pt idx="199">
                  <c:v>95</c:v>
                </c:pt>
              </c:numCache>
            </c:numRef>
          </c:xVal>
          <c:yVal>
            <c:numRef>
              <c:f>'model (1)'!$F$8:$F$207</c:f>
              <c:numCache>
                <c:formatCode>0.00</c:formatCode>
                <c:ptCount val="200"/>
                <c:pt idx="0">
                  <c:v>0.94061832300479031</c:v>
                </c:pt>
                <c:pt idx="1">
                  <c:v>0.88878968161974548</c:v>
                </c:pt>
                <c:pt idx="2">
                  <c:v>0.96913155846007704</c:v>
                </c:pt>
                <c:pt idx="3">
                  <c:v>0.98815544944101796</c:v>
                </c:pt>
                <c:pt idx="4">
                  <c:v>0.95904539626848684</c:v>
                </c:pt>
                <c:pt idx="5">
                  <c:v>0.76832227051007596</c:v>
                </c:pt>
                <c:pt idx="6">
                  <c:v>0.86795260939146013</c:v>
                </c:pt>
                <c:pt idx="7">
                  <c:v>0.71211332000260674</c:v>
                </c:pt>
                <c:pt idx="8">
                  <c:v>0.91463815397973902</c:v>
                </c:pt>
                <c:pt idx="9">
                  <c:v>0.94061832300479031</c:v>
                </c:pt>
                <c:pt idx="10">
                  <c:v>0.69167025358491363</c:v>
                </c:pt>
                <c:pt idx="11">
                  <c:v>0.96606995704396159</c:v>
                </c:pt>
                <c:pt idx="12">
                  <c:v>0.92871331395598278</c:v>
                </c:pt>
                <c:pt idx="13">
                  <c:v>0.95502984622976861</c:v>
                </c:pt>
                <c:pt idx="14">
                  <c:v>0.64850592648537575</c:v>
                </c:pt>
                <c:pt idx="15">
                  <c:v>0.99772929700313162</c:v>
                </c:pt>
                <c:pt idx="16">
                  <c:v>0.9789089212380202</c:v>
                </c:pt>
                <c:pt idx="17">
                  <c:v>0.92871331395598278</c:v>
                </c:pt>
                <c:pt idx="18">
                  <c:v>0.86795260939146013</c:v>
                </c:pt>
                <c:pt idx="19">
                  <c:v>0.76832227051007596</c:v>
                </c:pt>
                <c:pt idx="20">
                  <c:v>0.94584776324087294</c:v>
                </c:pt>
                <c:pt idx="21">
                  <c:v>0.98924639874268505</c:v>
                </c:pt>
                <c:pt idx="22">
                  <c:v>0.97447218266270141</c:v>
                </c:pt>
                <c:pt idx="23">
                  <c:v>0.8012815176828243</c:v>
                </c:pt>
                <c:pt idx="24">
                  <c:v>0.94584776324087294</c:v>
                </c:pt>
                <c:pt idx="25">
                  <c:v>0.75047202611347219</c:v>
                </c:pt>
                <c:pt idx="26">
                  <c:v>0.89808888854864732</c:v>
                </c:pt>
                <c:pt idx="27">
                  <c:v>0.98815544944101796</c:v>
                </c:pt>
                <c:pt idx="28">
                  <c:v>0.96606995704396159</c:v>
                </c:pt>
                <c:pt idx="29">
                  <c:v>0.83058576807423312</c:v>
                </c:pt>
                <c:pt idx="30">
                  <c:v>0.96606995704396159</c:v>
                </c:pt>
                <c:pt idx="31">
                  <c:v>0.9981316952216448</c:v>
                </c:pt>
                <c:pt idx="32">
                  <c:v>0.95904539626848684</c:v>
                </c:pt>
                <c:pt idx="33">
                  <c:v>0.83058576807423312</c:v>
                </c:pt>
                <c:pt idx="34">
                  <c:v>0.81638633556119311</c:v>
                </c:pt>
                <c:pt idx="35">
                  <c:v>0.97192493145959302</c:v>
                </c:pt>
                <c:pt idx="36">
                  <c:v>0.67044731812325131</c:v>
                </c:pt>
                <c:pt idx="37">
                  <c:v>0.91463815397973902</c:v>
                </c:pt>
                <c:pt idx="38">
                  <c:v>0.96913155846007704</c:v>
                </c:pt>
                <c:pt idx="39">
                  <c:v>0.75047202611347219</c:v>
                </c:pt>
                <c:pt idx="40">
                  <c:v>0.93491862768280309</c:v>
                </c:pt>
                <c:pt idx="41">
                  <c:v>0.98815544944101796</c:v>
                </c:pt>
                <c:pt idx="42">
                  <c:v>0.71211332000260674</c:v>
                </c:pt>
                <c:pt idx="43">
                  <c:v>0.89808888854864732</c:v>
                </c:pt>
                <c:pt idx="44">
                  <c:v>0.98815544944101796</c:v>
                </c:pt>
                <c:pt idx="45">
                  <c:v>0.75047202611347219</c:v>
                </c:pt>
                <c:pt idx="46">
                  <c:v>0.91463815397973902</c:v>
                </c:pt>
                <c:pt idx="47">
                  <c:v>0.89808888854864732</c:v>
                </c:pt>
                <c:pt idx="48">
                  <c:v>0.91463815397973902</c:v>
                </c:pt>
                <c:pt idx="49">
                  <c:v>0.96606995704396159</c:v>
                </c:pt>
                <c:pt idx="50">
                  <c:v>0.88878968161974548</c:v>
                </c:pt>
                <c:pt idx="51">
                  <c:v>0.94061832300479031</c:v>
                </c:pt>
                <c:pt idx="52">
                  <c:v>0.85634338671567878</c:v>
                </c:pt>
                <c:pt idx="53">
                  <c:v>0.90669214554312172</c:v>
                </c:pt>
                <c:pt idx="54">
                  <c:v>0.94061832300479031</c:v>
                </c:pt>
                <c:pt idx="55">
                  <c:v>0.98083500982230321</c:v>
                </c:pt>
                <c:pt idx="56">
                  <c:v>0.87875649245284571</c:v>
                </c:pt>
                <c:pt idx="57">
                  <c:v>0.84389708060741986</c:v>
                </c:pt>
                <c:pt idx="58">
                  <c:v>0.90669214554312172</c:v>
                </c:pt>
                <c:pt idx="59">
                  <c:v>0.73172667845050643</c:v>
                </c:pt>
                <c:pt idx="60">
                  <c:v>0.76832227051007596</c:v>
                </c:pt>
                <c:pt idx="61">
                  <c:v>0.98563527603398049</c:v>
                </c:pt>
                <c:pt idx="62">
                  <c:v>0.90669214554312172</c:v>
                </c:pt>
                <c:pt idx="63">
                  <c:v>0.92871331395598278</c:v>
                </c:pt>
                <c:pt idx="64">
                  <c:v>0.89808888854864732</c:v>
                </c:pt>
                <c:pt idx="65">
                  <c:v>0.96606995704396159</c:v>
                </c:pt>
                <c:pt idx="66">
                  <c:v>0.96271638113703584</c:v>
                </c:pt>
                <c:pt idx="67">
                  <c:v>0.92871331395598278</c:v>
                </c:pt>
                <c:pt idx="68">
                  <c:v>0.95904539626848684</c:v>
                </c:pt>
                <c:pt idx="69">
                  <c:v>0.84389708060741986</c:v>
                </c:pt>
                <c:pt idx="70">
                  <c:v>0.76832227051007596</c:v>
                </c:pt>
                <c:pt idx="71">
                  <c:v>0.92871331395598278</c:v>
                </c:pt>
                <c:pt idx="72">
                  <c:v>0.89808888854864732</c:v>
                </c:pt>
                <c:pt idx="73">
                  <c:v>0.87875649245284571</c:v>
                </c:pt>
                <c:pt idx="74">
                  <c:v>0.98695528312954506</c:v>
                </c:pt>
                <c:pt idx="75">
                  <c:v>0.94061832300479031</c:v>
                </c:pt>
                <c:pt idx="76">
                  <c:v>0.87875649245284571</c:v>
                </c:pt>
                <c:pt idx="77">
                  <c:v>0.98563527603398049</c:v>
                </c:pt>
                <c:pt idx="78">
                  <c:v>0.96606995704396159</c:v>
                </c:pt>
                <c:pt idx="79">
                  <c:v>0.96606995704396159</c:v>
                </c:pt>
                <c:pt idx="80">
                  <c:v>0.97447218266270141</c:v>
                </c:pt>
                <c:pt idx="81">
                  <c:v>0.94061832300479031</c:v>
                </c:pt>
                <c:pt idx="82">
                  <c:v>0.85634338671567878</c:v>
                </c:pt>
                <c:pt idx="83">
                  <c:v>0.84389708060741986</c:v>
                </c:pt>
                <c:pt idx="84">
                  <c:v>0.87875649245284571</c:v>
                </c:pt>
                <c:pt idx="85">
                  <c:v>0.95904539626848684</c:v>
                </c:pt>
                <c:pt idx="86">
                  <c:v>0.98083500982230321</c:v>
                </c:pt>
                <c:pt idx="87">
                  <c:v>0.85634338671567878</c:v>
                </c:pt>
                <c:pt idx="88">
                  <c:v>0.99846289308281022</c:v>
                </c:pt>
                <c:pt idx="89">
                  <c:v>0.94584776324087294</c:v>
                </c:pt>
                <c:pt idx="90">
                  <c:v>0.98083500982230321</c:v>
                </c:pt>
                <c:pt idx="91">
                  <c:v>0.95064083986974546</c:v>
                </c:pt>
                <c:pt idx="92">
                  <c:v>0.96271638113703584</c:v>
                </c:pt>
                <c:pt idx="93">
                  <c:v>0.78526095970888532</c:v>
                </c:pt>
                <c:pt idx="94">
                  <c:v>0.88878968161974548</c:v>
                </c:pt>
                <c:pt idx="95">
                  <c:v>0.88878968161974548</c:v>
                </c:pt>
                <c:pt idx="96">
                  <c:v>0.96271638113703584</c:v>
                </c:pt>
                <c:pt idx="97">
                  <c:v>0.94061832300479031</c:v>
                </c:pt>
                <c:pt idx="98">
                  <c:v>0.97447218266270141</c:v>
                </c:pt>
                <c:pt idx="99">
                  <c:v>0.87875649245284571</c:v>
                </c:pt>
                <c:pt idx="100">
                  <c:v>0.69167025358491363</c:v>
                </c:pt>
                <c:pt idx="101">
                  <c:v>0.9789089212380202</c:v>
                </c:pt>
                <c:pt idx="102">
                  <c:v>0.69167025358491363</c:v>
                </c:pt>
                <c:pt idx="103">
                  <c:v>0.97192493145959302</c:v>
                </c:pt>
                <c:pt idx="104">
                  <c:v>0.96606995704396159</c:v>
                </c:pt>
                <c:pt idx="105">
                  <c:v>0.90669214554312172</c:v>
                </c:pt>
                <c:pt idx="106">
                  <c:v>0.97679383989017277</c:v>
                </c:pt>
                <c:pt idx="107">
                  <c:v>0.95904539626848684</c:v>
                </c:pt>
                <c:pt idx="108">
                  <c:v>0.99592584262282746</c:v>
                </c:pt>
                <c:pt idx="109">
                  <c:v>0.90669214554312172</c:v>
                </c:pt>
                <c:pt idx="110">
                  <c:v>0.64850592648537575</c:v>
                </c:pt>
                <c:pt idx="111">
                  <c:v>0.86795260939146013</c:v>
                </c:pt>
                <c:pt idx="112">
                  <c:v>0.86795260939146013</c:v>
                </c:pt>
                <c:pt idx="113">
                  <c:v>0.67044731812325131</c:v>
                </c:pt>
                <c:pt idx="114">
                  <c:v>0.8012815176828243</c:v>
                </c:pt>
                <c:pt idx="115">
                  <c:v>0.81638633556119311</c:v>
                </c:pt>
                <c:pt idx="116">
                  <c:v>0.81638633556119311</c:v>
                </c:pt>
                <c:pt idx="117">
                  <c:v>0.78526095970888532</c:v>
                </c:pt>
                <c:pt idx="118">
                  <c:v>0.99550944469901304</c:v>
                </c:pt>
                <c:pt idx="119">
                  <c:v>0.98083500982230321</c:v>
                </c:pt>
                <c:pt idx="120">
                  <c:v>0.96913155846007704</c:v>
                </c:pt>
                <c:pt idx="121">
                  <c:v>0.97192493145959302</c:v>
                </c:pt>
                <c:pt idx="122">
                  <c:v>0.87875649245284571</c:v>
                </c:pt>
                <c:pt idx="123">
                  <c:v>0.78526095970888532</c:v>
                </c:pt>
                <c:pt idx="124">
                  <c:v>0.87875649245284571</c:v>
                </c:pt>
                <c:pt idx="125">
                  <c:v>0.92871331395598278</c:v>
                </c:pt>
                <c:pt idx="126">
                  <c:v>0.92871331395598278</c:v>
                </c:pt>
                <c:pt idx="127">
                  <c:v>0.93491862768280309</c:v>
                </c:pt>
                <c:pt idx="128">
                  <c:v>0.69167025358491363</c:v>
                </c:pt>
                <c:pt idx="129">
                  <c:v>0.91463815397973902</c:v>
                </c:pt>
                <c:pt idx="130">
                  <c:v>0.93491862768280309</c:v>
                </c:pt>
                <c:pt idx="131">
                  <c:v>0.81638633556119311</c:v>
                </c:pt>
                <c:pt idx="132">
                  <c:v>0.9789089212380202</c:v>
                </c:pt>
                <c:pt idx="133">
                  <c:v>0.81638633556119311</c:v>
                </c:pt>
                <c:pt idx="134">
                  <c:v>0.89808888854864732</c:v>
                </c:pt>
                <c:pt idx="135">
                  <c:v>0.88878968161974548</c:v>
                </c:pt>
                <c:pt idx="136">
                  <c:v>0.94061832300479031</c:v>
                </c:pt>
                <c:pt idx="137">
                  <c:v>0.87875649245284571</c:v>
                </c:pt>
                <c:pt idx="138">
                  <c:v>0.92871331395598278</c:v>
                </c:pt>
                <c:pt idx="139">
                  <c:v>0.96271638113703584</c:v>
                </c:pt>
                <c:pt idx="140">
                  <c:v>0.75047202611347219</c:v>
                </c:pt>
                <c:pt idx="141">
                  <c:v>0.85634338671567878</c:v>
                </c:pt>
                <c:pt idx="142">
                  <c:v>0.98083500982230321</c:v>
                </c:pt>
                <c:pt idx="143">
                  <c:v>0.83058576807423312</c:v>
                </c:pt>
                <c:pt idx="144">
                  <c:v>0.90669214554312172</c:v>
                </c:pt>
                <c:pt idx="145">
                  <c:v>0.76832227051007596</c:v>
                </c:pt>
                <c:pt idx="146">
                  <c:v>0.97447218266270141</c:v>
                </c:pt>
                <c:pt idx="147">
                  <c:v>0.92871331395598278</c:v>
                </c:pt>
                <c:pt idx="148">
                  <c:v>0.98563527603398049</c:v>
                </c:pt>
                <c:pt idx="149">
                  <c:v>0.73172667845050643</c:v>
                </c:pt>
                <c:pt idx="150">
                  <c:v>0.96913155846007704</c:v>
                </c:pt>
                <c:pt idx="151">
                  <c:v>0.92196572572670166</c:v>
                </c:pt>
                <c:pt idx="152">
                  <c:v>0.92871331395598278</c:v>
                </c:pt>
                <c:pt idx="153">
                  <c:v>0.98418383671742615</c:v>
                </c:pt>
                <c:pt idx="154">
                  <c:v>0.99664676238515559</c:v>
                </c:pt>
                <c:pt idx="155">
                  <c:v>0.95064083986974546</c:v>
                </c:pt>
                <c:pt idx="156">
                  <c:v>0.90669214554312172</c:v>
                </c:pt>
                <c:pt idx="157">
                  <c:v>0.98083500982230321</c:v>
                </c:pt>
                <c:pt idx="158">
                  <c:v>0.86795260939146013</c:v>
                </c:pt>
                <c:pt idx="159">
                  <c:v>0.88878968161974548</c:v>
                </c:pt>
                <c:pt idx="160">
                  <c:v>0.9789089212380202</c:v>
                </c:pt>
                <c:pt idx="161">
                  <c:v>0.98258833192758155</c:v>
                </c:pt>
                <c:pt idx="162">
                  <c:v>0.57915034672340238</c:v>
                </c:pt>
                <c:pt idx="163">
                  <c:v>0.97679383989017277</c:v>
                </c:pt>
                <c:pt idx="164">
                  <c:v>0.96913155846007704</c:v>
                </c:pt>
                <c:pt idx="165">
                  <c:v>0.8012815176828243</c:v>
                </c:pt>
                <c:pt idx="166">
                  <c:v>0.83058576807423312</c:v>
                </c:pt>
                <c:pt idx="167">
                  <c:v>0.92196572572670166</c:v>
                </c:pt>
                <c:pt idx="168">
                  <c:v>0.95502984622976861</c:v>
                </c:pt>
                <c:pt idx="169">
                  <c:v>0.99630377237292567</c:v>
                </c:pt>
                <c:pt idx="170">
                  <c:v>0.95502984622976861</c:v>
                </c:pt>
                <c:pt idx="171">
                  <c:v>0.99195713533274055</c:v>
                </c:pt>
                <c:pt idx="172">
                  <c:v>0.97192493145959302</c:v>
                </c:pt>
                <c:pt idx="173">
                  <c:v>0.94061832300479031</c:v>
                </c:pt>
                <c:pt idx="174">
                  <c:v>0.90669214554312172</c:v>
                </c:pt>
                <c:pt idx="175">
                  <c:v>0.90669214554312172</c:v>
                </c:pt>
                <c:pt idx="176">
                  <c:v>0.9789089212380202</c:v>
                </c:pt>
                <c:pt idx="177">
                  <c:v>0.92196572572670166</c:v>
                </c:pt>
                <c:pt idx="178">
                  <c:v>0.91463815397973902</c:v>
                </c:pt>
                <c:pt idx="179">
                  <c:v>0.91463815397973902</c:v>
                </c:pt>
                <c:pt idx="180">
                  <c:v>0.99113872599431085</c:v>
                </c:pt>
                <c:pt idx="181">
                  <c:v>0.97679383989017277</c:v>
                </c:pt>
                <c:pt idx="182">
                  <c:v>0.91463815397973902</c:v>
                </c:pt>
                <c:pt idx="183">
                  <c:v>0.88878968161974548</c:v>
                </c:pt>
                <c:pt idx="184">
                  <c:v>0.90669214554312172</c:v>
                </c:pt>
                <c:pt idx="185">
                  <c:v>0.89808888854864732</c:v>
                </c:pt>
                <c:pt idx="186">
                  <c:v>0.99772929700313162</c:v>
                </c:pt>
                <c:pt idx="187">
                  <c:v>0.89808888854864732</c:v>
                </c:pt>
                <c:pt idx="188">
                  <c:v>0.89808888854864732</c:v>
                </c:pt>
                <c:pt idx="189">
                  <c:v>0.78526095970888532</c:v>
                </c:pt>
                <c:pt idx="190">
                  <c:v>0.94584776324087294</c:v>
                </c:pt>
                <c:pt idx="191">
                  <c:v>0.71211332000260674</c:v>
                </c:pt>
                <c:pt idx="192">
                  <c:v>0.94584776324087294</c:v>
                </c:pt>
                <c:pt idx="193">
                  <c:v>0.75047202611347219</c:v>
                </c:pt>
                <c:pt idx="194">
                  <c:v>0.98258833192758155</c:v>
                </c:pt>
                <c:pt idx="195">
                  <c:v>0.93491862768280309</c:v>
                </c:pt>
                <c:pt idx="196">
                  <c:v>0.88878968161974548</c:v>
                </c:pt>
                <c:pt idx="197">
                  <c:v>0.95502984622976861</c:v>
                </c:pt>
                <c:pt idx="198">
                  <c:v>0.99942099546591323</c:v>
                </c:pt>
                <c:pt idx="199">
                  <c:v>0.75047202611347219</c:v>
                </c:pt>
              </c:numCache>
            </c:numRef>
          </c:yVal>
          <c:smooth val="0"/>
          <c:extLst>
            <c:ext xmlns:c16="http://schemas.microsoft.com/office/drawing/2014/chart" uri="{C3380CC4-5D6E-409C-BE32-E72D297353CC}">
              <c16:uniqueId val="{00000002-A894-4FAF-B4FC-E28E1823FE12}"/>
            </c:ext>
          </c:extLst>
        </c:ser>
        <c:dLbls>
          <c:showLegendKey val="0"/>
          <c:showVal val="0"/>
          <c:showCatName val="0"/>
          <c:showSerName val="0"/>
          <c:showPercent val="0"/>
          <c:showBubbleSize val="0"/>
        </c:dLbls>
        <c:axId val="1534178048"/>
        <c:axId val="1534178528"/>
      </c:scatterChart>
      <c:valAx>
        <c:axId val="1534178048"/>
        <c:scaling>
          <c:orientation val="minMax"/>
          <c:min val="8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178528"/>
        <c:crosses val="autoZero"/>
        <c:crossBetween val="midCat"/>
      </c:valAx>
      <c:valAx>
        <c:axId val="1534178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17804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xVal>
            <c:numRef>
              <c:f>'model (2)'!$C$8:$C$207</c:f>
              <c:numCache>
                <c:formatCode>0.0</c:formatCode>
                <c:ptCount val="200"/>
                <c:pt idx="0">
                  <c:v>112</c:v>
                </c:pt>
                <c:pt idx="1">
                  <c:v>105</c:v>
                </c:pt>
                <c:pt idx="2">
                  <c:v>119</c:v>
                </c:pt>
                <c:pt idx="3">
                  <c:v>129</c:v>
                </c:pt>
                <c:pt idx="4">
                  <c:v>116</c:v>
                </c:pt>
                <c:pt idx="5">
                  <c:v>96</c:v>
                </c:pt>
                <c:pt idx="6">
                  <c:v>103</c:v>
                </c:pt>
                <c:pt idx="7">
                  <c:v>93</c:v>
                </c:pt>
                <c:pt idx="8">
                  <c:v>108</c:v>
                </c:pt>
                <c:pt idx="9">
                  <c:v>112</c:v>
                </c:pt>
                <c:pt idx="10">
                  <c:v>92</c:v>
                </c:pt>
                <c:pt idx="11">
                  <c:v>118</c:v>
                </c:pt>
                <c:pt idx="12">
                  <c:v>110</c:v>
                </c:pt>
                <c:pt idx="13">
                  <c:v>115</c:v>
                </c:pt>
                <c:pt idx="14">
                  <c:v>90</c:v>
                </c:pt>
                <c:pt idx="15">
                  <c:v>146</c:v>
                </c:pt>
                <c:pt idx="16">
                  <c:v>123</c:v>
                </c:pt>
                <c:pt idx="17">
                  <c:v>110</c:v>
                </c:pt>
                <c:pt idx="18">
                  <c:v>103</c:v>
                </c:pt>
                <c:pt idx="19">
                  <c:v>96</c:v>
                </c:pt>
                <c:pt idx="20">
                  <c:v>113</c:v>
                </c:pt>
                <c:pt idx="21">
                  <c:v>130</c:v>
                </c:pt>
                <c:pt idx="22">
                  <c:v>121</c:v>
                </c:pt>
                <c:pt idx="23">
                  <c:v>98</c:v>
                </c:pt>
                <c:pt idx="24">
                  <c:v>113</c:v>
                </c:pt>
                <c:pt idx="25">
                  <c:v>95</c:v>
                </c:pt>
                <c:pt idx="26">
                  <c:v>106</c:v>
                </c:pt>
                <c:pt idx="27">
                  <c:v>129</c:v>
                </c:pt>
                <c:pt idx="28">
                  <c:v>118</c:v>
                </c:pt>
                <c:pt idx="29">
                  <c:v>100</c:v>
                </c:pt>
                <c:pt idx="30">
                  <c:v>118</c:v>
                </c:pt>
                <c:pt idx="31">
                  <c:v>148</c:v>
                </c:pt>
                <c:pt idx="32">
                  <c:v>116</c:v>
                </c:pt>
                <c:pt idx="33">
                  <c:v>100</c:v>
                </c:pt>
                <c:pt idx="34">
                  <c:v>99</c:v>
                </c:pt>
                <c:pt idx="35">
                  <c:v>120</c:v>
                </c:pt>
                <c:pt idx="36">
                  <c:v>91</c:v>
                </c:pt>
                <c:pt idx="37">
                  <c:v>108</c:v>
                </c:pt>
                <c:pt idx="38">
                  <c:v>119</c:v>
                </c:pt>
                <c:pt idx="39">
                  <c:v>95</c:v>
                </c:pt>
                <c:pt idx="40">
                  <c:v>111</c:v>
                </c:pt>
                <c:pt idx="41">
                  <c:v>129</c:v>
                </c:pt>
                <c:pt idx="42">
                  <c:v>93</c:v>
                </c:pt>
                <c:pt idx="43">
                  <c:v>106</c:v>
                </c:pt>
                <c:pt idx="44">
                  <c:v>129</c:v>
                </c:pt>
                <c:pt idx="45">
                  <c:v>95</c:v>
                </c:pt>
                <c:pt idx="46">
                  <c:v>108</c:v>
                </c:pt>
                <c:pt idx="47">
                  <c:v>106</c:v>
                </c:pt>
                <c:pt idx="48">
                  <c:v>108</c:v>
                </c:pt>
                <c:pt idx="49">
                  <c:v>118</c:v>
                </c:pt>
                <c:pt idx="50">
                  <c:v>105</c:v>
                </c:pt>
                <c:pt idx="51">
                  <c:v>112</c:v>
                </c:pt>
                <c:pt idx="52">
                  <c:v>102</c:v>
                </c:pt>
                <c:pt idx="53">
                  <c:v>107</c:v>
                </c:pt>
                <c:pt idx="54">
                  <c:v>112</c:v>
                </c:pt>
                <c:pt idx="55">
                  <c:v>124</c:v>
                </c:pt>
                <c:pt idx="56">
                  <c:v>104</c:v>
                </c:pt>
                <c:pt idx="57">
                  <c:v>101</c:v>
                </c:pt>
                <c:pt idx="58">
                  <c:v>107</c:v>
                </c:pt>
                <c:pt idx="59">
                  <c:v>94</c:v>
                </c:pt>
                <c:pt idx="60">
                  <c:v>96</c:v>
                </c:pt>
                <c:pt idx="61">
                  <c:v>127</c:v>
                </c:pt>
                <c:pt idx="62">
                  <c:v>107</c:v>
                </c:pt>
                <c:pt idx="63">
                  <c:v>110</c:v>
                </c:pt>
                <c:pt idx="64">
                  <c:v>106</c:v>
                </c:pt>
                <c:pt idx="65">
                  <c:v>118</c:v>
                </c:pt>
                <c:pt idx="66">
                  <c:v>117</c:v>
                </c:pt>
                <c:pt idx="67">
                  <c:v>110</c:v>
                </c:pt>
                <c:pt idx="68">
                  <c:v>116</c:v>
                </c:pt>
                <c:pt idx="69">
                  <c:v>101</c:v>
                </c:pt>
                <c:pt idx="70">
                  <c:v>96</c:v>
                </c:pt>
                <c:pt idx="71">
                  <c:v>110</c:v>
                </c:pt>
                <c:pt idx="72">
                  <c:v>106</c:v>
                </c:pt>
                <c:pt idx="73">
                  <c:v>104</c:v>
                </c:pt>
                <c:pt idx="74">
                  <c:v>128</c:v>
                </c:pt>
                <c:pt idx="75">
                  <c:v>112</c:v>
                </c:pt>
                <c:pt idx="76">
                  <c:v>104</c:v>
                </c:pt>
                <c:pt idx="77">
                  <c:v>127</c:v>
                </c:pt>
                <c:pt idx="78">
                  <c:v>118</c:v>
                </c:pt>
                <c:pt idx="79">
                  <c:v>118</c:v>
                </c:pt>
                <c:pt idx="80">
                  <c:v>121</c:v>
                </c:pt>
                <c:pt idx="81">
                  <c:v>112</c:v>
                </c:pt>
                <c:pt idx="82">
                  <c:v>102</c:v>
                </c:pt>
                <c:pt idx="83">
                  <c:v>101</c:v>
                </c:pt>
                <c:pt idx="84">
                  <c:v>104</c:v>
                </c:pt>
                <c:pt idx="85">
                  <c:v>116</c:v>
                </c:pt>
                <c:pt idx="86">
                  <c:v>124</c:v>
                </c:pt>
                <c:pt idx="87">
                  <c:v>102</c:v>
                </c:pt>
                <c:pt idx="88">
                  <c:v>150</c:v>
                </c:pt>
                <c:pt idx="89">
                  <c:v>113</c:v>
                </c:pt>
                <c:pt idx="90">
                  <c:v>124</c:v>
                </c:pt>
                <c:pt idx="91">
                  <c:v>114</c:v>
                </c:pt>
                <c:pt idx="92">
                  <c:v>117</c:v>
                </c:pt>
                <c:pt idx="93">
                  <c:v>97</c:v>
                </c:pt>
                <c:pt idx="94">
                  <c:v>105</c:v>
                </c:pt>
                <c:pt idx="95">
                  <c:v>105</c:v>
                </c:pt>
                <c:pt idx="96">
                  <c:v>117</c:v>
                </c:pt>
                <c:pt idx="97">
                  <c:v>112</c:v>
                </c:pt>
                <c:pt idx="98">
                  <c:v>121</c:v>
                </c:pt>
                <c:pt idx="99">
                  <c:v>104</c:v>
                </c:pt>
                <c:pt idx="100">
                  <c:v>92</c:v>
                </c:pt>
                <c:pt idx="101">
                  <c:v>123</c:v>
                </c:pt>
                <c:pt idx="102">
                  <c:v>92</c:v>
                </c:pt>
                <c:pt idx="103">
                  <c:v>120</c:v>
                </c:pt>
                <c:pt idx="104">
                  <c:v>118</c:v>
                </c:pt>
                <c:pt idx="105">
                  <c:v>107</c:v>
                </c:pt>
                <c:pt idx="106">
                  <c:v>122</c:v>
                </c:pt>
                <c:pt idx="107">
                  <c:v>116</c:v>
                </c:pt>
                <c:pt idx="108">
                  <c:v>140</c:v>
                </c:pt>
                <c:pt idx="109">
                  <c:v>107</c:v>
                </c:pt>
                <c:pt idx="110">
                  <c:v>90</c:v>
                </c:pt>
                <c:pt idx="111">
                  <c:v>103</c:v>
                </c:pt>
                <c:pt idx="112">
                  <c:v>103</c:v>
                </c:pt>
                <c:pt idx="113">
                  <c:v>91</c:v>
                </c:pt>
                <c:pt idx="114">
                  <c:v>98</c:v>
                </c:pt>
                <c:pt idx="115">
                  <c:v>99</c:v>
                </c:pt>
                <c:pt idx="116">
                  <c:v>99</c:v>
                </c:pt>
                <c:pt idx="117">
                  <c:v>97</c:v>
                </c:pt>
                <c:pt idx="118">
                  <c:v>139</c:v>
                </c:pt>
                <c:pt idx="119">
                  <c:v>124</c:v>
                </c:pt>
                <c:pt idx="120">
                  <c:v>119</c:v>
                </c:pt>
                <c:pt idx="121">
                  <c:v>120</c:v>
                </c:pt>
                <c:pt idx="122">
                  <c:v>104</c:v>
                </c:pt>
                <c:pt idx="123">
                  <c:v>97</c:v>
                </c:pt>
                <c:pt idx="124">
                  <c:v>104</c:v>
                </c:pt>
                <c:pt idx="125">
                  <c:v>110</c:v>
                </c:pt>
                <c:pt idx="126">
                  <c:v>110</c:v>
                </c:pt>
                <c:pt idx="127">
                  <c:v>111</c:v>
                </c:pt>
                <c:pt idx="128">
                  <c:v>92</c:v>
                </c:pt>
                <c:pt idx="129">
                  <c:v>108</c:v>
                </c:pt>
                <c:pt idx="130">
                  <c:v>111</c:v>
                </c:pt>
                <c:pt idx="131">
                  <c:v>99</c:v>
                </c:pt>
                <c:pt idx="132">
                  <c:v>123</c:v>
                </c:pt>
                <c:pt idx="133">
                  <c:v>99</c:v>
                </c:pt>
                <c:pt idx="134">
                  <c:v>106</c:v>
                </c:pt>
                <c:pt idx="135">
                  <c:v>105</c:v>
                </c:pt>
                <c:pt idx="136">
                  <c:v>112</c:v>
                </c:pt>
                <c:pt idx="137">
                  <c:v>104</c:v>
                </c:pt>
                <c:pt idx="138">
                  <c:v>110</c:v>
                </c:pt>
                <c:pt idx="139">
                  <c:v>117</c:v>
                </c:pt>
                <c:pt idx="140">
                  <c:v>95</c:v>
                </c:pt>
                <c:pt idx="141">
                  <c:v>102</c:v>
                </c:pt>
                <c:pt idx="142">
                  <c:v>124</c:v>
                </c:pt>
                <c:pt idx="143">
                  <c:v>100</c:v>
                </c:pt>
                <c:pt idx="144">
                  <c:v>107</c:v>
                </c:pt>
                <c:pt idx="145">
                  <c:v>96</c:v>
                </c:pt>
                <c:pt idx="146">
                  <c:v>121</c:v>
                </c:pt>
                <c:pt idx="147">
                  <c:v>110</c:v>
                </c:pt>
                <c:pt idx="148">
                  <c:v>127</c:v>
                </c:pt>
                <c:pt idx="149">
                  <c:v>94</c:v>
                </c:pt>
                <c:pt idx="150">
                  <c:v>119</c:v>
                </c:pt>
                <c:pt idx="151">
                  <c:v>109</c:v>
                </c:pt>
                <c:pt idx="152">
                  <c:v>110</c:v>
                </c:pt>
                <c:pt idx="153">
                  <c:v>126</c:v>
                </c:pt>
                <c:pt idx="154">
                  <c:v>142</c:v>
                </c:pt>
                <c:pt idx="155">
                  <c:v>114</c:v>
                </c:pt>
                <c:pt idx="156">
                  <c:v>107</c:v>
                </c:pt>
                <c:pt idx="157">
                  <c:v>124</c:v>
                </c:pt>
                <c:pt idx="158">
                  <c:v>103</c:v>
                </c:pt>
                <c:pt idx="159">
                  <c:v>105</c:v>
                </c:pt>
                <c:pt idx="160">
                  <c:v>123</c:v>
                </c:pt>
                <c:pt idx="161">
                  <c:v>125</c:v>
                </c:pt>
                <c:pt idx="162">
                  <c:v>87</c:v>
                </c:pt>
                <c:pt idx="163">
                  <c:v>122</c:v>
                </c:pt>
                <c:pt idx="164">
                  <c:v>119</c:v>
                </c:pt>
                <c:pt idx="165">
                  <c:v>98</c:v>
                </c:pt>
                <c:pt idx="166">
                  <c:v>100</c:v>
                </c:pt>
                <c:pt idx="167">
                  <c:v>109</c:v>
                </c:pt>
                <c:pt idx="168">
                  <c:v>115</c:v>
                </c:pt>
                <c:pt idx="169">
                  <c:v>141</c:v>
                </c:pt>
                <c:pt idx="170">
                  <c:v>115</c:v>
                </c:pt>
                <c:pt idx="171">
                  <c:v>133</c:v>
                </c:pt>
                <c:pt idx="172">
                  <c:v>120</c:v>
                </c:pt>
                <c:pt idx="173">
                  <c:v>112</c:v>
                </c:pt>
                <c:pt idx="174">
                  <c:v>107</c:v>
                </c:pt>
                <c:pt idx="175">
                  <c:v>107</c:v>
                </c:pt>
                <c:pt idx="176">
                  <c:v>123</c:v>
                </c:pt>
                <c:pt idx="177">
                  <c:v>109</c:v>
                </c:pt>
                <c:pt idx="178">
                  <c:v>108</c:v>
                </c:pt>
                <c:pt idx="179">
                  <c:v>108</c:v>
                </c:pt>
                <c:pt idx="180">
                  <c:v>132</c:v>
                </c:pt>
                <c:pt idx="181">
                  <c:v>122</c:v>
                </c:pt>
                <c:pt idx="182">
                  <c:v>108</c:v>
                </c:pt>
                <c:pt idx="183">
                  <c:v>105</c:v>
                </c:pt>
                <c:pt idx="184">
                  <c:v>107</c:v>
                </c:pt>
                <c:pt idx="185">
                  <c:v>106</c:v>
                </c:pt>
                <c:pt idx="186">
                  <c:v>146</c:v>
                </c:pt>
                <c:pt idx="187">
                  <c:v>106</c:v>
                </c:pt>
                <c:pt idx="188">
                  <c:v>106</c:v>
                </c:pt>
                <c:pt idx="189">
                  <c:v>97</c:v>
                </c:pt>
                <c:pt idx="190">
                  <c:v>113</c:v>
                </c:pt>
                <c:pt idx="191">
                  <c:v>93</c:v>
                </c:pt>
                <c:pt idx="192">
                  <c:v>113</c:v>
                </c:pt>
                <c:pt idx="193">
                  <c:v>95</c:v>
                </c:pt>
                <c:pt idx="194">
                  <c:v>125</c:v>
                </c:pt>
                <c:pt idx="195">
                  <c:v>111</c:v>
                </c:pt>
                <c:pt idx="196">
                  <c:v>105</c:v>
                </c:pt>
                <c:pt idx="197">
                  <c:v>115</c:v>
                </c:pt>
                <c:pt idx="198">
                  <c:v>160</c:v>
                </c:pt>
                <c:pt idx="199">
                  <c:v>95</c:v>
                </c:pt>
              </c:numCache>
            </c:numRef>
          </c:xVal>
          <c:yVal>
            <c:numRef>
              <c:f>'model (2)'!$E$8:$E$207</c:f>
              <c:numCache>
                <c:formatCode>General</c:formatCode>
                <c:ptCount val="200"/>
                <c:pt idx="0">
                  <c:v>0</c:v>
                </c:pt>
                <c:pt idx="1">
                  <c:v>1</c:v>
                </c:pt>
                <c:pt idx="2">
                  <c:v>1</c:v>
                </c:pt>
                <c:pt idx="3">
                  <c:v>1</c:v>
                </c:pt>
                <c:pt idx="4">
                  <c:v>1</c:v>
                </c:pt>
                <c:pt idx="5">
                  <c:v>1</c:v>
                </c:pt>
                <c:pt idx="6">
                  <c:v>1</c:v>
                </c:pt>
                <c:pt idx="7">
                  <c:v>0</c:v>
                </c:pt>
                <c:pt idx="8">
                  <c:v>1</c:v>
                </c:pt>
                <c:pt idx="9">
                  <c:v>1</c:v>
                </c:pt>
                <c:pt idx="10">
                  <c:v>1</c:v>
                </c:pt>
                <c:pt idx="11">
                  <c:v>1</c:v>
                </c:pt>
                <c:pt idx="12">
                  <c:v>1</c:v>
                </c:pt>
                <c:pt idx="13">
                  <c:v>1</c:v>
                </c:pt>
                <c:pt idx="14">
                  <c:v>0</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0</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0</c:v>
                </c:pt>
                <c:pt idx="46">
                  <c:v>1</c:v>
                </c:pt>
                <c:pt idx="47">
                  <c:v>1</c:v>
                </c:pt>
                <c:pt idx="48">
                  <c:v>1</c:v>
                </c:pt>
                <c:pt idx="49">
                  <c:v>1</c:v>
                </c:pt>
                <c:pt idx="50">
                  <c:v>1</c:v>
                </c:pt>
                <c:pt idx="51">
                  <c:v>1</c:v>
                </c:pt>
                <c:pt idx="52">
                  <c:v>1</c:v>
                </c:pt>
                <c:pt idx="53">
                  <c:v>1</c:v>
                </c:pt>
                <c:pt idx="54">
                  <c:v>1</c:v>
                </c:pt>
                <c:pt idx="55">
                  <c:v>1</c:v>
                </c:pt>
                <c:pt idx="56">
                  <c:v>1</c:v>
                </c:pt>
                <c:pt idx="57">
                  <c:v>1</c:v>
                </c:pt>
                <c:pt idx="58">
                  <c:v>1</c:v>
                </c:pt>
                <c:pt idx="59">
                  <c:v>0</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0</c:v>
                </c:pt>
                <c:pt idx="100">
                  <c:v>1</c:v>
                </c:pt>
                <c:pt idx="101">
                  <c:v>1</c:v>
                </c:pt>
                <c:pt idx="102">
                  <c:v>1</c:v>
                </c:pt>
                <c:pt idx="103">
                  <c:v>0</c:v>
                </c:pt>
                <c:pt idx="104">
                  <c:v>1</c:v>
                </c:pt>
                <c:pt idx="105">
                  <c:v>1</c:v>
                </c:pt>
                <c:pt idx="106">
                  <c:v>1</c:v>
                </c:pt>
                <c:pt idx="107">
                  <c:v>1</c:v>
                </c:pt>
                <c:pt idx="108">
                  <c:v>1</c:v>
                </c:pt>
                <c:pt idx="109">
                  <c:v>1</c:v>
                </c:pt>
                <c:pt idx="110">
                  <c:v>0</c:v>
                </c:pt>
                <c:pt idx="111">
                  <c:v>1</c:v>
                </c:pt>
                <c:pt idx="112">
                  <c:v>1</c:v>
                </c:pt>
                <c:pt idx="113">
                  <c:v>1</c:v>
                </c:pt>
                <c:pt idx="114">
                  <c:v>1</c:v>
                </c:pt>
                <c:pt idx="115">
                  <c:v>1</c:v>
                </c:pt>
                <c:pt idx="116">
                  <c:v>1</c:v>
                </c:pt>
                <c:pt idx="117">
                  <c:v>1</c:v>
                </c:pt>
                <c:pt idx="118">
                  <c:v>1</c:v>
                </c:pt>
                <c:pt idx="119">
                  <c:v>1</c:v>
                </c:pt>
                <c:pt idx="120">
                  <c:v>1</c:v>
                </c:pt>
                <c:pt idx="121">
                  <c:v>1</c:v>
                </c:pt>
                <c:pt idx="122">
                  <c:v>0</c:v>
                </c:pt>
                <c:pt idx="123">
                  <c:v>0</c:v>
                </c:pt>
                <c:pt idx="124">
                  <c:v>1</c:v>
                </c:pt>
                <c:pt idx="125">
                  <c:v>1</c:v>
                </c:pt>
                <c:pt idx="126">
                  <c:v>1</c:v>
                </c:pt>
                <c:pt idx="127">
                  <c:v>1</c:v>
                </c:pt>
                <c:pt idx="128">
                  <c:v>1</c:v>
                </c:pt>
                <c:pt idx="129">
                  <c:v>1</c:v>
                </c:pt>
                <c:pt idx="130">
                  <c:v>1</c:v>
                </c:pt>
                <c:pt idx="131">
                  <c:v>0</c:v>
                </c:pt>
                <c:pt idx="132">
                  <c:v>1</c:v>
                </c:pt>
                <c:pt idx="133">
                  <c:v>0</c:v>
                </c:pt>
                <c:pt idx="134">
                  <c:v>1</c:v>
                </c:pt>
                <c:pt idx="135">
                  <c:v>1</c:v>
                </c:pt>
                <c:pt idx="136">
                  <c:v>1</c:v>
                </c:pt>
                <c:pt idx="137">
                  <c:v>1</c:v>
                </c:pt>
                <c:pt idx="138">
                  <c:v>1</c:v>
                </c:pt>
                <c:pt idx="139">
                  <c:v>1</c:v>
                </c:pt>
                <c:pt idx="140">
                  <c:v>0</c:v>
                </c:pt>
                <c:pt idx="141">
                  <c:v>0</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0</c:v>
                </c:pt>
                <c:pt idx="157">
                  <c:v>1</c:v>
                </c:pt>
                <c:pt idx="158">
                  <c:v>0</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0</c:v>
                </c:pt>
                <c:pt idx="174">
                  <c:v>1</c:v>
                </c:pt>
                <c:pt idx="175">
                  <c:v>1</c:v>
                </c:pt>
                <c:pt idx="176">
                  <c:v>0</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0</c:v>
                </c:pt>
                <c:pt idx="192">
                  <c:v>1</c:v>
                </c:pt>
                <c:pt idx="193">
                  <c:v>1</c:v>
                </c:pt>
                <c:pt idx="194">
                  <c:v>1</c:v>
                </c:pt>
                <c:pt idx="195">
                  <c:v>1</c:v>
                </c:pt>
                <c:pt idx="196">
                  <c:v>1</c:v>
                </c:pt>
                <c:pt idx="197">
                  <c:v>1</c:v>
                </c:pt>
                <c:pt idx="198">
                  <c:v>1</c:v>
                </c:pt>
                <c:pt idx="199">
                  <c:v>1</c:v>
                </c:pt>
              </c:numCache>
            </c:numRef>
          </c:yVal>
          <c:smooth val="0"/>
          <c:extLst>
            <c:ext xmlns:c16="http://schemas.microsoft.com/office/drawing/2014/chart" uri="{C3380CC4-5D6E-409C-BE32-E72D297353CC}">
              <c16:uniqueId val="{00000000-F027-4B9C-9DFD-D4C516146AB6}"/>
            </c:ext>
          </c:extLst>
        </c:ser>
        <c:dLbls>
          <c:showLegendKey val="0"/>
          <c:showVal val="0"/>
          <c:showCatName val="0"/>
          <c:showSerName val="0"/>
          <c:showPercent val="0"/>
          <c:showBubbleSize val="0"/>
        </c:dLbls>
        <c:axId val="1534178048"/>
        <c:axId val="1534178528"/>
      </c:scatterChart>
      <c:valAx>
        <c:axId val="1534178048"/>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178528"/>
        <c:crosses val="autoZero"/>
        <c:crossBetween val="midCat"/>
      </c:valAx>
      <c:valAx>
        <c:axId val="1534178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17804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ROC</a:t>
            </a:r>
          </a:p>
        </c:rich>
      </c:tx>
      <c:layout>
        <c:manualLayout>
          <c:xMode val="edge"/>
          <c:yMode val="edge"/>
          <c:x val="0.44072668215465088"/>
          <c:y val="5.05901591399509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9115664635048867E-2"/>
          <c:y val="0.1244217588586054"/>
          <c:w val="0.8609083808775182"/>
          <c:h val="0.82201904093321154"/>
        </c:manualLayout>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454018077804351E-2"/>
                  <c:y val="-2.9560883549205372E-2"/>
                </c:manualLayout>
              </c:layout>
              <c:tx>
                <c:rich>
                  <a:bodyPr/>
                  <a:lstStyle/>
                  <a:p>
                    <a:fld id="{3214D860-C08B-BA43-B2EC-F08E8338A1D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FA4-404A-BAAE-B25D944B9800}"/>
                </c:ext>
              </c:extLst>
            </c:dLbl>
            <c:dLbl>
              <c:idx val="1"/>
              <c:tx>
                <c:rich>
                  <a:bodyPr/>
                  <a:lstStyle/>
                  <a:p>
                    <a:fld id="{B0D5676C-8FBD-B542-BB55-1CEB7B56AC7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A4-404A-BAAE-B25D944B9800}"/>
                </c:ext>
              </c:extLst>
            </c:dLbl>
            <c:dLbl>
              <c:idx val="2"/>
              <c:tx>
                <c:rich>
                  <a:bodyPr/>
                  <a:lstStyle/>
                  <a:p>
                    <a:fld id="{9BF56D73-D3A6-D447-8843-E7C2E67B228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FA4-404A-BAAE-B25D944B9800}"/>
                </c:ext>
              </c:extLst>
            </c:dLbl>
            <c:dLbl>
              <c:idx val="3"/>
              <c:tx>
                <c:rich>
                  <a:bodyPr/>
                  <a:lstStyle/>
                  <a:p>
                    <a:fld id="{03B68A38-7318-AD44-B110-ED973BB8826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5FA4-404A-BAAE-B25D944B9800}"/>
                </c:ext>
              </c:extLst>
            </c:dLbl>
            <c:dLbl>
              <c:idx val="4"/>
              <c:layout>
                <c:manualLayout>
                  <c:x val="-1.4724108466826209E-2"/>
                  <c:y val="4.138523696888749E-2"/>
                </c:manualLayout>
              </c:layout>
              <c:tx>
                <c:rich>
                  <a:bodyPr/>
                  <a:lstStyle/>
                  <a:p>
                    <a:fld id="{ED3BA0F1-F26C-9048-961F-EACB4EC1831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FA4-404A-BAAE-B25D944B9800}"/>
                </c:ext>
              </c:extLst>
            </c:dLbl>
            <c:dLbl>
              <c:idx val="5"/>
              <c:layout>
                <c:manualLayout>
                  <c:x val="-4.9080361556087066E-3"/>
                  <c:y val="4.434132532380803E-2"/>
                </c:manualLayout>
              </c:layout>
              <c:tx>
                <c:rich>
                  <a:bodyPr/>
                  <a:lstStyle/>
                  <a:p>
                    <a:fld id="{EF55DCD5-570E-5F48-B0F9-AB6FC17A282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FA4-404A-BAAE-B25D944B9800}"/>
                </c:ext>
              </c:extLst>
            </c:dLbl>
            <c:dLbl>
              <c:idx val="6"/>
              <c:layout>
                <c:manualLayout>
                  <c:x val="-2.4540180778043533E-3"/>
                  <c:y val="4.1385236968887518E-2"/>
                </c:manualLayout>
              </c:layout>
              <c:tx>
                <c:rich>
                  <a:bodyPr/>
                  <a:lstStyle/>
                  <a:p>
                    <a:fld id="{58DF40BB-FCC9-1B46-B194-7A1C77CCB24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FA4-404A-BAAE-B25D944B9800}"/>
                </c:ext>
              </c:extLst>
            </c:dLbl>
            <c:dLbl>
              <c:idx val="7"/>
              <c:layout>
                <c:manualLayout>
                  <c:x val="-3.1902235011456684E-2"/>
                  <c:y val="3.5473060259046445E-2"/>
                </c:manualLayout>
              </c:layout>
              <c:tx>
                <c:rich>
                  <a:bodyPr/>
                  <a:lstStyle/>
                  <a:p>
                    <a:fld id="{CF6B635D-E093-1641-9A1C-93FC96C80D9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FA4-404A-BAAE-B25D944B9800}"/>
                </c:ext>
              </c:extLst>
            </c:dLbl>
            <c:dLbl>
              <c:idx val="8"/>
              <c:layout>
                <c:manualLayout>
                  <c:x val="-4.9080361556087969E-3"/>
                  <c:y val="3.8429148613966985E-2"/>
                </c:manualLayout>
              </c:layout>
              <c:tx>
                <c:rich>
                  <a:bodyPr/>
                  <a:lstStyle/>
                  <a:p>
                    <a:fld id="{2D359A53-4AD0-6748-8415-529145A61E5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FA4-404A-BAAE-B25D944B9800}"/>
                </c:ext>
              </c:extLst>
            </c:dLbl>
            <c:dLbl>
              <c:idx val="9"/>
              <c:layout>
                <c:manualLayout>
                  <c:x val="-1.4724108466826119E-2"/>
                  <c:y val="4.4341325323808058E-2"/>
                </c:manualLayout>
              </c:layout>
              <c:tx>
                <c:rich>
                  <a:bodyPr/>
                  <a:lstStyle/>
                  <a:p>
                    <a:fld id="{981630AC-5ECB-7742-8D94-3163C6B58C7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FA4-404A-BAAE-B25D944B9800}"/>
                </c:ext>
              </c:extLst>
            </c:dLbl>
            <c:dLbl>
              <c:idx val="10"/>
              <c:layout>
                <c:manualLayout>
                  <c:x val="-2.4540180778043534E-2"/>
                  <c:y val="3.8429148613966985E-2"/>
                </c:manualLayout>
              </c:layout>
              <c:tx>
                <c:rich>
                  <a:bodyPr/>
                  <a:lstStyle/>
                  <a:p>
                    <a:fld id="{4587EE48-E0D8-EC40-8ADF-FE6B4502870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FA4-404A-BAAE-B25D944B98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'model (2)'!$Q$9:$Q$19</c:f>
              <c:numCache>
                <c:formatCode>0.000</c:formatCode>
                <c:ptCount val="11"/>
                <c:pt idx="0">
                  <c:v>0</c:v>
                </c:pt>
                <c:pt idx="1">
                  <c:v>6.6666666666666666E-2</c:v>
                </c:pt>
                <c:pt idx="2">
                  <c:v>0.15555555555555556</c:v>
                </c:pt>
                <c:pt idx="3">
                  <c:v>0.25</c:v>
                </c:pt>
                <c:pt idx="4">
                  <c:v>0.34444444444444444</c:v>
                </c:pt>
                <c:pt idx="5">
                  <c:v>0.4777777777777778</c:v>
                </c:pt>
                <c:pt idx="6">
                  <c:v>0.56666666666666665</c:v>
                </c:pt>
                <c:pt idx="7">
                  <c:v>0.68333333333333335</c:v>
                </c:pt>
                <c:pt idx="8">
                  <c:v>0.78888888888888886</c:v>
                </c:pt>
                <c:pt idx="9">
                  <c:v>0.9</c:v>
                </c:pt>
                <c:pt idx="10">
                  <c:v>1</c:v>
                </c:pt>
              </c:numCache>
            </c:numRef>
          </c:xVal>
          <c:yVal>
            <c:numRef>
              <c:f>'model (2)'!$R$9:$R$19</c:f>
              <c:numCache>
                <c:formatCode>0.000</c:formatCode>
                <c:ptCount val="11"/>
                <c:pt idx="0">
                  <c:v>0</c:v>
                </c:pt>
                <c:pt idx="1">
                  <c:v>0.45</c:v>
                </c:pt>
                <c:pt idx="2">
                  <c:v>0.6</c:v>
                </c:pt>
                <c:pt idx="3">
                  <c:v>0.8</c:v>
                </c:pt>
                <c:pt idx="4">
                  <c:v>0.9</c:v>
                </c:pt>
                <c:pt idx="5">
                  <c:v>0.9</c:v>
                </c:pt>
                <c:pt idx="6">
                  <c:v>0.95</c:v>
                </c:pt>
                <c:pt idx="7">
                  <c:v>0.95</c:v>
                </c:pt>
                <c:pt idx="8">
                  <c:v>0.95</c:v>
                </c:pt>
                <c:pt idx="9">
                  <c:v>1</c:v>
                </c:pt>
                <c:pt idx="10">
                  <c:v>1</c:v>
                </c:pt>
              </c:numCache>
            </c:numRef>
          </c:yVal>
          <c:smooth val="0"/>
          <c:extLst>
            <c:ext xmlns:c15="http://schemas.microsoft.com/office/drawing/2012/chart" uri="{02D57815-91ED-43cb-92C2-25804820EDAC}">
              <c15:datalabelsRange>
                <c15:f>'model (2)'!$K$9:$K$19</c15:f>
                <c15:dlblRangeCache>
                  <c:ptCount val="11"/>
                  <c:pt idx="0">
                    <c:v>1</c:v>
                  </c:pt>
                  <c:pt idx="1">
                    <c:v>0.9</c:v>
                  </c:pt>
                  <c:pt idx="2">
                    <c:v>0.8</c:v>
                  </c:pt>
                  <c:pt idx="3">
                    <c:v>0.7</c:v>
                  </c:pt>
                  <c:pt idx="4">
                    <c:v>0.6</c:v>
                  </c:pt>
                  <c:pt idx="5">
                    <c:v>0.5</c:v>
                  </c:pt>
                  <c:pt idx="6">
                    <c:v>0.4</c:v>
                  </c:pt>
                  <c:pt idx="7">
                    <c:v>0.3</c:v>
                  </c:pt>
                  <c:pt idx="8">
                    <c:v>0.2</c:v>
                  </c:pt>
                  <c:pt idx="9">
                    <c:v>0.1</c:v>
                  </c:pt>
                  <c:pt idx="10">
                    <c:v>0</c:v>
                  </c:pt>
                </c15:dlblRangeCache>
              </c15:datalabelsRange>
            </c:ext>
            <c:ext xmlns:c16="http://schemas.microsoft.com/office/drawing/2014/chart" uri="{C3380CC4-5D6E-409C-BE32-E72D297353CC}">
              <c16:uniqueId val="{00000000-B4C7-4863-BB88-9F6689BC71A6}"/>
            </c:ext>
          </c:extLst>
        </c:ser>
        <c:dLbls>
          <c:showLegendKey val="0"/>
          <c:showVal val="0"/>
          <c:showCatName val="0"/>
          <c:showSerName val="0"/>
          <c:showPercent val="0"/>
          <c:showBubbleSize val="0"/>
        </c:dLbls>
        <c:axId val="458967327"/>
        <c:axId val="458964927"/>
      </c:scatterChart>
      <c:valAx>
        <c:axId val="458967327"/>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4927"/>
        <c:crosses val="autoZero"/>
        <c:crossBetween val="midCat"/>
      </c:valAx>
      <c:valAx>
        <c:axId val="458964927"/>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732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Area</a:t>
            </a:r>
            <a:r>
              <a:rPr lang="en-US" baseline="0"/>
              <a:t> Under the Curve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'model (2)'!$Q$31</c:f>
              <c:strCache>
                <c:ptCount val="1"/>
                <c:pt idx="0">
                  <c:v>time - AUC = 0.77</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'model (2)'!$P$32:$P$52</c:f>
              <c:numCache>
                <c:formatCode>0.000</c:formatCode>
                <c:ptCount val="21"/>
                <c:pt idx="0">
                  <c:v>0</c:v>
                </c:pt>
                <c:pt idx="1">
                  <c:v>7.2222222222222215E-2</c:v>
                </c:pt>
                <c:pt idx="2">
                  <c:v>0.16666666666666666</c:v>
                </c:pt>
                <c:pt idx="3">
                  <c:v>0.25555555555555554</c:v>
                </c:pt>
                <c:pt idx="4">
                  <c:v>0.4</c:v>
                </c:pt>
                <c:pt idx="5">
                  <c:v>0.51666666666666672</c:v>
                </c:pt>
                <c:pt idx="6">
                  <c:v>0.57777777777777772</c:v>
                </c:pt>
                <c:pt idx="7">
                  <c:v>0.68888888888888888</c:v>
                </c:pt>
                <c:pt idx="8">
                  <c:v>0.8</c:v>
                </c:pt>
                <c:pt idx="9">
                  <c:v>0.88888888888888884</c:v>
                </c:pt>
                <c:pt idx="10">
                  <c:v>1</c:v>
                </c:pt>
                <c:pt idx="11">
                  <c:v>0</c:v>
                </c:pt>
                <c:pt idx="12">
                  <c:v>6.6666666666666666E-2</c:v>
                </c:pt>
                <c:pt idx="13">
                  <c:v>0.15555555555555556</c:v>
                </c:pt>
                <c:pt idx="14">
                  <c:v>0.25</c:v>
                </c:pt>
                <c:pt idx="15">
                  <c:v>0.34444444444444444</c:v>
                </c:pt>
                <c:pt idx="16">
                  <c:v>0.4777777777777778</c:v>
                </c:pt>
                <c:pt idx="17">
                  <c:v>0.56666666666666665</c:v>
                </c:pt>
                <c:pt idx="18">
                  <c:v>0.68333333333333335</c:v>
                </c:pt>
                <c:pt idx="19">
                  <c:v>0.78888888888888886</c:v>
                </c:pt>
                <c:pt idx="20">
                  <c:v>0.9</c:v>
                </c:pt>
              </c:numCache>
            </c:numRef>
          </c:xVal>
          <c:yVal>
            <c:numRef>
              <c:f>'model (2)'!$Q$32:$Q$52</c:f>
              <c:numCache>
                <c:formatCode>0.000</c:formatCode>
                <c:ptCount val="21"/>
                <c:pt idx="0">
                  <c:v>0</c:v>
                </c:pt>
                <c:pt idx="1">
                  <c:v>0.35</c:v>
                </c:pt>
                <c:pt idx="2">
                  <c:v>0.55000000000000004</c:v>
                </c:pt>
                <c:pt idx="3">
                  <c:v>0.75</c:v>
                </c:pt>
                <c:pt idx="4">
                  <c:v>0.8</c:v>
                </c:pt>
                <c:pt idx="5">
                  <c:v>0.8</c:v>
                </c:pt>
                <c:pt idx="6">
                  <c:v>0.9</c:v>
                </c:pt>
                <c:pt idx="7">
                  <c:v>0.9</c:v>
                </c:pt>
                <c:pt idx="8">
                  <c:v>0.95</c:v>
                </c:pt>
                <c:pt idx="9">
                  <c:v>1</c:v>
                </c:pt>
                <c:pt idx="10">
                  <c:v>1</c:v>
                </c:pt>
              </c:numCache>
            </c:numRef>
          </c:yVal>
          <c:smooth val="0"/>
          <c:extLst>
            <c:ext xmlns:c16="http://schemas.microsoft.com/office/drawing/2014/chart" uri="{C3380CC4-5D6E-409C-BE32-E72D297353CC}">
              <c16:uniqueId val="{00000000-DD72-485E-A419-ED31445CF920}"/>
            </c:ext>
          </c:extLst>
        </c:ser>
        <c:ser>
          <c:idx val="1"/>
          <c:order val="1"/>
          <c:tx>
            <c:strRef>
              <c:f>'model (2)'!$R$31</c:f>
              <c:strCache>
                <c:ptCount val="1"/>
                <c:pt idx="0">
                  <c:v>time and rush - AUC = 0.83</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'model (2)'!$P$32:$P$52</c:f>
              <c:numCache>
                <c:formatCode>0.000</c:formatCode>
                <c:ptCount val="21"/>
                <c:pt idx="0">
                  <c:v>0</c:v>
                </c:pt>
                <c:pt idx="1">
                  <c:v>7.2222222222222215E-2</c:v>
                </c:pt>
                <c:pt idx="2">
                  <c:v>0.16666666666666666</c:v>
                </c:pt>
                <c:pt idx="3">
                  <c:v>0.25555555555555554</c:v>
                </c:pt>
                <c:pt idx="4">
                  <c:v>0.4</c:v>
                </c:pt>
                <c:pt idx="5">
                  <c:v>0.51666666666666672</c:v>
                </c:pt>
                <c:pt idx="6">
                  <c:v>0.57777777777777772</c:v>
                </c:pt>
                <c:pt idx="7">
                  <c:v>0.68888888888888888</c:v>
                </c:pt>
                <c:pt idx="8">
                  <c:v>0.8</c:v>
                </c:pt>
                <c:pt idx="9">
                  <c:v>0.88888888888888884</c:v>
                </c:pt>
                <c:pt idx="10">
                  <c:v>1</c:v>
                </c:pt>
                <c:pt idx="11">
                  <c:v>0</c:v>
                </c:pt>
                <c:pt idx="12">
                  <c:v>6.6666666666666666E-2</c:v>
                </c:pt>
                <c:pt idx="13">
                  <c:v>0.15555555555555556</c:v>
                </c:pt>
                <c:pt idx="14">
                  <c:v>0.25</c:v>
                </c:pt>
                <c:pt idx="15">
                  <c:v>0.34444444444444444</c:v>
                </c:pt>
                <c:pt idx="16">
                  <c:v>0.4777777777777778</c:v>
                </c:pt>
                <c:pt idx="17">
                  <c:v>0.56666666666666665</c:v>
                </c:pt>
                <c:pt idx="18">
                  <c:v>0.68333333333333335</c:v>
                </c:pt>
                <c:pt idx="19">
                  <c:v>0.78888888888888886</c:v>
                </c:pt>
                <c:pt idx="20">
                  <c:v>0.9</c:v>
                </c:pt>
              </c:numCache>
            </c:numRef>
          </c:xVal>
          <c:yVal>
            <c:numRef>
              <c:f>'model (2)'!$R$32:$R$52</c:f>
              <c:numCache>
                <c:formatCode>0.000</c:formatCode>
                <c:ptCount val="21"/>
                <c:pt idx="11">
                  <c:v>0</c:v>
                </c:pt>
                <c:pt idx="12">
                  <c:v>0.45</c:v>
                </c:pt>
                <c:pt idx="13">
                  <c:v>0.6</c:v>
                </c:pt>
                <c:pt idx="14">
                  <c:v>0.8</c:v>
                </c:pt>
                <c:pt idx="15">
                  <c:v>0.9</c:v>
                </c:pt>
                <c:pt idx="16">
                  <c:v>0.9</c:v>
                </c:pt>
                <c:pt idx="17">
                  <c:v>0.95</c:v>
                </c:pt>
                <c:pt idx="18">
                  <c:v>0.95</c:v>
                </c:pt>
                <c:pt idx="19">
                  <c:v>0.95</c:v>
                </c:pt>
                <c:pt idx="20">
                  <c:v>1</c:v>
                </c:pt>
              </c:numCache>
            </c:numRef>
          </c:yVal>
          <c:smooth val="0"/>
          <c:extLst>
            <c:ext xmlns:c16="http://schemas.microsoft.com/office/drawing/2014/chart" uri="{C3380CC4-5D6E-409C-BE32-E72D297353CC}">
              <c16:uniqueId val="{00000001-DD72-485E-A419-ED31445CF920}"/>
            </c:ext>
          </c:extLst>
        </c:ser>
        <c:dLbls>
          <c:showLegendKey val="0"/>
          <c:showVal val="0"/>
          <c:showCatName val="0"/>
          <c:showSerName val="0"/>
          <c:showPercent val="0"/>
          <c:showBubbleSize val="0"/>
        </c:dLbls>
        <c:axId val="459020607"/>
        <c:axId val="459026847"/>
      </c:scatterChart>
      <c:valAx>
        <c:axId val="45902060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26847"/>
        <c:crosses val="autoZero"/>
        <c:crossBetween val="midCat"/>
      </c:valAx>
      <c:valAx>
        <c:axId val="45902684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20607"/>
        <c:crosses val="autoZero"/>
        <c:crossBetween val="midCat"/>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Will I be late?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2"/>
          <c:tx>
            <c:strRef>
              <c:f>'model (2)'!$AG$7:$AG$8</c:f>
              <c:strCache>
                <c:ptCount val="2"/>
                <c:pt idx="0">
                  <c:v>probability late</c:v>
                </c:pt>
                <c:pt idx="1">
                  <c:v>non rush</c:v>
                </c:pt>
              </c:strCache>
            </c:strRef>
          </c:tx>
          <c:spPr>
            <a:ln w="28575" cap="rnd">
              <a:solidFill>
                <a:schemeClr val="accent5"/>
              </a:solidFill>
              <a:round/>
            </a:ln>
            <a:effectLst/>
          </c:spPr>
          <c:marker>
            <c:symbol val="none"/>
          </c:marker>
          <c:cat>
            <c:numRef>
              <c:f>'model (2)'!$AB$9:$AB$15</c:f>
              <c:numCache>
                <c:formatCode>General</c:formatCode>
                <c:ptCount val="7"/>
                <c:pt idx="0">
                  <c:v>80</c:v>
                </c:pt>
                <c:pt idx="1">
                  <c:v>90</c:v>
                </c:pt>
                <c:pt idx="2">
                  <c:v>100</c:v>
                </c:pt>
                <c:pt idx="3">
                  <c:v>110</c:v>
                </c:pt>
                <c:pt idx="4">
                  <c:v>120</c:v>
                </c:pt>
                <c:pt idx="5">
                  <c:v>130</c:v>
                </c:pt>
                <c:pt idx="6">
                  <c:v>140</c:v>
                </c:pt>
              </c:numCache>
            </c:numRef>
          </c:cat>
          <c:val>
            <c:numRef>
              <c:f>'model (2)'!$AG$9:$AG$15</c:f>
              <c:numCache>
                <c:formatCode>0%</c:formatCode>
                <c:ptCount val="7"/>
                <c:pt idx="0">
                  <c:v>0.54063648063402292</c:v>
                </c:pt>
                <c:pt idx="1">
                  <c:v>0.26858547110537656</c:v>
                </c:pt>
                <c:pt idx="2">
                  <c:v>0.10279685095441661</c:v>
                </c:pt>
                <c:pt idx="3">
                  <c:v>3.4514751632977299E-2</c:v>
                </c:pt>
                <c:pt idx="4">
                  <c:v>1.1030924447364926E-2</c:v>
                </c:pt>
                <c:pt idx="5">
                  <c:v>3.4680910924182796E-3</c:v>
                </c:pt>
                <c:pt idx="6">
                  <c:v>1.0846710595967001E-3</c:v>
                </c:pt>
              </c:numCache>
            </c:numRef>
          </c:val>
          <c:smooth val="1"/>
          <c:extLst>
            <c:ext xmlns:c16="http://schemas.microsoft.com/office/drawing/2014/chart" uri="{C3380CC4-5D6E-409C-BE32-E72D297353CC}">
              <c16:uniqueId val="{00000000-A830-4B1D-B766-B2340ACDEA15}"/>
            </c:ext>
          </c:extLst>
        </c:ser>
        <c:ser>
          <c:idx val="5"/>
          <c:order val="3"/>
          <c:tx>
            <c:strRef>
              <c:f>'model (2)'!$AH$7:$AH$8</c:f>
              <c:strCache>
                <c:ptCount val="2"/>
                <c:pt idx="0">
                  <c:v>probability late</c:v>
                </c:pt>
                <c:pt idx="1">
                  <c:v>rush</c:v>
                </c:pt>
              </c:strCache>
            </c:strRef>
          </c:tx>
          <c:spPr>
            <a:ln w="28575" cap="rnd">
              <a:solidFill>
                <a:schemeClr val="accent6"/>
              </a:solidFill>
              <a:round/>
            </a:ln>
            <a:effectLst/>
          </c:spPr>
          <c:marker>
            <c:symbol val="none"/>
          </c:marker>
          <c:cat>
            <c:numRef>
              <c:f>'model (2)'!$AB$9:$AB$15</c:f>
              <c:numCache>
                <c:formatCode>General</c:formatCode>
                <c:ptCount val="7"/>
                <c:pt idx="0">
                  <c:v>80</c:v>
                </c:pt>
                <c:pt idx="1">
                  <c:v>90</c:v>
                </c:pt>
                <c:pt idx="2">
                  <c:v>100</c:v>
                </c:pt>
                <c:pt idx="3">
                  <c:v>110</c:v>
                </c:pt>
                <c:pt idx="4">
                  <c:v>120</c:v>
                </c:pt>
                <c:pt idx="5">
                  <c:v>130</c:v>
                </c:pt>
                <c:pt idx="6">
                  <c:v>140</c:v>
                </c:pt>
              </c:numCache>
            </c:numRef>
          </c:cat>
          <c:val>
            <c:numRef>
              <c:f>'model (2)'!$AH$9:$AH$15</c:f>
              <c:numCache>
                <c:formatCode>0%</c:formatCode>
                <c:ptCount val="7"/>
                <c:pt idx="0">
                  <c:v>0.8570680826169047</c:v>
                </c:pt>
                <c:pt idx="1">
                  <c:v>0.65168010968670231</c:v>
                </c:pt>
                <c:pt idx="2">
                  <c:v>0.36858688469990647</c:v>
                </c:pt>
                <c:pt idx="3">
                  <c:v>0.15407381496008446</c:v>
                </c:pt>
                <c:pt idx="4">
                  <c:v>5.3772710121383238E-2</c:v>
                </c:pt>
                <c:pt idx="5">
                  <c:v>1.7422219592548135E-2</c:v>
                </c:pt>
                <c:pt idx="6">
                  <c:v>5.5018735161617479E-3</c:v>
                </c:pt>
              </c:numCache>
            </c:numRef>
          </c:val>
          <c:smooth val="1"/>
          <c:extLst>
            <c:ext xmlns:c16="http://schemas.microsoft.com/office/drawing/2014/chart" uri="{C3380CC4-5D6E-409C-BE32-E72D297353CC}">
              <c16:uniqueId val="{00000001-A830-4B1D-B766-B2340ACDEA15}"/>
            </c:ext>
          </c:extLst>
        </c:ser>
        <c:ser>
          <c:idx val="8"/>
          <c:order val="6"/>
          <c:tx>
            <c:strRef>
              <c:f>'model (2)'!$AK$7:$AK$8</c:f>
              <c:strCache>
                <c:ptCount val="2"/>
                <c:pt idx="0">
                  <c:v>non rush hour</c:v>
                </c:pt>
                <c:pt idx="1">
                  <c:v>actual % late</c:v>
                </c:pt>
              </c:strCache>
            </c:strRef>
          </c:tx>
          <c:spPr>
            <a:ln w="28575" cap="rnd">
              <a:noFill/>
              <a:round/>
            </a:ln>
            <a:effectLst/>
          </c:spPr>
          <c:marker>
            <c:symbol val="circle"/>
            <c:size val="8"/>
            <c:spPr>
              <a:solidFill>
                <a:schemeClr val="accent5">
                  <a:lumMod val="60000"/>
                  <a:lumOff val="40000"/>
                </a:schemeClr>
              </a:solidFill>
              <a:ln w="9525">
                <a:solidFill>
                  <a:schemeClr val="tx1"/>
                </a:solidFill>
              </a:ln>
              <a:effectLst/>
            </c:spPr>
          </c:marker>
          <c:cat>
            <c:numRef>
              <c:f>'model (2)'!$AB$9:$AB$15</c:f>
              <c:numCache>
                <c:formatCode>General</c:formatCode>
                <c:ptCount val="7"/>
                <c:pt idx="0">
                  <c:v>80</c:v>
                </c:pt>
                <c:pt idx="1">
                  <c:v>90</c:v>
                </c:pt>
                <c:pt idx="2">
                  <c:v>100</c:v>
                </c:pt>
                <c:pt idx="3">
                  <c:v>110</c:v>
                </c:pt>
                <c:pt idx="4">
                  <c:v>120</c:v>
                </c:pt>
                <c:pt idx="5">
                  <c:v>130</c:v>
                </c:pt>
                <c:pt idx="6">
                  <c:v>140</c:v>
                </c:pt>
              </c:numCache>
            </c:numRef>
          </c:cat>
          <c:val>
            <c:numRef>
              <c:f>'model (2)'!$AK$9:$AK$15</c:f>
              <c:numCache>
                <c:formatCode>0%</c:formatCode>
                <c:ptCount val="7"/>
                <c:pt idx="1">
                  <c:v>0.29411764705882354</c:v>
                </c:pt>
                <c:pt idx="2">
                  <c:v>8.5714285714285715E-2</c:v>
                </c:pt>
                <c:pt idx="3">
                  <c:v>0</c:v>
                </c:pt>
                <c:pt idx="4">
                  <c:v>2.9411764705882353E-2</c:v>
                </c:pt>
                <c:pt idx="5">
                  <c:v>0</c:v>
                </c:pt>
                <c:pt idx="6">
                  <c:v>0</c:v>
                </c:pt>
              </c:numCache>
            </c:numRef>
          </c:val>
          <c:smooth val="0"/>
          <c:extLst>
            <c:ext xmlns:c16="http://schemas.microsoft.com/office/drawing/2014/chart" uri="{C3380CC4-5D6E-409C-BE32-E72D297353CC}">
              <c16:uniqueId val="{00000002-A830-4B1D-B766-B2340ACDEA15}"/>
            </c:ext>
          </c:extLst>
        </c:ser>
        <c:ser>
          <c:idx val="11"/>
          <c:order val="11"/>
          <c:tx>
            <c:strRef>
              <c:f>'model (2)'!$AN$7:$AN$8</c:f>
              <c:strCache>
                <c:ptCount val="2"/>
                <c:pt idx="0">
                  <c:v>rush hour</c:v>
                </c:pt>
                <c:pt idx="1">
                  <c:v>actual % late</c:v>
                </c:pt>
              </c:strCache>
            </c:strRef>
          </c:tx>
          <c:spPr>
            <a:ln w="28575" cap="rnd">
              <a:noFill/>
              <a:round/>
            </a:ln>
            <a:effectLst/>
          </c:spPr>
          <c:marker>
            <c:symbol val="circle"/>
            <c:size val="8"/>
            <c:spPr>
              <a:solidFill>
                <a:schemeClr val="accent6">
                  <a:lumMod val="60000"/>
                </a:schemeClr>
              </a:solidFill>
              <a:ln w="9525">
                <a:solidFill>
                  <a:schemeClr val="accent6">
                    <a:lumMod val="60000"/>
                  </a:schemeClr>
                </a:solidFill>
              </a:ln>
              <a:effectLst/>
            </c:spPr>
          </c:marker>
          <c:cat>
            <c:numRef>
              <c:f>'model (2)'!$AB$9:$AB$15</c:f>
              <c:numCache>
                <c:formatCode>General</c:formatCode>
                <c:ptCount val="7"/>
                <c:pt idx="0">
                  <c:v>80</c:v>
                </c:pt>
                <c:pt idx="1">
                  <c:v>90</c:v>
                </c:pt>
                <c:pt idx="2">
                  <c:v>100</c:v>
                </c:pt>
                <c:pt idx="3">
                  <c:v>110</c:v>
                </c:pt>
                <c:pt idx="4">
                  <c:v>120</c:v>
                </c:pt>
                <c:pt idx="5">
                  <c:v>130</c:v>
                </c:pt>
                <c:pt idx="6">
                  <c:v>140</c:v>
                </c:pt>
              </c:numCache>
            </c:numRef>
          </c:cat>
          <c:val>
            <c:numRef>
              <c:f>'model (2)'!$AN$9:$AN$15</c:f>
              <c:numCache>
                <c:formatCode>0%</c:formatCode>
                <c:ptCount val="7"/>
                <c:pt idx="1">
                  <c:v>0.66666666666666663</c:v>
                </c:pt>
                <c:pt idx="2">
                  <c:v>0.35714285714285715</c:v>
                </c:pt>
                <c:pt idx="3">
                  <c:v>0.13636363636363635</c:v>
                </c:pt>
                <c:pt idx="4">
                  <c:v>8.3333333333333329E-2</c:v>
                </c:pt>
                <c:pt idx="5">
                  <c:v>0</c:v>
                </c:pt>
              </c:numCache>
            </c:numRef>
          </c:val>
          <c:smooth val="0"/>
          <c:extLst>
            <c:ext xmlns:c16="http://schemas.microsoft.com/office/drawing/2014/chart" uri="{C3380CC4-5D6E-409C-BE32-E72D297353CC}">
              <c16:uniqueId val="{00000003-A830-4B1D-B766-B2340ACDEA15}"/>
            </c:ext>
          </c:extLst>
        </c:ser>
        <c:dLbls>
          <c:showLegendKey val="0"/>
          <c:showVal val="0"/>
          <c:showCatName val="0"/>
          <c:showSerName val="0"/>
          <c:showPercent val="0"/>
          <c:showBubbleSize val="0"/>
        </c:dLbls>
        <c:marker val="1"/>
        <c:smooth val="0"/>
        <c:axId val="638574767"/>
        <c:axId val="638567087"/>
        <c:extLst>
          <c:ext xmlns:c15="http://schemas.microsoft.com/office/drawing/2012/chart" uri="{02D57815-91ED-43cb-92C2-25804820EDAC}">
            <c15:filteredLineSeries>
              <c15:ser>
                <c:idx val="0"/>
                <c:order val="0"/>
                <c:tx>
                  <c:strRef>
                    <c:extLst>
                      <c:ext uri="{02D57815-91ED-43cb-92C2-25804820EDAC}">
                        <c15:formulaRef>
                          <c15:sqref>'model (2)'!$AC$7:$AC$8</c15:sqref>
                        </c15:formulaRef>
                      </c:ext>
                    </c:extLst>
                    <c:strCache>
                      <c:ptCount val="2"/>
                      <c:pt idx="0">
                        <c:v>log odds</c:v>
                      </c:pt>
                      <c:pt idx="1">
                        <c:v>non rush</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'model (2)'!$AB$9:$AB$15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c:ext uri="{02D57815-91ED-43cb-92C2-25804820EDAC}">
                        <c15:formulaRef>
                          <c15:sqref>'model (2)'!$AC$9:$AC$15</c15:sqref>
                        </c15:formulaRef>
                      </c:ext>
                    </c:extLst>
                    <c:numCache>
                      <c:formatCode>0.00</c:formatCode>
                      <c:ptCount val="7"/>
                      <c:pt idx="0">
                        <c:v>-0.16290523551708347</c:v>
                      </c:pt>
                      <c:pt idx="1">
                        <c:v>1.0018111785845871</c:v>
                      </c:pt>
                      <c:pt idx="2">
                        <c:v>2.1665275926862577</c:v>
                      </c:pt>
                      <c:pt idx="3">
                        <c:v>3.3312440067879301</c:v>
                      </c:pt>
                      <c:pt idx="4">
                        <c:v>4.4959604208896007</c:v>
                      </c:pt>
                      <c:pt idx="5">
                        <c:v>5.6606768349912713</c:v>
                      </c:pt>
                      <c:pt idx="6">
                        <c:v>6.8253932490929401</c:v>
                      </c:pt>
                    </c:numCache>
                  </c:numRef>
                </c:val>
                <c:smooth val="0"/>
                <c:extLst>
                  <c:ext xmlns:c16="http://schemas.microsoft.com/office/drawing/2014/chart" uri="{C3380CC4-5D6E-409C-BE32-E72D297353CC}">
                    <c16:uniqueId val="{00000006-A830-4B1D-B766-B2340ACDEA15}"/>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'model (2)'!$AD$7:$AD$8</c15:sqref>
                        </c15:formulaRef>
                      </c:ext>
                    </c:extLst>
                    <c:strCache>
                      <c:ptCount val="2"/>
                      <c:pt idx="0">
                        <c:v>log odds</c:v>
                      </c:pt>
                      <c:pt idx="1">
                        <c:v>rush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extLst xmlns:c15="http://schemas.microsoft.com/office/drawing/2012/chart">
                      <c:ext xmlns:c15="http://schemas.microsoft.com/office/drawing/2012/chart" uri="{02D57815-91ED-43cb-92C2-25804820EDAC}">
                        <c15:formulaRef>
                          <c15:sqref>'model (2)'!$AB$9:$AB$15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(2)'!$AD$9:$AD$15</c15:sqref>
                        </c15:formulaRef>
                      </c:ext>
                    </c:extLst>
                    <c:numCache>
                      <c:formatCode>0.00</c:formatCode>
                      <c:ptCount val="7"/>
                      <c:pt idx="0">
                        <c:v>-1.7911489437314256</c:v>
                      </c:pt>
                      <c:pt idx="1">
                        <c:v>-0.62643252962975504</c:v>
                      </c:pt>
                      <c:pt idx="2">
                        <c:v>0.53828388447191555</c:v>
                      </c:pt>
                      <c:pt idx="3">
                        <c:v>1.7030002985735879</c:v>
                      </c:pt>
                      <c:pt idx="4">
                        <c:v>2.8677167126752585</c:v>
                      </c:pt>
                      <c:pt idx="5">
                        <c:v>4.0324331267769296</c:v>
                      </c:pt>
                      <c:pt idx="6">
                        <c:v>5.1971495408785984</c:v>
                      </c:pt>
                    </c:numCache>
                  </c:numRef>
                </c:val>
                <c:smooth val="0"/>
                <c:extLst xmlns:c15="http://schemas.microsoft.com/office/drawing/2012/chart">
                  <c:ext xmlns:c16="http://schemas.microsoft.com/office/drawing/2014/chart" uri="{C3380CC4-5D6E-409C-BE32-E72D297353CC}">
                    <c16:uniqueId val="{00000007-A830-4B1D-B766-B2340ACDEA15}"/>
                  </c:ext>
                </c:extLst>
              </c15:ser>
            </c15:filteredLineSeries>
            <c15:filteredLineSeries>
              <c15:ser>
                <c:idx val="6"/>
                <c:order val="7"/>
                <c:tx>
                  <c:strRef>
                    <c:extLst xmlns:c15="http://schemas.microsoft.com/office/drawing/2012/chart">
                      <c:ext xmlns:c15="http://schemas.microsoft.com/office/drawing/2012/chart" uri="{02D57815-91ED-43cb-92C2-25804820EDAC}">
                        <c15:formulaRef>
                          <c15:sqref>'model (2)'!$AI$7:$AI$8</c15:sqref>
                        </c15:formulaRef>
                      </c:ext>
                    </c:extLst>
                    <c:strCache>
                      <c:ptCount val="2"/>
                      <c:pt idx="0">
                        <c:v>non rush hour</c:v>
                      </c:pt>
                      <c:pt idx="1">
                        <c:v>all</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extLst xmlns:c15="http://schemas.microsoft.com/office/drawing/2012/chart">
                      <c:ext xmlns:c15="http://schemas.microsoft.com/office/drawing/2012/chart" uri="{02D57815-91ED-43cb-92C2-25804820EDAC}">
                        <c15:formulaRef>
                          <c15:sqref>'model (2)'!$AB$9:$AB$15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(2)'!$AI$9:$AI$15</c15:sqref>
                        </c15:formulaRef>
                      </c:ext>
                    </c:extLst>
                    <c:numCache>
                      <c:formatCode>General</c:formatCode>
                      <c:ptCount val="7"/>
                      <c:pt idx="0">
                        <c:v>0</c:v>
                      </c:pt>
                      <c:pt idx="1">
                        <c:v>17</c:v>
                      </c:pt>
                      <c:pt idx="2">
                        <c:v>52</c:v>
                      </c:pt>
                      <c:pt idx="3">
                        <c:v>94</c:v>
                      </c:pt>
                      <c:pt idx="4">
                        <c:v>128</c:v>
                      </c:pt>
                      <c:pt idx="5">
                        <c:v>135</c:v>
                      </c:pt>
                      <c:pt idx="6">
                        <c:v>139</c:v>
                      </c:pt>
                    </c:numCache>
                  </c:numRef>
                </c:val>
                <c:smooth val="0"/>
                <c:extLst xmlns:c15="http://schemas.microsoft.com/office/drawing/2012/chart">
                  <c:ext xmlns:c16="http://schemas.microsoft.com/office/drawing/2014/chart" uri="{C3380CC4-5D6E-409C-BE32-E72D297353CC}">
                    <c16:uniqueId val="{00000008-A830-4B1D-B766-B2340ACDEA15}"/>
                  </c:ext>
                </c:extLst>
              </c15:ser>
            </c15:filteredLineSeries>
            <c15:filteredLineSeries>
              <c15:ser>
                <c:idx val="7"/>
                <c:order val="8"/>
                <c:tx>
                  <c:strRef>
                    <c:extLst xmlns:c15="http://schemas.microsoft.com/office/drawing/2012/chart">
                      <c:ext xmlns:c15="http://schemas.microsoft.com/office/drawing/2012/chart" uri="{02D57815-91ED-43cb-92C2-25804820EDAC}">
                        <c15:formulaRef>
                          <c15:sqref>'model (2)'!$AJ$7:$AJ$8</c15:sqref>
                        </c15:formulaRef>
                      </c:ext>
                    </c:extLst>
                    <c:strCache>
                      <c:ptCount val="2"/>
                      <c:pt idx="0">
                        <c:v>non rush hour</c:v>
                      </c:pt>
                      <c:pt idx="1">
                        <c:v>Late</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extLst xmlns:c15="http://schemas.microsoft.com/office/drawing/2012/chart">
                      <c:ext xmlns:c15="http://schemas.microsoft.com/office/drawing/2012/chart" uri="{02D57815-91ED-43cb-92C2-25804820EDAC}">
                        <c15:formulaRef>
                          <c15:sqref>'model (2)'!$AB$9:$AB$15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(2)'!$AJ$9:$AJ$15</c15:sqref>
                        </c15:formulaRef>
                      </c:ext>
                    </c:extLst>
                    <c:numCache>
                      <c:formatCode>General</c:formatCode>
                      <c:ptCount val="7"/>
                      <c:pt idx="0">
                        <c:v>0</c:v>
                      </c:pt>
                      <c:pt idx="1">
                        <c:v>5</c:v>
                      </c:pt>
                      <c:pt idx="2">
                        <c:v>8</c:v>
                      </c:pt>
                      <c:pt idx="3">
                        <c:v>8</c:v>
                      </c:pt>
                      <c:pt idx="4">
                        <c:v>9</c:v>
                      </c:pt>
                      <c:pt idx="5">
                        <c:v>9</c:v>
                      </c:pt>
                      <c:pt idx="6">
                        <c:v>9</c:v>
                      </c:pt>
                    </c:numCache>
                  </c:numRef>
                </c:val>
                <c:smooth val="0"/>
                <c:extLst xmlns:c15="http://schemas.microsoft.com/office/drawing/2012/chart">
                  <c:ext xmlns:c16="http://schemas.microsoft.com/office/drawing/2014/chart" uri="{C3380CC4-5D6E-409C-BE32-E72D297353CC}">
                    <c16:uniqueId val="{00000009-A830-4B1D-B766-B2340ACDEA15}"/>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'model (2)'!$AL$7:$AL$8</c15:sqref>
                        </c15:formulaRef>
                      </c:ext>
                    </c:extLst>
                    <c:strCache>
                      <c:ptCount val="2"/>
                      <c:pt idx="0">
                        <c:v>rush hour</c:v>
                      </c:pt>
                      <c:pt idx="1">
                        <c:v>all</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extLst xmlns:c15="http://schemas.microsoft.com/office/drawing/2012/chart">
                      <c:ext xmlns:c15="http://schemas.microsoft.com/office/drawing/2012/chart" uri="{02D57815-91ED-43cb-92C2-25804820EDAC}">
                        <c15:formulaRef>
                          <c15:sqref>'model (2)'!$AB$9:$AB$15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(2)'!$AL$9:$AL$15</c15:sqref>
                        </c15:formulaRef>
                      </c:ext>
                    </c:extLst>
                    <c:numCache>
                      <c:formatCode>General</c:formatCode>
                      <c:ptCount val="7"/>
                      <c:pt idx="0">
                        <c:v>0</c:v>
                      </c:pt>
                      <c:pt idx="1">
                        <c:v>3</c:v>
                      </c:pt>
                      <c:pt idx="2">
                        <c:v>17</c:v>
                      </c:pt>
                      <c:pt idx="3">
                        <c:v>39</c:v>
                      </c:pt>
                      <c:pt idx="4">
                        <c:v>51</c:v>
                      </c:pt>
                      <c:pt idx="5">
                        <c:v>56</c:v>
                      </c:pt>
                      <c:pt idx="6">
                        <c:v>56</c:v>
                      </c:pt>
                    </c:numCache>
                  </c:numRef>
                </c:val>
                <c:smooth val="0"/>
                <c:extLst xmlns:c15="http://schemas.microsoft.com/office/drawing/2012/chart">
                  <c:ext xmlns:c16="http://schemas.microsoft.com/office/drawing/2014/chart" uri="{C3380CC4-5D6E-409C-BE32-E72D297353CC}">
                    <c16:uniqueId val="{0000000A-A830-4B1D-B766-B2340ACDEA15}"/>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'model (2)'!$AM$7:$AM$8</c15:sqref>
                        </c15:formulaRef>
                      </c:ext>
                    </c:extLst>
                    <c:strCache>
                      <c:ptCount val="2"/>
                      <c:pt idx="0">
                        <c:v>rush hour</c:v>
                      </c:pt>
                      <c:pt idx="1">
                        <c:v>Late</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extLst xmlns:c15="http://schemas.microsoft.com/office/drawing/2012/chart">
                      <c:ext xmlns:c15="http://schemas.microsoft.com/office/drawing/2012/chart" uri="{02D57815-91ED-43cb-92C2-25804820EDAC}">
                        <c15:formulaRef>
                          <c15:sqref>'model (2)'!$AB$9:$AB$15</c15:sqref>
                        </c15:formulaRef>
                      </c:ext>
                    </c:extLst>
                    <c:numCache>
                      <c:formatCode>General</c:formatCode>
                      <c:ptCount val="7"/>
                      <c:pt idx="0">
                        <c:v>80</c:v>
                      </c:pt>
                      <c:pt idx="1">
                        <c:v>90</c:v>
                      </c:pt>
                      <c:pt idx="2">
                        <c:v>100</c:v>
                      </c:pt>
                      <c:pt idx="3">
                        <c:v>110</c:v>
                      </c:pt>
                      <c:pt idx="4">
                        <c:v>120</c:v>
                      </c:pt>
                      <c:pt idx="5">
                        <c:v>130</c:v>
                      </c:pt>
                      <c:pt idx="6">
                        <c:v>140</c:v>
                      </c:pt>
                    </c:numCache>
                  </c:numRef>
                </c:cat>
                <c:val>
                  <c:numRef>
                    <c:extLst xmlns:c15="http://schemas.microsoft.com/office/drawing/2012/chart">
                      <c:ext xmlns:c15="http://schemas.microsoft.com/office/drawing/2012/chart" uri="{02D57815-91ED-43cb-92C2-25804820EDAC}">
                        <c15:formulaRef>
                          <c15:sqref>'model (2)'!$AM$9:$AM$15</c15:sqref>
                        </c15:formulaRef>
                      </c:ext>
                    </c:extLst>
                    <c:numCache>
                      <c:formatCode>General</c:formatCode>
                      <c:ptCount val="7"/>
                      <c:pt idx="0">
                        <c:v>0</c:v>
                      </c:pt>
                      <c:pt idx="1">
                        <c:v>2</c:v>
                      </c:pt>
                      <c:pt idx="2">
                        <c:v>7</c:v>
                      </c:pt>
                      <c:pt idx="3">
                        <c:v>10</c:v>
                      </c:pt>
                      <c:pt idx="4">
                        <c:v>11</c:v>
                      </c:pt>
                      <c:pt idx="5">
                        <c:v>11</c:v>
                      </c:pt>
                      <c:pt idx="6">
                        <c:v>11</c:v>
                      </c:pt>
                    </c:numCache>
                  </c:numRef>
                </c:val>
                <c:smooth val="0"/>
                <c:extLst xmlns:c15="http://schemas.microsoft.com/office/drawing/2012/chart">
                  <c:ext xmlns:c16="http://schemas.microsoft.com/office/drawing/2014/chart" uri="{C3380CC4-5D6E-409C-BE32-E72D297353CC}">
                    <c16:uniqueId val="{0000000B-A830-4B1D-B766-B2340ACDEA15}"/>
                  </c:ext>
                </c:extLst>
              </c15:ser>
            </c15:filteredLineSeries>
          </c:ext>
        </c:extLst>
      </c:lineChart>
      <c:lineChart>
        <c:grouping val="standard"/>
        <c:varyColors val="0"/>
        <c:ser>
          <c:idx val="2"/>
          <c:order val="4"/>
          <c:tx>
            <c:strRef>
              <c:f>'model (2)'!$AE$7:$AE$8</c:f>
              <c:strCache>
                <c:ptCount val="2"/>
                <c:pt idx="0">
                  <c:v>odds</c:v>
                </c:pt>
                <c:pt idx="1">
                  <c:v>non-rush</c:v>
                </c:pt>
              </c:strCache>
            </c:strRef>
          </c:tx>
          <c:spPr>
            <a:ln w="28575" cap="rnd">
              <a:solidFill>
                <a:schemeClr val="accent5">
                  <a:lumMod val="60000"/>
                  <a:lumOff val="40000"/>
                </a:schemeClr>
              </a:solidFill>
              <a:prstDash val="sysDash"/>
              <a:round/>
            </a:ln>
            <a:effectLst/>
          </c:spPr>
          <c:marker>
            <c:symbol val="none"/>
          </c:marker>
          <c:cat>
            <c:numRef>
              <c:f>'model (2)'!$AB$9:$AB$15</c:f>
              <c:numCache>
                <c:formatCode>General</c:formatCode>
                <c:ptCount val="7"/>
                <c:pt idx="0">
                  <c:v>80</c:v>
                </c:pt>
                <c:pt idx="1">
                  <c:v>90</c:v>
                </c:pt>
                <c:pt idx="2">
                  <c:v>100</c:v>
                </c:pt>
                <c:pt idx="3">
                  <c:v>110</c:v>
                </c:pt>
                <c:pt idx="4">
                  <c:v>120</c:v>
                </c:pt>
                <c:pt idx="5">
                  <c:v>130</c:v>
                </c:pt>
                <c:pt idx="6">
                  <c:v>140</c:v>
                </c:pt>
              </c:numCache>
            </c:numRef>
          </c:cat>
          <c:val>
            <c:numRef>
              <c:f>'model (2)'!$AE$9:$AE$15</c:f>
              <c:numCache>
                <c:formatCode>0.0</c:formatCode>
                <c:ptCount val="7"/>
                <c:pt idx="0">
                  <c:v>0.8496717032991663</c:v>
                </c:pt>
                <c:pt idx="1">
                  <c:v>2.7232095834687238</c:v>
                </c:pt>
                <c:pt idx="2">
                  <c:v>8.7279244521160653</c:v>
                </c:pt>
                <c:pt idx="3" formatCode="0">
                  <c:v>27.973118816956656</c:v>
                </c:pt>
                <c:pt idx="4" formatCode="0">
                  <c:v>89.654233448120536</c:v>
                </c:pt>
                <c:pt idx="5" formatCode="0">
                  <c:v>287.34306059207512</c:v>
                </c:pt>
                <c:pt idx="6" formatCode="0">
                  <c:v>920.93849107748633</c:v>
                </c:pt>
              </c:numCache>
            </c:numRef>
          </c:val>
          <c:smooth val="0"/>
          <c:extLst>
            <c:ext xmlns:c16="http://schemas.microsoft.com/office/drawing/2014/chart" uri="{C3380CC4-5D6E-409C-BE32-E72D297353CC}">
              <c16:uniqueId val="{00000004-A830-4B1D-B766-B2340ACDEA15}"/>
            </c:ext>
          </c:extLst>
        </c:ser>
        <c:ser>
          <c:idx val="3"/>
          <c:order val="5"/>
          <c:tx>
            <c:strRef>
              <c:f>'model (2)'!$AF$7:$AF$8</c:f>
              <c:strCache>
                <c:ptCount val="2"/>
                <c:pt idx="0">
                  <c:v>odds</c:v>
                </c:pt>
                <c:pt idx="1">
                  <c:v>rush</c:v>
                </c:pt>
              </c:strCache>
            </c:strRef>
          </c:tx>
          <c:spPr>
            <a:ln w="28575" cap="rnd">
              <a:solidFill>
                <a:schemeClr val="accent6">
                  <a:lumMod val="75000"/>
                </a:schemeClr>
              </a:solidFill>
              <a:prstDash val="sysDash"/>
              <a:round/>
            </a:ln>
            <a:effectLst/>
          </c:spPr>
          <c:marker>
            <c:symbol val="none"/>
          </c:marker>
          <c:cat>
            <c:numRef>
              <c:f>'model (2)'!$AB$9:$AB$15</c:f>
              <c:numCache>
                <c:formatCode>General</c:formatCode>
                <c:ptCount val="7"/>
                <c:pt idx="0">
                  <c:v>80</c:v>
                </c:pt>
                <c:pt idx="1">
                  <c:v>90</c:v>
                </c:pt>
                <c:pt idx="2">
                  <c:v>100</c:v>
                </c:pt>
                <c:pt idx="3">
                  <c:v>110</c:v>
                </c:pt>
                <c:pt idx="4">
                  <c:v>120</c:v>
                </c:pt>
                <c:pt idx="5">
                  <c:v>130</c:v>
                </c:pt>
                <c:pt idx="6">
                  <c:v>140</c:v>
                </c:pt>
              </c:numCache>
            </c:numRef>
          </c:cat>
          <c:val>
            <c:numRef>
              <c:f>'model (2)'!$AF$9:$AF$15</c:f>
              <c:numCache>
                <c:formatCode>0.0</c:formatCode>
                <c:ptCount val="7"/>
                <c:pt idx="0">
                  <c:v>0.16676845198420903</c:v>
                </c:pt>
                <c:pt idx="1">
                  <c:v>0.53449519961680869</c:v>
                </c:pt>
                <c:pt idx="2">
                  <c:v>1.7130645215826741</c:v>
                </c:pt>
                <c:pt idx="3" formatCode="0">
                  <c:v>5.4903955306037409</c:v>
                </c:pt>
                <c:pt idx="4" formatCode="0">
                  <c:v>17.596793759188646</c:v>
                </c:pt>
                <c:pt idx="5" formatCode="0">
                  <c:v>56.397967847203688</c:v>
                </c:pt>
                <c:pt idx="6" formatCode="0">
                  <c:v>180.75626848972465</c:v>
                </c:pt>
              </c:numCache>
            </c:numRef>
          </c:val>
          <c:smooth val="0"/>
          <c:extLst>
            <c:ext xmlns:c16="http://schemas.microsoft.com/office/drawing/2014/chart" uri="{C3380CC4-5D6E-409C-BE32-E72D297353CC}">
              <c16:uniqueId val="{00000005-A830-4B1D-B766-B2340ACDEA15}"/>
            </c:ext>
          </c:extLst>
        </c:ser>
        <c:dLbls>
          <c:showLegendKey val="0"/>
          <c:showVal val="0"/>
          <c:showCatName val="0"/>
          <c:showSerName val="0"/>
          <c:showPercent val="0"/>
          <c:showBubbleSize val="0"/>
        </c:dLbls>
        <c:marker val="1"/>
        <c:smooth val="0"/>
        <c:axId val="650441215"/>
        <c:axId val="650436895"/>
      </c:lineChart>
      <c:catAx>
        <c:axId val="638574767"/>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Time before Flight</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8567087"/>
        <c:crosses val="autoZero"/>
        <c:auto val="1"/>
        <c:lblAlgn val="ctr"/>
        <c:lblOffset val="100"/>
        <c:noMultiLvlLbl val="0"/>
      </c:catAx>
      <c:valAx>
        <c:axId val="6385670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Probability of being late (solid lines)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8574767"/>
        <c:crosses val="autoZero"/>
        <c:crossBetween val="between"/>
        <c:majorUnit val="0.25"/>
      </c:valAx>
      <c:valAx>
        <c:axId val="650436895"/>
        <c:scaling>
          <c:logBase val="10"/>
          <c:orientation val="minMax"/>
        </c:scaling>
        <c:delete val="0"/>
        <c:axPos val="r"/>
        <c:title>
          <c:tx>
            <c:rich>
              <a:bodyPr rot="54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Odds of Being on Time (dotted lines)</a:t>
                </a:r>
              </a:p>
            </c:rich>
          </c:tx>
          <c:layout>
            <c:manualLayout>
              <c:xMode val="edge"/>
              <c:yMode val="edge"/>
              <c:x val="0.94720402482132104"/>
              <c:y val="0.25929359613472736"/>
            </c:manualLayout>
          </c:layout>
          <c:overlay val="0"/>
          <c:spPr>
            <a:noFill/>
            <a:ln>
              <a:noFill/>
            </a:ln>
            <a:effectLst/>
          </c:spPr>
          <c:txPr>
            <a:bodyPr rot="54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441215"/>
        <c:crosses val="max"/>
        <c:crossBetween val="between"/>
      </c:valAx>
      <c:catAx>
        <c:axId val="650441215"/>
        <c:scaling>
          <c:orientation val="minMax"/>
        </c:scaling>
        <c:delete val="1"/>
        <c:axPos val="b"/>
        <c:numFmt formatCode="General" sourceLinked="1"/>
        <c:majorTickMark val="out"/>
        <c:minorTickMark val="none"/>
        <c:tickLblPos val="nextTo"/>
        <c:crossAx val="650436895"/>
        <c:crosses val="autoZero"/>
        <c:auto val="1"/>
        <c:lblAlgn val="ctr"/>
        <c:lblOffset val="100"/>
        <c:noMultiLvlLbl val="0"/>
      </c:catAx>
      <c:spPr>
        <a:noFill/>
        <a:ln>
          <a:noFill/>
        </a:ln>
        <a:effectLst/>
      </c:spPr>
    </c:plotArea>
    <c:legend>
      <c:legendPos val="b"/>
      <c:layout>
        <c:manualLayout>
          <c:xMode val="edge"/>
          <c:yMode val="edge"/>
          <c:x val="0.10508507327296653"/>
          <c:y val="0.88366813480869799"/>
          <c:w val="0.72865378377087642"/>
          <c:h val="9.934546634798220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xVal>
            <c:numRef>
              <c:f>'model (3)'!$C$8:$C$207</c:f>
              <c:numCache>
                <c:formatCode>0.0</c:formatCode>
                <c:ptCount val="200"/>
                <c:pt idx="0">
                  <c:v>112</c:v>
                </c:pt>
                <c:pt idx="1">
                  <c:v>105</c:v>
                </c:pt>
                <c:pt idx="2">
                  <c:v>119</c:v>
                </c:pt>
                <c:pt idx="3">
                  <c:v>129</c:v>
                </c:pt>
                <c:pt idx="4">
                  <c:v>116</c:v>
                </c:pt>
                <c:pt idx="5">
                  <c:v>96</c:v>
                </c:pt>
                <c:pt idx="6">
                  <c:v>103</c:v>
                </c:pt>
                <c:pt idx="7">
                  <c:v>93</c:v>
                </c:pt>
                <c:pt idx="8">
                  <c:v>108</c:v>
                </c:pt>
                <c:pt idx="9">
                  <c:v>112</c:v>
                </c:pt>
                <c:pt idx="10">
                  <c:v>92</c:v>
                </c:pt>
                <c:pt idx="11">
                  <c:v>118</c:v>
                </c:pt>
                <c:pt idx="12">
                  <c:v>110</c:v>
                </c:pt>
                <c:pt idx="13">
                  <c:v>115</c:v>
                </c:pt>
                <c:pt idx="14">
                  <c:v>90</c:v>
                </c:pt>
                <c:pt idx="15">
                  <c:v>146</c:v>
                </c:pt>
                <c:pt idx="16">
                  <c:v>123</c:v>
                </c:pt>
                <c:pt idx="17">
                  <c:v>110</c:v>
                </c:pt>
                <c:pt idx="18">
                  <c:v>103</c:v>
                </c:pt>
                <c:pt idx="19">
                  <c:v>96</c:v>
                </c:pt>
                <c:pt idx="20">
                  <c:v>113</c:v>
                </c:pt>
                <c:pt idx="21">
                  <c:v>130</c:v>
                </c:pt>
                <c:pt idx="22">
                  <c:v>121</c:v>
                </c:pt>
                <c:pt idx="23">
                  <c:v>98</c:v>
                </c:pt>
                <c:pt idx="24">
                  <c:v>113</c:v>
                </c:pt>
                <c:pt idx="25">
                  <c:v>95</c:v>
                </c:pt>
                <c:pt idx="26">
                  <c:v>106</c:v>
                </c:pt>
                <c:pt idx="27">
                  <c:v>129</c:v>
                </c:pt>
                <c:pt idx="28">
                  <c:v>118</c:v>
                </c:pt>
                <c:pt idx="29">
                  <c:v>100</c:v>
                </c:pt>
                <c:pt idx="30">
                  <c:v>118</c:v>
                </c:pt>
                <c:pt idx="31">
                  <c:v>148</c:v>
                </c:pt>
                <c:pt idx="32">
                  <c:v>116</c:v>
                </c:pt>
                <c:pt idx="33">
                  <c:v>100</c:v>
                </c:pt>
                <c:pt idx="34">
                  <c:v>99</c:v>
                </c:pt>
                <c:pt idx="35">
                  <c:v>120</c:v>
                </c:pt>
                <c:pt idx="36">
                  <c:v>91</c:v>
                </c:pt>
                <c:pt idx="37">
                  <c:v>108</c:v>
                </c:pt>
                <c:pt idx="38">
                  <c:v>119</c:v>
                </c:pt>
                <c:pt idx="39">
                  <c:v>95</c:v>
                </c:pt>
                <c:pt idx="40">
                  <c:v>111</c:v>
                </c:pt>
                <c:pt idx="41">
                  <c:v>129</c:v>
                </c:pt>
                <c:pt idx="42">
                  <c:v>93</c:v>
                </c:pt>
                <c:pt idx="43">
                  <c:v>106</c:v>
                </c:pt>
                <c:pt idx="44">
                  <c:v>129</c:v>
                </c:pt>
                <c:pt idx="45">
                  <c:v>95</c:v>
                </c:pt>
                <c:pt idx="46">
                  <c:v>108</c:v>
                </c:pt>
                <c:pt idx="47">
                  <c:v>106</c:v>
                </c:pt>
                <c:pt idx="48">
                  <c:v>108</c:v>
                </c:pt>
                <c:pt idx="49">
                  <c:v>118</c:v>
                </c:pt>
                <c:pt idx="50">
                  <c:v>105</c:v>
                </c:pt>
                <c:pt idx="51">
                  <c:v>112</c:v>
                </c:pt>
                <c:pt idx="52">
                  <c:v>102</c:v>
                </c:pt>
                <c:pt idx="53">
                  <c:v>107</c:v>
                </c:pt>
                <c:pt idx="54">
                  <c:v>112</c:v>
                </c:pt>
                <c:pt idx="55">
                  <c:v>124</c:v>
                </c:pt>
                <c:pt idx="56">
                  <c:v>104</c:v>
                </c:pt>
                <c:pt idx="57">
                  <c:v>101</c:v>
                </c:pt>
                <c:pt idx="58">
                  <c:v>107</c:v>
                </c:pt>
                <c:pt idx="59">
                  <c:v>94</c:v>
                </c:pt>
                <c:pt idx="60">
                  <c:v>96</c:v>
                </c:pt>
                <c:pt idx="61">
                  <c:v>127</c:v>
                </c:pt>
                <c:pt idx="62">
                  <c:v>107</c:v>
                </c:pt>
                <c:pt idx="63">
                  <c:v>110</c:v>
                </c:pt>
                <c:pt idx="64">
                  <c:v>106</c:v>
                </c:pt>
                <c:pt idx="65">
                  <c:v>118</c:v>
                </c:pt>
                <c:pt idx="66">
                  <c:v>117</c:v>
                </c:pt>
                <c:pt idx="67">
                  <c:v>110</c:v>
                </c:pt>
                <c:pt idx="68">
                  <c:v>116</c:v>
                </c:pt>
                <c:pt idx="69">
                  <c:v>101</c:v>
                </c:pt>
                <c:pt idx="70">
                  <c:v>96</c:v>
                </c:pt>
                <c:pt idx="71">
                  <c:v>110</c:v>
                </c:pt>
                <c:pt idx="72">
                  <c:v>106</c:v>
                </c:pt>
                <c:pt idx="73">
                  <c:v>104</c:v>
                </c:pt>
                <c:pt idx="74">
                  <c:v>128</c:v>
                </c:pt>
                <c:pt idx="75">
                  <c:v>112</c:v>
                </c:pt>
                <c:pt idx="76">
                  <c:v>104</c:v>
                </c:pt>
                <c:pt idx="77">
                  <c:v>127</c:v>
                </c:pt>
                <c:pt idx="78">
                  <c:v>118</c:v>
                </c:pt>
                <c:pt idx="79">
                  <c:v>118</c:v>
                </c:pt>
                <c:pt idx="80">
                  <c:v>121</c:v>
                </c:pt>
                <c:pt idx="81">
                  <c:v>112</c:v>
                </c:pt>
                <c:pt idx="82">
                  <c:v>102</c:v>
                </c:pt>
                <c:pt idx="83">
                  <c:v>101</c:v>
                </c:pt>
                <c:pt idx="84">
                  <c:v>104</c:v>
                </c:pt>
                <c:pt idx="85">
                  <c:v>116</c:v>
                </c:pt>
                <c:pt idx="86">
                  <c:v>124</c:v>
                </c:pt>
                <c:pt idx="87">
                  <c:v>102</c:v>
                </c:pt>
                <c:pt idx="88">
                  <c:v>150</c:v>
                </c:pt>
                <c:pt idx="89">
                  <c:v>113</c:v>
                </c:pt>
                <c:pt idx="90">
                  <c:v>124</c:v>
                </c:pt>
                <c:pt idx="91">
                  <c:v>114</c:v>
                </c:pt>
                <c:pt idx="92">
                  <c:v>117</c:v>
                </c:pt>
                <c:pt idx="93">
                  <c:v>97</c:v>
                </c:pt>
                <c:pt idx="94">
                  <c:v>105</c:v>
                </c:pt>
                <c:pt idx="95">
                  <c:v>105</c:v>
                </c:pt>
                <c:pt idx="96">
                  <c:v>117</c:v>
                </c:pt>
                <c:pt idx="97">
                  <c:v>112</c:v>
                </c:pt>
                <c:pt idx="98">
                  <c:v>121</c:v>
                </c:pt>
                <c:pt idx="99">
                  <c:v>104</c:v>
                </c:pt>
                <c:pt idx="100">
                  <c:v>92</c:v>
                </c:pt>
                <c:pt idx="101">
                  <c:v>123</c:v>
                </c:pt>
                <c:pt idx="102">
                  <c:v>92</c:v>
                </c:pt>
                <c:pt idx="103">
                  <c:v>120</c:v>
                </c:pt>
                <c:pt idx="104">
                  <c:v>118</c:v>
                </c:pt>
                <c:pt idx="105">
                  <c:v>107</c:v>
                </c:pt>
                <c:pt idx="106">
                  <c:v>122</c:v>
                </c:pt>
                <c:pt idx="107">
                  <c:v>116</c:v>
                </c:pt>
                <c:pt idx="108">
                  <c:v>140</c:v>
                </c:pt>
                <c:pt idx="109">
                  <c:v>107</c:v>
                </c:pt>
                <c:pt idx="110">
                  <c:v>90</c:v>
                </c:pt>
                <c:pt idx="111">
                  <c:v>103</c:v>
                </c:pt>
                <c:pt idx="112">
                  <c:v>103</c:v>
                </c:pt>
                <c:pt idx="113">
                  <c:v>91</c:v>
                </c:pt>
                <c:pt idx="114">
                  <c:v>98</c:v>
                </c:pt>
                <c:pt idx="115">
                  <c:v>99</c:v>
                </c:pt>
                <c:pt idx="116">
                  <c:v>99</c:v>
                </c:pt>
                <c:pt idx="117">
                  <c:v>97</c:v>
                </c:pt>
                <c:pt idx="118">
                  <c:v>139</c:v>
                </c:pt>
                <c:pt idx="119">
                  <c:v>124</c:v>
                </c:pt>
                <c:pt idx="120">
                  <c:v>119</c:v>
                </c:pt>
                <c:pt idx="121">
                  <c:v>120</c:v>
                </c:pt>
                <c:pt idx="122">
                  <c:v>104</c:v>
                </c:pt>
                <c:pt idx="123">
                  <c:v>97</c:v>
                </c:pt>
                <c:pt idx="124">
                  <c:v>104</c:v>
                </c:pt>
                <c:pt idx="125">
                  <c:v>110</c:v>
                </c:pt>
                <c:pt idx="126">
                  <c:v>110</c:v>
                </c:pt>
                <c:pt idx="127">
                  <c:v>111</c:v>
                </c:pt>
                <c:pt idx="128">
                  <c:v>92</c:v>
                </c:pt>
                <c:pt idx="129">
                  <c:v>108</c:v>
                </c:pt>
                <c:pt idx="130">
                  <c:v>111</c:v>
                </c:pt>
                <c:pt idx="131">
                  <c:v>99</c:v>
                </c:pt>
                <c:pt idx="132">
                  <c:v>123</c:v>
                </c:pt>
                <c:pt idx="133">
                  <c:v>99</c:v>
                </c:pt>
                <c:pt idx="134">
                  <c:v>106</c:v>
                </c:pt>
                <c:pt idx="135">
                  <c:v>105</c:v>
                </c:pt>
                <c:pt idx="136">
                  <c:v>112</c:v>
                </c:pt>
                <c:pt idx="137">
                  <c:v>104</c:v>
                </c:pt>
                <c:pt idx="138">
                  <c:v>110</c:v>
                </c:pt>
                <c:pt idx="139">
                  <c:v>117</c:v>
                </c:pt>
                <c:pt idx="140">
                  <c:v>95</c:v>
                </c:pt>
                <c:pt idx="141">
                  <c:v>102</c:v>
                </c:pt>
                <c:pt idx="142">
                  <c:v>124</c:v>
                </c:pt>
                <c:pt idx="143">
                  <c:v>100</c:v>
                </c:pt>
                <c:pt idx="144">
                  <c:v>107</c:v>
                </c:pt>
                <c:pt idx="145">
                  <c:v>96</c:v>
                </c:pt>
                <c:pt idx="146">
                  <c:v>121</c:v>
                </c:pt>
                <c:pt idx="147">
                  <c:v>110</c:v>
                </c:pt>
                <c:pt idx="148">
                  <c:v>127</c:v>
                </c:pt>
                <c:pt idx="149">
                  <c:v>94</c:v>
                </c:pt>
                <c:pt idx="150">
                  <c:v>119</c:v>
                </c:pt>
                <c:pt idx="151">
                  <c:v>109</c:v>
                </c:pt>
                <c:pt idx="152">
                  <c:v>110</c:v>
                </c:pt>
                <c:pt idx="153">
                  <c:v>126</c:v>
                </c:pt>
                <c:pt idx="154">
                  <c:v>142</c:v>
                </c:pt>
                <c:pt idx="155">
                  <c:v>114</c:v>
                </c:pt>
                <c:pt idx="156">
                  <c:v>107</c:v>
                </c:pt>
                <c:pt idx="157">
                  <c:v>124</c:v>
                </c:pt>
                <c:pt idx="158">
                  <c:v>103</c:v>
                </c:pt>
                <c:pt idx="159">
                  <c:v>105</c:v>
                </c:pt>
                <c:pt idx="160">
                  <c:v>123</c:v>
                </c:pt>
                <c:pt idx="161">
                  <c:v>125</c:v>
                </c:pt>
                <c:pt idx="162">
                  <c:v>87</c:v>
                </c:pt>
                <c:pt idx="163">
                  <c:v>122</c:v>
                </c:pt>
                <c:pt idx="164">
                  <c:v>119</c:v>
                </c:pt>
                <c:pt idx="165">
                  <c:v>98</c:v>
                </c:pt>
                <c:pt idx="166">
                  <c:v>100</c:v>
                </c:pt>
                <c:pt idx="167">
                  <c:v>109</c:v>
                </c:pt>
                <c:pt idx="168">
                  <c:v>115</c:v>
                </c:pt>
                <c:pt idx="169">
                  <c:v>141</c:v>
                </c:pt>
                <c:pt idx="170">
                  <c:v>115</c:v>
                </c:pt>
                <c:pt idx="171">
                  <c:v>133</c:v>
                </c:pt>
                <c:pt idx="172">
                  <c:v>120</c:v>
                </c:pt>
                <c:pt idx="173">
                  <c:v>112</c:v>
                </c:pt>
                <c:pt idx="174">
                  <c:v>107</c:v>
                </c:pt>
                <c:pt idx="175">
                  <c:v>107</c:v>
                </c:pt>
                <c:pt idx="176">
                  <c:v>123</c:v>
                </c:pt>
                <c:pt idx="177">
                  <c:v>109</c:v>
                </c:pt>
                <c:pt idx="178">
                  <c:v>108</c:v>
                </c:pt>
                <c:pt idx="179">
                  <c:v>108</c:v>
                </c:pt>
                <c:pt idx="180">
                  <c:v>132</c:v>
                </c:pt>
                <c:pt idx="181">
                  <c:v>122</c:v>
                </c:pt>
                <c:pt idx="182">
                  <c:v>108</c:v>
                </c:pt>
                <c:pt idx="183">
                  <c:v>105</c:v>
                </c:pt>
                <c:pt idx="184">
                  <c:v>107</c:v>
                </c:pt>
                <c:pt idx="185">
                  <c:v>106</c:v>
                </c:pt>
                <c:pt idx="186">
                  <c:v>146</c:v>
                </c:pt>
                <c:pt idx="187">
                  <c:v>106</c:v>
                </c:pt>
                <c:pt idx="188">
                  <c:v>106</c:v>
                </c:pt>
                <c:pt idx="189">
                  <c:v>97</c:v>
                </c:pt>
                <c:pt idx="190">
                  <c:v>113</c:v>
                </c:pt>
                <c:pt idx="191">
                  <c:v>93</c:v>
                </c:pt>
                <c:pt idx="192">
                  <c:v>113</c:v>
                </c:pt>
                <c:pt idx="193">
                  <c:v>95</c:v>
                </c:pt>
                <c:pt idx="194">
                  <c:v>125</c:v>
                </c:pt>
                <c:pt idx="195">
                  <c:v>111</c:v>
                </c:pt>
                <c:pt idx="196">
                  <c:v>105</c:v>
                </c:pt>
                <c:pt idx="197">
                  <c:v>115</c:v>
                </c:pt>
                <c:pt idx="198">
                  <c:v>160</c:v>
                </c:pt>
                <c:pt idx="199">
                  <c:v>95</c:v>
                </c:pt>
              </c:numCache>
            </c:numRef>
          </c:xVal>
          <c:yVal>
            <c:numRef>
              <c:f>'model (3)'!$E$8:$E$207</c:f>
              <c:numCache>
                <c:formatCode>General</c:formatCode>
                <c:ptCount val="200"/>
                <c:pt idx="0">
                  <c:v>0</c:v>
                </c:pt>
                <c:pt idx="1">
                  <c:v>1</c:v>
                </c:pt>
                <c:pt idx="2">
                  <c:v>1</c:v>
                </c:pt>
                <c:pt idx="3">
                  <c:v>1</c:v>
                </c:pt>
                <c:pt idx="4">
                  <c:v>1</c:v>
                </c:pt>
                <c:pt idx="5">
                  <c:v>1</c:v>
                </c:pt>
                <c:pt idx="6">
                  <c:v>1</c:v>
                </c:pt>
                <c:pt idx="7">
                  <c:v>0</c:v>
                </c:pt>
                <c:pt idx="8">
                  <c:v>1</c:v>
                </c:pt>
                <c:pt idx="9">
                  <c:v>1</c:v>
                </c:pt>
                <c:pt idx="10">
                  <c:v>1</c:v>
                </c:pt>
                <c:pt idx="11">
                  <c:v>1</c:v>
                </c:pt>
                <c:pt idx="12">
                  <c:v>1</c:v>
                </c:pt>
                <c:pt idx="13">
                  <c:v>1</c:v>
                </c:pt>
                <c:pt idx="14">
                  <c:v>0</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0</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0</c:v>
                </c:pt>
                <c:pt idx="46">
                  <c:v>1</c:v>
                </c:pt>
                <c:pt idx="47">
                  <c:v>1</c:v>
                </c:pt>
                <c:pt idx="48">
                  <c:v>1</c:v>
                </c:pt>
                <c:pt idx="49">
                  <c:v>1</c:v>
                </c:pt>
                <c:pt idx="50">
                  <c:v>1</c:v>
                </c:pt>
                <c:pt idx="51">
                  <c:v>1</c:v>
                </c:pt>
                <c:pt idx="52">
                  <c:v>1</c:v>
                </c:pt>
                <c:pt idx="53">
                  <c:v>1</c:v>
                </c:pt>
                <c:pt idx="54">
                  <c:v>1</c:v>
                </c:pt>
                <c:pt idx="55">
                  <c:v>1</c:v>
                </c:pt>
                <c:pt idx="56">
                  <c:v>1</c:v>
                </c:pt>
                <c:pt idx="57">
                  <c:v>1</c:v>
                </c:pt>
                <c:pt idx="58">
                  <c:v>1</c:v>
                </c:pt>
                <c:pt idx="59">
                  <c:v>0</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0</c:v>
                </c:pt>
                <c:pt idx="100">
                  <c:v>1</c:v>
                </c:pt>
                <c:pt idx="101">
                  <c:v>1</c:v>
                </c:pt>
                <c:pt idx="102">
                  <c:v>1</c:v>
                </c:pt>
                <c:pt idx="103">
                  <c:v>0</c:v>
                </c:pt>
                <c:pt idx="104">
                  <c:v>1</c:v>
                </c:pt>
                <c:pt idx="105">
                  <c:v>1</c:v>
                </c:pt>
                <c:pt idx="106">
                  <c:v>1</c:v>
                </c:pt>
                <c:pt idx="107">
                  <c:v>1</c:v>
                </c:pt>
                <c:pt idx="108">
                  <c:v>1</c:v>
                </c:pt>
                <c:pt idx="109">
                  <c:v>1</c:v>
                </c:pt>
                <c:pt idx="110">
                  <c:v>0</c:v>
                </c:pt>
                <c:pt idx="111">
                  <c:v>1</c:v>
                </c:pt>
                <c:pt idx="112">
                  <c:v>1</c:v>
                </c:pt>
                <c:pt idx="113">
                  <c:v>1</c:v>
                </c:pt>
                <c:pt idx="114">
                  <c:v>1</c:v>
                </c:pt>
                <c:pt idx="115">
                  <c:v>1</c:v>
                </c:pt>
                <c:pt idx="116">
                  <c:v>1</c:v>
                </c:pt>
                <c:pt idx="117">
                  <c:v>1</c:v>
                </c:pt>
                <c:pt idx="118">
                  <c:v>1</c:v>
                </c:pt>
                <c:pt idx="119">
                  <c:v>1</c:v>
                </c:pt>
                <c:pt idx="120">
                  <c:v>1</c:v>
                </c:pt>
                <c:pt idx="121">
                  <c:v>1</c:v>
                </c:pt>
                <c:pt idx="122">
                  <c:v>0</c:v>
                </c:pt>
                <c:pt idx="123">
                  <c:v>0</c:v>
                </c:pt>
                <c:pt idx="124">
                  <c:v>1</c:v>
                </c:pt>
                <c:pt idx="125">
                  <c:v>1</c:v>
                </c:pt>
                <c:pt idx="126">
                  <c:v>1</c:v>
                </c:pt>
                <c:pt idx="127">
                  <c:v>1</c:v>
                </c:pt>
                <c:pt idx="128">
                  <c:v>1</c:v>
                </c:pt>
                <c:pt idx="129">
                  <c:v>1</c:v>
                </c:pt>
                <c:pt idx="130">
                  <c:v>1</c:v>
                </c:pt>
                <c:pt idx="131">
                  <c:v>0</c:v>
                </c:pt>
                <c:pt idx="132">
                  <c:v>1</c:v>
                </c:pt>
                <c:pt idx="133">
                  <c:v>0</c:v>
                </c:pt>
                <c:pt idx="134">
                  <c:v>1</c:v>
                </c:pt>
                <c:pt idx="135">
                  <c:v>1</c:v>
                </c:pt>
                <c:pt idx="136">
                  <c:v>1</c:v>
                </c:pt>
                <c:pt idx="137">
                  <c:v>1</c:v>
                </c:pt>
                <c:pt idx="138">
                  <c:v>1</c:v>
                </c:pt>
                <c:pt idx="139">
                  <c:v>1</c:v>
                </c:pt>
                <c:pt idx="140">
                  <c:v>0</c:v>
                </c:pt>
                <c:pt idx="141">
                  <c:v>0</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0</c:v>
                </c:pt>
                <c:pt idx="157">
                  <c:v>1</c:v>
                </c:pt>
                <c:pt idx="158">
                  <c:v>0</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0</c:v>
                </c:pt>
                <c:pt idx="174">
                  <c:v>1</c:v>
                </c:pt>
                <c:pt idx="175">
                  <c:v>1</c:v>
                </c:pt>
                <c:pt idx="176">
                  <c:v>0</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0</c:v>
                </c:pt>
                <c:pt idx="192">
                  <c:v>1</c:v>
                </c:pt>
                <c:pt idx="193">
                  <c:v>1</c:v>
                </c:pt>
                <c:pt idx="194">
                  <c:v>1</c:v>
                </c:pt>
                <c:pt idx="195">
                  <c:v>1</c:v>
                </c:pt>
                <c:pt idx="196">
                  <c:v>1</c:v>
                </c:pt>
                <c:pt idx="197">
                  <c:v>1</c:v>
                </c:pt>
                <c:pt idx="198">
                  <c:v>1</c:v>
                </c:pt>
                <c:pt idx="199">
                  <c:v>1</c:v>
                </c:pt>
              </c:numCache>
            </c:numRef>
          </c:yVal>
          <c:smooth val="0"/>
          <c:extLst>
            <c:ext xmlns:c16="http://schemas.microsoft.com/office/drawing/2014/chart" uri="{C3380CC4-5D6E-409C-BE32-E72D297353CC}">
              <c16:uniqueId val="{00000000-F873-40DB-B8BC-5139209F3C8F}"/>
            </c:ext>
          </c:extLst>
        </c:ser>
        <c:dLbls>
          <c:showLegendKey val="0"/>
          <c:showVal val="0"/>
          <c:showCatName val="0"/>
          <c:showSerName val="0"/>
          <c:showPercent val="0"/>
          <c:showBubbleSize val="0"/>
        </c:dLbls>
        <c:axId val="1534178048"/>
        <c:axId val="1534178528"/>
      </c:scatterChart>
      <c:valAx>
        <c:axId val="1534178048"/>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178528"/>
        <c:crosses val="autoZero"/>
        <c:crossBetween val="midCat"/>
      </c:valAx>
      <c:valAx>
        <c:axId val="1534178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17804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ROC</a:t>
            </a:r>
          </a:p>
        </c:rich>
      </c:tx>
      <c:layout>
        <c:manualLayout>
          <c:xMode val="edge"/>
          <c:yMode val="edge"/>
          <c:x val="0.44072668215465088"/>
          <c:y val="5.05901591399509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9115664635048867E-2"/>
          <c:y val="0.1244217588586054"/>
          <c:w val="0.8609083808775182"/>
          <c:h val="0.82201904093321154"/>
        </c:manualLayout>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5.1534379633891417E-2"/>
                  <c:y val="-2.0692618484443651E-2"/>
                </c:manualLayout>
              </c:layout>
              <c:tx>
                <c:rich>
                  <a:bodyPr/>
                  <a:lstStyle/>
                  <a:p>
                    <a:fld id="{B561F9AD-2F4E-9348-8038-734FC53D862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965-4E4A-966E-900E383FB772}"/>
                </c:ext>
              </c:extLst>
            </c:dLbl>
            <c:dLbl>
              <c:idx val="1"/>
              <c:tx>
                <c:rich>
                  <a:bodyPr/>
                  <a:lstStyle/>
                  <a:p>
                    <a:fld id="{31EB6F27-FF40-F54A-8A22-542A1167910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965-4E4A-966E-900E383FB772}"/>
                </c:ext>
              </c:extLst>
            </c:dLbl>
            <c:dLbl>
              <c:idx val="2"/>
              <c:tx>
                <c:rich>
                  <a:bodyPr/>
                  <a:lstStyle/>
                  <a:p>
                    <a:fld id="{47424C23-7B79-BC45-A673-F0861D1109A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965-4E4A-966E-900E383FB772}"/>
                </c:ext>
              </c:extLst>
            </c:dLbl>
            <c:dLbl>
              <c:idx val="3"/>
              <c:tx>
                <c:rich>
                  <a:bodyPr/>
                  <a:lstStyle/>
                  <a:p>
                    <a:fld id="{36EB10CC-F4F5-AA44-80DA-46081E931F8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965-4E4A-966E-900E383FB772}"/>
                </c:ext>
              </c:extLst>
            </c:dLbl>
            <c:dLbl>
              <c:idx val="4"/>
              <c:layout>
                <c:manualLayout>
                  <c:x val="-1.4724108466826209E-2"/>
                  <c:y val="4.138523696888749E-2"/>
                </c:manualLayout>
              </c:layout>
              <c:tx>
                <c:rich>
                  <a:bodyPr/>
                  <a:lstStyle/>
                  <a:p>
                    <a:fld id="{95F93F3C-FC52-F640-8316-C1DB2D3280E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965-4E4A-966E-900E383FB772}"/>
                </c:ext>
              </c:extLst>
            </c:dLbl>
            <c:dLbl>
              <c:idx val="5"/>
              <c:layout>
                <c:manualLayout>
                  <c:x val="-4.9080361556087066E-3"/>
                  <c:y val="4.434132532380803E-2"/>
                </c:manualLayout>
              </c:layout>
              <c:tx>
                <c:rich>
                  <a:bodyPr/>
                  <a:lstStyle/>
                  <a:p>
                    <a:fld id="{7A940F42-F376-404D-AD41-302826FEF90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965-4E4A-966E-900E383FB772}"/>
                </c:ext>
              </c:extLst>
            </c:dLbl>
            <c:dLbl>
              <c:idx val="6"/>
              <c:layout>
                <c:manualLayout>
                  <c:x val="-2.4540180778043533E-3"/>
                  <c:y val="4.1385236968887518E-2"/>
                </c:manualLayout>
              </c:layout>
              <c:tx>
                <c:rich>
                  <a:bodyPr/>
                  <a:lstStyle/>
                  <a:p>
                    <a:fld id="{59688AB9-7C20-904B-9C30-FFD94F69FC1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965-4E4A-966E-900E383FB772}"/>
                </c:ext>
              </c:extLst>
            </c:dLbl>
            <c:dLbl>
              <c:idx val="7"/>
              <c:layout>
                <c:manualLayout>
                  <c:x val="-3.1902235011456684E-2"/>
                  <c:y val="3.5473060259046445E-2"/>
                </c:manualLayout>
              </c:layout>
              <c:tx>
                <c:rich>
                  <a:bodyPr/>
                  <a:lstStyle/>
                  <a:p>
                    <a:fld id="{D19B6CE8-49F3-5449-BAEE-86500B59C71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965-4E4A-966E-900E383FB772}"/>
                </c:ext>
              </c:extLst>
            </c:dLbl>
            <c:dLbl>
              <c:idx val="8"/>
              <c:layout>
                <c:manualLayout>
                  <c:x val="-4.9080361556087969E-3"/>
                  <c:y val="3.8429148613966985E-2"/>
                </c:manualLayout>
              </c:layout>
              <c:tx>
                <c:rich>
                  <a:bodyPr/>
                  <a:lstStyle/>
                  <a:p>
                    <a:fld id="{7621959A-A0BC-944A-98B7-277E4BDD371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965-4E4A-966E-900E383FB772}"/>
                </c:ext>
              </c:extLst>
            </c:dLbl>
            <c:dLbl>
              <c:idx val="9"/>
              <c:layout>
                <c:manualLayout>
                  <c:x val="-1.4724108466826119E-2"/>
                  <c:y val="4.4341325323808058E-2"/>
                </c:manualLayout>
              </c:layout>
              <c:tx>
                <c:rich>
                  <a:bodyPr/>
                  <a:lstStyle/>
                  <a:p>
                    <a:fld id="{F12678B2-BA22-1041-B46A-60170F89EC1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965-4E4A-966E-900E383FB772}"/>
                </c:ext>
              </c:extLst>
            </c:dLbl>
            <c:dLbl>
              <c:idx val="10"/>
              <c:layout>
                <c:manualLayout>
                  <c:x val="-2.4540180778043534E-2"/>
                  <c:y val="3.8429148613966985E-2"/>
                </c:manualLayout>
              </c:layout>
              <c:tx>
                <c:rich>
                  <a:bodyPr/>
                  <a:lstStyle/>
                  <a:p>
                    <a:fld id="{12A5C397-D8D1-F248-8A7E-9B5E2C10CEE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965-4E4A-966E-900E383FB7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'model (3)'!$Q$9:$Q$19</c:f>
              <c:numCache>
                <c:formatCode>0.000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'model (3)'!$R$9:$R$19</c:f>
              <c:numCache>
                <c:formatCode>0.000</c:formatCode>
                <c:ptCount val="11"/>
                <c:pt idx="0">
                  <c:v>0</c:v>
                </c:pt>
                <c:pt idx="1">
                  <c:v>0.1</c:v>
                </c:pt>
                <c:pt idx="2">
                  <c:v>0.2</c:v>
                </c:pt>
                <c:pt idx="3">
                  <c:v>0.3</c:v>
                </c:pt>
                <c:pt idx="4">
                  <c:v>0.4</c:v>
                </c:pt>
                <c:pt idx="5">
                  <c:v>0.5</c:v>
                </c:pt>
                <c:pt idx="6">
                  <c:v>0.6</c:v>
                </c:pt>
                <c:pt idx="7">
                  <c:v>0.7</c:v>
                </c:pt>
                <c:pt idx="8">
                  <c:v>0.8</c:v>
                </c:pt>
                <c:pt idx="9">
                  <c:v>0.9</c:v>
                </c:pt>
                <c:pt idx="10">
                  <c:v>1</c:v>
                </c:pt>
              </c:numCache>
            </c:numRef>
          </c:yVal>
          <c:smooth val="0"/>
          <c:extLst>
            <c:ext xmlns:c15="http://schemas.microsoft.com/office/drawing/2012/chart" uri="{02D57815-91ED-43cb-92C2-25804820EDAC}">
              <c15:datalabelsRange>
                <c15:f>'model (3)'!$K$9:$K$19</c15:f>
                <c15:dlblRangeCache>
                  <c:ptCount val="11"/>
                  <c:pt idx="0">
                    <c:v>1</c:v>
                  </c:pt>
                  <c:pt idx="1">
                    <c:v>0.9</c:v>
                  </c:pt>
                  <c:pt idx="2">
                    <c:v>0.8</c:v>
                  </c:pt>
                  <c:pt idx="3">
                    <c:v>0.7</c:v>
                  </c:pt>
                  <c:pt idx="4">
                    <c:v>0.6</c:v>
                  </c:pt>
                  <c:pt idx="5">
                    <c:v>0.5</c:v>
                  </c:pt>
                  <c:pt idx="6">
                    <c:v>0.4</c:v>
                  </c:pt>
                  <c:pt idx="7">
                    <c:v>0.3</c:v>
                  </c:pt>
                  <c:pt idx="8">
                    <c:v>0.2</c:v>
                  </c:pt>
                  <c:pt idx="9">
                    <c:v>0.1</c:v>
                  </c:pt>
                  <c:pt idx="10">
                    <c:v>0</c:v>
                  </c:pt>
                </c15:dlblRangeCache>
              </c15:datalabelsRange>
            </c:ext>
            <c:ext xmlns:c16="http://schemas.microsoft.com/office/drawing/2014/chart" uri="{C3380CC4-5D6E-409C-BE32-E72D297353CC}">
              <c16:uniqueId val="{0000000B-B965-4E4A-966E-900E383FB772}"/>
            </c:ext>
          </c:extLst>
        </c:ser>
        <c:dLbls>
          <c:showLegendKey val="0"/>
          <c:showVal val="0"/>
          <c:showCatName val="0"/>
          <c:showSerName val="0"/>
          <c:showPercent val="0"/>
          <c:showBubbleSize val="0"/>
        </c:dLbls>
        <c:axId val="458967327"/>
        <c:axId val="458964927"/>
      </c:scatterChart>
      <c:valAx>
        <c:axId val="458967327"/>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4927"/>
        <c:crosses val="autoZero"/>
        <c:crossBetween val="midCat"/>
      </c:valAx>
      <c:valAx>
        <c:axId val="458964927"/>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6732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18</xdr:col>
      <xdr:colOff>122463</xdr:colOff>
      <xdr:row>4</xdr:row>
      <xdr:rowOff>168727</xdr:rowOff>
    </xdr:from>
    <xdr:to>
      <xdr:col>27</xdr:col>
      <xdr:colOff>97971</xdr:colOff>
      <xdr:row>19</xdr:row>
      <xdr:rowOff>136070</xdr:rowOff>
    </xdr:to>
    <xdr:graphicFrame macro="">
      <xdr:nvGraphicFramePr>
        <xdr:cNvPr id="2" name="Chart 1">
          <a:extLst>
            <a:ext uri="{FF2B5EF4-FFF2-40B4-BE49-F238E27FC236}">
              <a16:creationId xmlns:a16="http://schemas.microsoft.com/office/drawing/2014/main" id="{1FD7B095-AE70-8F1A-A958-20F56D9828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468347</xdr:colOff>
      <xdr:row>0</xdr:row>
      <xdr:rowOff>218632</xdr:rowOff>
    </xdr:from>
    <xdr:to>
      <xdr:col>23</xdr:col>
      <xdr:colOff>59068</xdr:colOff>
      <xdr:row>17</xdr:row>
      <xdr:rowOff>73837</xdr:rowOff>
    </xdr:to>
    <xdr:sp macro="" textlink="">
      <xdr:nvSpPr>
        <xdr:cNvPr id="2" name="TextBox 1">
          <a:extLst>
            <a:ext uri="{FF2B5EF4-FFF2-40B4-BE49-F238E27FC236}">
              <a16:creationId xmlns:a16="http://schemas.microsoft.com/office/drawing/2014/main" id="{A6BF72AB-864D-4714-838D-796D0531A5D8}"/>
            </a:ext>
          </a:extLst>
        </xdr:cNvPr>
        <xdr:cNvSpPr txBox="1"/>
      </xdr:nvSpPr>
      <xdr:spPr>
        <a:xfrm>
          <a:off x="10742647" y="218632"/>
          <a:ext cx="5489871" cy="3404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Create a confusion for this model of delinquency probability with a threshold of 80%</a:t>
          </a:r>
        </a:p>
        <a:p>
          <a:endParaRPr lang="en-US" sz="1100" baseline="0"/>
        </a:p>
        <a:p>
          <a:endParaRPr lang="en-US" sz="1100" baseline="0"/>
        </a:p>
        <a:p>
          <a:endParaRPr lang="en-US" sz="1100" baseline="0"/>
        </a:p>
        <a:p>
          <a:endParaRPr lang="en-US" sz="1100" baseline="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339650</xdr:colOff>
      <xdr:row>0</xdr:row>
      <xdr:rowOff>265812</xdr:rowOff>
    </xdr:from>
    <xdr:to>
      <xdr:col>25</xdr:col>
      <xdr:colOff>354418</xdr:colOff>
      <xdr:row>35</xdr:row>
      <xdr:rowOff>177209</xdr:rowOff>
    </xdr:to>
    <xdr:sp macro="" textlink="">
      <xdr:nvSpPr>
        <xdr:cNvPr id="3" name="TextBox 2">
          <a:extLst>
            <a:ext uri="{FF2B5EF4-FFF2-40B4-BE49-F238E27FC236}">
              <a16:creationId xmlns:a16="http://schemas.microsoft.com/office/drawing/2014/main" id="{742CC904-2D29-465A-A966-601BCB7711F7}"/>
            </a:ext>
          </a:extLst>
        </xdr:cNvPr>
        <xdr:cNvSpPr txBox="1"/>
      </xdr:nvSpPr>
      <xdr:spPr>
        <a:xfrm>
          <a:off x="10654708" y="265812"/>
          <a:ext cx="6652733" cy="6741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Now we'll</a:t>
          </a:r>
          <a:r>
            <a:rPr lang="en-US" sz="1100" baseline="0"/>
            <a:t> look at how to plot an ROC chart in excel. Recall that an ROC plots True Positive Rate (TPR) against False Positive Rate (FPR) across a series of probability thresholds. To do this requires the following stages:</a:t>
          </a:r>
        </a:p>
        <a:p>
          <a:r>
            <a:rPr lang="en-US" sz="1100" baseline="0">
              <a:effectLst/>
            </a:rPr>
            <a:t>1. Count the number of False Positives at each probability threshold</a:t>
          </a:r>
        </a:p>
        <a:p>
          <a:r>
            <a:rPr lang="en-US" sz="1100" baseline="0">
              <a:effectLst/>
            </a:rPr>
            <a:t>2. Count the number of True Positives </a:t>
          </a:r>
          <a:r>
            <a:rPr lang="en-US" sz="1100" baseline="0">
              <a:solidFill>
                <a:schemeClr val="dk1"/>
              </a:solidFill>
              <a:effectLst/>
              <a:latin typeface="+mn-lt"/>
              <a:ea typeface="+mn-ea"/>
              <a:cs typeface="+mn-cs"/>
            </a:rPr>
            <a:t>at each probability threshold</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Calculate FPR at each probability threshold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4.</a:t>
          </a:r>
          <a:r>
            <a:rPr lang="en-US" baseline="0">
              <a:effectLst/>
            </a:rPr>
            <a:t> </a:t>
          </a:r>
          <a:r>
            <a:rPr lang="en-US" sz="1100" baseline="0">
              <a:solidFill>
                <a:schemeClr val="dk1"/>
              </a:solidFill>
              <a:effectLst/>
              <a:latin typeface="+mn-lt"/>
              <a:ea typeface="+mn-ea"/>
              <a:cs typeface="+mn-cs"/>
            </a:rPr>
            <a:t>Calculate TPR at each probability threshold</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Plot TPR against FPR</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Note that excel by default selects the column to the left as the x-axis and the column to the right as the y-axis, so we have put negative figures to the left of positve on this sheet, to make things easier on ourselves. We perform the needed calculations as follows.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In column I, we calculate the number of negative outcomes above each probability threshold, entering "=COUNTIFS($E:$E,"&gt;="&amp;H7,$B:$B,0)" in I7 and dragging down.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2. </a:t>
          </a:r>
          <a:r>
            <a:rPr lang="en-US" sz="1100" baseline="0">
              <a:solidFill>
                <a:schemeClr val="dk1"/>
              </a:solidFill>
              <a:effectLst/>
              <a:latin typeface="+mn-lt"/>
              <a:ea typeface="+mn-ea"/>
              <a:cs typeface="+mn-cs"/>
            </a:rPr>
            <a:t>1. In column J, we calculate the number of positive outcomes above each probability threshold, entering "=COUNTIFS($E:$E,"&gt;="&amp;H7,$B:$B,1)" in J7 and dragging down.</a:t>
          </a:r>
          <a:endParaRPr lang="en-US">
            <a:effectLst/>
          </a:endParaRPr>
        </a:p>
        <a:p>
          <a:r>
            <a:rPr lang="en-US">
              <a:effectLst/>
            </a:rPr>
            <a:t>3. In I19-I20</a:t>
          </a:r>
          <a:r>
            <a:rPr lang="en-US" baseline="0">
              <a:effectLst/>
            </a:rPr>
            <a:t> we calculate total positive and negative outcomes with =COUNTIFS($B:$B,0/1)</a:t>
          </a:r>
        </a:p>
        <a:p>
          <a:r>
            <a:rPr lang="en-US">
              <a:effectLst/>
            </a:rPr>
            <a:t>4. In column K we calculate FPR, entering =I7/$I$19 and dragging down</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5. In column L we calculate TPR, entering =J7/$I$20 and dragging down</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(As quick check, we see that when the threshold is 0, FPR=TPR=1 and when the threshold is 1, FPR=TPR=0)</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6.</a:t>
          </a:r>
          <a:r>
            <a:rPr lang="en-US" sz="1100" baseline="0">
              <a:solidFill>
                <a:schemeClr val="dk1"/>
              </a:solidFill>
              <a:effectLst/>
              <a:latin typeface="+mn-lt"/>
              <a:ea typeface="+mn-ea"/>
              <a:cs typeface="+mn-cs"/>
            </a:rPr>
            <a:t> We select the data in K and L and plot it as a "Scatter with Smooth Lines and Markers" chart</a:t>
          </a:r>
          <a:endParaRPr lang="en-US">
            <a:effectLst/>
          </a:endParaRPr>
        </a:p>
        <a:p>
          <a:endParaRPr lang="en-US">
            <a:effectLst/>
          </a:endParaRPr>
        </a:p>
        <a:p>
          <a:endParaRPr lang="en-US" sz="1100" baseline="0"/>
        </a:p>
      </xdr:txBody>
    </xdr:sp>
    <xdr:clientData/>
  </xdr:twoCellAnchor>
  <xdr:twoCellAnchor>
    <xdr:from>
      <xdr:col>7</xdr:col>
      <xdr:colOff>0</xdr:colOff>
      <xdr:row>23</xdr:row>
      <xdr:rowOff>-1</xdr:rowOff>
    </xdr:from>
    <xdr:to>
      <xdr:col>15</xdr:col>
      <xdr:colOff>29535</xdr:colOff>
      <xdr:row>43</xdr:row>
      <xdr:rowOff>29534</xdr:rowOff>
    </xdr:to>
    <xdr:graphicFrame macro="">
      <xdr:nvGraphicFramePr>
        <xdr:cNvPr id="6" name="Chart 5">
          <a:extLst>
            <a:ext uri="{FF2B5EF4-FFF2-40B4-BE49-F238E27FC236}">
              <a16:creationId xmlns:a16="http://schemas.microsoft.com/office/drawing/2014/main" id="{55E52972-A377-4D4E-B828-B01DBF9103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468347</xdr:colOff>
      <xdr:row>0</xdr:row>
      <xdr:rowOff>218632</xdr:rowOff>
    </xdr:from>
    <xdr:to>
      <xdr:col>22</xdr:col>
      <xdr:colOff>59068</xdr:colOff>
      <xdr:row>17</xdr:row>
      <xdr:rowOff>73837</xdr:rowOff>
    </xdr:to>
    <xdr:sp macro="" textlink="">
      <xdr:nvSpPr>
        <xdr:cNvPr id="2" name="TextBox 1">
          <a:extLst>
            <a:ext uri="{FF2B5EF4-FFF2-40B4-BE49-F238E27FC236}">
              <a16:creationId xmlns:a16="http://schemas.microsoft.com/office/drawing/2014/main" id="{0B6A4C69-ED02-4FA5-B9A7-B1F4722BED87}"/>
            </a:ext>
          </a:extLst>
        </xdr:cNvPr>
        <xdr:cNvSpPr txBox="1"/>
      </xdr:nvSpPr>
      <xdr:spPr>
        <a:xfrm>
          <a:off x="10742647" y="218632"/>
          <a:ext cx="5489871" cy="3404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Create an ROC for this credit score model</a:t>
          </a:r>
        </a:p>
        <a:p>
          <a:endParaRPr lang="en-US" sz="1100" baseline="0"/>
        </a:p>
        <a:p>
          <a:endParaRPr lang="en-US" sz="1100" baseline="0"/>
        </a:p>
        <a:p>
          <a:endParaRPr lang="en-US" sz="1100" baseline="0"/>
        </a:p>
        <a:p>
          <a:endParaRPr lang="en-US" sz="1100" baseline="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23</xdr:col>
      <xdr:colOff>236279</xdr:colOff>
      <xdr:row>0</xdr:row>
      <xdr:rowOff>184592</xdr:rowOff>
    </xdr:from>
    <xdr:to>
      <xdr:col>32</xdr:col>
      <xdr:colOff>7385</xdr:colOff>
      <xdr:row>19</xdr:row>
      <xdr:rowOff>1</xdr:rowOff>
    </xdr:to>
    <xdr:sp macro="" textlink="">
      <xdr:nvSpPr>
        <xdr:cNvPr id="2" name="TextBox 1">
          <a:extLst>
            <a:ext uri="{FF2B5EF4-FFF2-40B4-BE49-F238E27FC236}">
              <a16:creationId xmlns:a16="http://schemas.microsoft.com/office/drawing/2014/main" id="{DAF0BD13-3C23-4C23-B98A-DA8844BCAA91}"/>
            </a:ext>
          </a:extLst>
        </xdr:cNvPr>
        <xdr:cNvSpPr txBox="1"/>
      </xdr:nvSpPr>
      <xdr:spPr>
        <a:xfrm>
          <a:off x="16657674" y="184592"/>
          <a:ext cx="5434420" cy="3691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 can plot multiple ROCs on the same graph to compare different logistic models.</a:t>
          </a:r>
        </a:p>
        <a:p>
          <a:endParaRPr lang="en-US" sz="1100">
            <a:effectLst/>
          </a:endParaRPr>
        </a:p>
        <a:p>
          <a:r>
            <a:rPr lang="en-US" sz="1100">
              <a:effectLst/>
            </a:rPr>
            <a:t>In this case our</a:t>
          </a:r>
          <a:r>
            <a:rPr lang="en-US" sz="1100" baseline="0">
              <a:effectLst/>
            </a:rPr>
            <a:t> first model uses just departure time as an input variable</a:t>
          </a:r>
        </a:p>
        <a:p>
          <a:endParaRPr lang="en-US" sz="1100" baseline="0">
            <a:effectLst/>
          </a:endParaRPr>
        </a:p>
        <a:p>
          <a:r>
            <a:rPr lang="en-US" sz="1100" baseline="0">
              <a:effectLst/>
            </a:rPr>
            <a:t>Our second model use minutes in rush hour traffic as an additional variable.</a:t>
          </a:r>
        </a:p>
        <a:p>
          <a:endParaRPr lang="en-US" sz="1100" baseline="0">
            <a:effectLst/>
          </a:endParaRPr>
        </a:p>
        <a:p>
          <a:r>
            <a:rPr lang="en-US" sz="1100" baseline="0">
              <a:effectLst/>
            </a:rPr>
            <a:t>We calculate FPR and TPR across our series of thresholds for both variables as before.</a:t>
          </a:r>
        </a:p>
        <a:p>
          <a:endParaRPr lang="en-US" sz="1100" baseline="0">
            <a:effectLst/>
          </a:endParaRPr>
        </a:p>
        <a:p>
          <a:r>
            <a:rPr lang="en-US" sz="1100" baseline="0">
              <a:effectLst/>
            </a:rPr>
            <a:t>Then we create a chart plotting the ROC of our first model as before.</a:t>
          </a:r>
        </a:p>
        <a:p>
          <a:endParaRPr lang="en-US" sz="1100" baseline="0">
            <a:effectLst/>
          </a:endParaRPr>
        </a:p>
        <a:p>
          <a:r>
            <a:rPr lang="en-US" sz="1100" baseline="0">
              <a:effectLst/>
            </a:rPr>
            <a:t>To add the second ROC, we open the "select data" window for the chart, and click the add series button.</a:t>
          </a:r>
        </a:p>
        <a:p>
          <a:endParaRPr lang="en-US" sz="1100" baseline="0">
            <a:effectLst/>
          </a:endParaRPr>
        </a:p>
        <a:p>
          <a:r>
            <a:rPr lang="en-US" sz="1100" baseline="0">
              <a:effectLst/>
            </a:rPr>
            <a:t>We then select the cells in column V for the x-values and </a:t>
          </a:r>
          <a:r>
            <a:rPr lang="en-US" sz="1100" baseline="0">
              <a:solidFill>
                <a:schemeClr val="dk1"/>
              </a:solidFill>
              <a:effectLst/>
              <a:latin typeface="+mn-lt"/>
              <a:ea typeface="+mn-ea"/>
              <a:cs typeface="+mn-cs"/>
            </a:rPr>
            <a:t>the cells in column W for the y-values (see screen shot)</a:t>
          </a:r>
          <a:endParaRPr lang="en-US">
            <a:effectLst/>
          </a:endParaRPr>
        </a:p>
        <a:p>
          <a:endParaRPr lang="en-US">
            <a:effectLst/>
          </a:endParaRPr>
        </a:p>
        <a:p>
          <a:r>
            <a:rPr lang="en-US" sz="1100" baseline="0"/>
            <a:t>We can see that the ROCs for the two models are very similar, suggesting that adding an additional variable did not provide much improvement.</a:t>
          </a:r>
        </a:p>
      </xdr:txBody>
    </xdr:sp>
    <xdr:clientData/>
  </xdr:twoCellAnchor>
  <xdr:twoCellAnchor>
    <xdr:from>
      <xdr:col>12</xdr:col>
      <xdr:colOff>605465</xdr:colOff>
      <xdr:row>23</xdr:row>
      <xdr:rowOff>73836</xdr:rowOff>
    </xdr:from>
    <xdr:to>
      <xdr:col>21</xdr:col>
      <xdr:colOff>228896</xdr:colOff>
      <xdr:row>45</xdr:row>
      <xdr:rowOff>14768</xdr:rowOff>
    </xdr:to>
    <xdr:graphicFrame macro="">
      <xdr:nvGraphicFramePr>
        <xdr:cNvPr id="3" name="Chart 2">
          <a:extLst>
            <a:ext uri="{FF2B5EF4-FFF2-40B4-BE49-F238E27FC236}">
              <a16:creationId xmlns:a16="http://schemas.microsoft.com/office/drawing/2014/main" id="{F02A96C8-7BCC-45E8-97EC-14F469F30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32</xdr:col>
      <xdr:colOff>133037</xdr:colOff>
      <xdr:row>0</xdr:row>
      <xdr:rowOff>169825</xdr:rowOff>
    </xdr:from>
    <xdr:to>
      <xdr:col>37</xdr:col>
      <xdr:colOff>371565</xdr:colOff>
      <xdr:row>12</xdr:row>
      <xdr:rowOff>91574</xdr:rowOff>
    </xdr:to>
    <xdr:pic>
      <xdr:nvPicPr>
        <xdr:cNvPr id="4" name="Picture 3">
          <a:extLst>
            <a:ext uri="{FF2B5EF4-FFF2-40B4-BE49-F238E27FC236}">
              <a16:creationId xmlns:a16="http://schemas.microsoft.com/office/drawing/2014/main" id="{E0B2DEFE-CA84-7951-BFD6-D38885833756}"/>
            </a:ext>
          </a:extLst>
        </xdr:cNvPr>
        <xdr:cNvPicPr>
          <a:picLocks noChangeAspect="1"/>
        </xdr:cNvPicPr>
      </xdr:nvPicPr>
      <xdr:blipFill>
        <a:blip xmlns:r="http://schemas.openxmlformats.org/officeDocument/2006/relationships" r:embed="rId2"/>
        <a:stretch>
          <a:fillRect/>
        </a:stretch>
      </xdr:blipFill>
      <xdr:spPr>
        <a:xfrm>
          <a:off x="22217746" y="169825"/>
          <a:ext cx="3302772" cy="250605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26</xdr:col>
      <xdr:colOff>12700</xdr:colOff>
      <xdr:row>0</xdr:row>
      <xdr:rowOff>488950</xdr:rowOff>
    </xdr:from>
    <xdr:to>
      <xdr:col>33</xdr:col>
      <xdr:colOff>101600</xdr:colOff>
      <xdr:row>21</xdr:row>
      <xdr:rowOff>139700</xdr:rowOff>
    </xdr:to>
    <xdr:sp macro="" textlink="">
      <xdr:nvSpPr>
        <xdr:cNvPr id="3" name="TextBox 2">
          <a:extLst>
            <a:ext uri="{FF2B5EF4-FFF2-40B4-BE49-F238E27FC236}">
              <a16:creationId xmlns:a16="http://schemas.microsoft.com/office/drawing/2014/main" id="{64448089-D355-A13E-3372-69AC7C65C2B9}"/>
            </a:ext>
          </a:extLst>
        </xdr:cNvPr>
        <xdr:cNvSpPr txBox="1"/>
      </xdr:nvSpPr>
      <xdr:spPr>
        <a:xfrm>
          <a:off x="16344900" y="488950"/>
          <a:ext cx="4356100" cy="388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Create a chart comparing the ROCs for</a:t>
          </a:r>
          <a:r>
            <a:rPr lang="en-US" sz="1100" baseline="0"/>
            <a:t> these two models predicting delinquency</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262925</xdr:colOff>
      <xdr:row>3</xdr:row>
      <xdr:rowOff>54935</xdr:rowOff>
    </xdr:from>
    <xdr:to>
      <xdr:col>26</xdr:col>
      <xdr:colOff>245166</xdr:colOff>
      <xdr:row>13</xdr:row>
      <xdr:rowOff>171045</xdr:rowOff>
    </xdr:to>
    <xdr:graphicFrame macro="">
      <xdr:nvGraphicFramePr>
        <xdr:cNvPr id="3" name="Chart 2">
          <a:extLst>
            <a:ext uri="{FF2B5EF4-FFF2-40B4-BE49-F238E27FC236}">
              <a16:creationId xmlns:a16="http://schemas.microsoft.com/office/drawing/2014/main" id="{DF0238D6-1419-4951-A2D2-62D08F5E23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620234</xdr:colOff>
      <xdr:row>24</xdr:row>
      <xdr:rowOff>11076</xdr:rowOff>
    </xdr:from>
    <xdr:to>
      <xdr:col>24</xdr:col>
      <xdr:colOff>254741</xdr:colOff>
      <xdr:row>41</xdr:row>
      <xdr:rowOff>110754</xdr:rowOff>
    </xdr:to>
    <xdr:graphicFrame macro="">
      <xdr:nvGraphicFramePr>
        <xdr:cNvPr id="6" name="Chart 5">
          <a:extLst>
            <a:ext uri="{FF2B5EF4-FFF2-40B4-BE49-F238E27FC236}">
              <a16:creationId xmlns:a16="http://schemas.microsoft.com/office/drawing/2014/main" id="{E00CCB17-C0A7-4AAF-B3F5-78B37C156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356507</xdr:colOff>
      <xdr:row>185</xdr:row>
      <xdr:rowOff>163285</xdr:rowOff>
    </xdr:from>
    <xdr:to>
      <xdr:col>18</xdr:col>
      <xdr:colOff>356507</xdr:colOff>
      <xdr:row>200</xdr:row>
      <xdr:rowOff>130628</xdr:rowOff>
    </xdr:to>
    <xdr:graphicFrame macro="">
      <xdr:nvGraphicFramePr>
        <xdr:cNvPr id="2" name="Chart 1">
          <a:extLst>
            <a:ext uri="{FF2B5EF4-FFF2-40B4-BE49-F238E27FC236}">
              <a16:creationId xmlns:a16="http://schemas.microsoft.com/office/drawing/2014/main" id="{A84FD426-F210-40F3-8271-219F594D36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66739</xdr:colOff>
      <xdr:row>6</xdr:row>
      <xdr:rowOff>240045</xdr:rowOff>
    </xdr:from>
    <xdr:to>
      <xdr:col>27</xdr:col>
      <xdr:colOff>287965</xdr:colOff>
      <xdr:row>27</xdr:row>
      <xdr:rowOff>66454</xdr:rowOff>
    </xdr:to>
    <xdr:graphicFrame macro="">
      <xdr:nvGraphicFramePr>
        <xdr:cNvPr id="3" name="Chart 2">
          <a:extLst>
            <a:ext uri="{FF2B5EF4-FFF2-40B4-BE49-F238E27FC236}">
              <a16:creationId xmlns:a16="http://schemas.microsoft.com/office/drawing/2014/main" id="{27EF1D37-8AB2-47BA-9BE5-9ED75A3BD7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213973</xdr:colOff>
      <xdr:row>32</xdr:row>
      <xdr:rowOff>95930</xdr:rowOff>
    </xdr:from>
    <xdr:to>
      <xdr:col>28</xdr:col>
      <xdr:colOff>220776</xdr:colOff>
      <xdr:row>47</xdr:row>
      <xdr:rowOff>54428</xdr:rowOff>
    </xdr:to>
    <xdr:graphicFrame macro="">
      <xdr:nvGraphicFramePr>
        <xdr:cNvPr id="4" name="Chart 3">
          <a:extLst>
            <a:ext uri="{FF2B5EF4-FFF2-40B4-BE49-F238E27FC236}">
              <a16:creationId xmlns:a16="http://schemas.microsoft.com/office/drawing/2014/main" id="{EA0EDF23-D7C1-4C51-82C9-D65E10C251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267919</xdr:colOff>
      <xdr:row>19</xdr:row>
      <xdr:rowOff>114854</xdr:rowOff>
    </xdr:from>
    <xdr:to>
      <xdr:col>39</xdr:col>
      <xdr:colOff>581469</xdr:colOff>
      <xdr:row>47</xdr:row>
      <xdr:rowOff>66452</xdr:rowOff>
    </xdr:to>
    <xdr:graphicFrame macro="">
      <xdr:nvGraphicFramePr>
        <xdr:cNvPr id="5" name="Chart 4">
          <a:extLst>
            <a:ext uri="{FF2B5EF4-FFF2-40B4-BE49-F238E27FC236}">
              <a16:creationId xmlns:a16="http://schemas.microsoft.com/office/drawing/2014/main" id="{E8F5B320-676F-4E62-92F4-C7362285D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356507</xdr:colOff>
      <xdr:row>185</xdr:row>
      <xdr:rowOff>163285</xdr:rowOff>
    </xdr:from>
    <xdr:to>
      <xdr:col>18</xdr:col>
      <xdr:colOff>356507</xdr:colOff>
      <xdr:row>200</xdr:row>
      <xdr:rowOff>130628</xdr:rowOff>
    </xdr:to>
    <xdr:graphicFrame macro="">
      <xdr:nvGraphicFramePr>
        <xdr:cNvPr id="2" name="Chart 1">
          <a:extLst>
            <a:ext uri="{FF2B5EF4-FFF2-40B4-BE49-F238E27FC236}">
              <a16:creationId xmlns:a16="http://schemas.microsoft.com/office/drawing/2014/main" id="{20A21348-FEBE-4DAF-89AF-2D3EC3447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66739</xdr:colOff>
      <xdr:row>6</xdr:row>
      <xdr:rowOff>240045</xdr:rowOff>
    </xdr:from>
    <xdr:to>
      <xdr:col>27</xdr:col>
      <xdr:colOff>287965</xdr:colOff>
      <xdr:row>27</xdr:row>
      <xdr:rowOff>66454</xdr:rowOff>
    </xdr:to>
    <xdr:graphicFrame macro="">
      <xdr:nvGraphicFramePr>
        <xdr:cNvPr id="3" name="Chart 2">
          <a:extLst>
            <a:ext uri="{FF2B5EF4-FFF2-40B4-BE49-F238E27FC236}">
              <a16:creationId xmlns:a16="http://schemas.microsoft.com/office/drawing/2014/main" id="{7C355715-6821-4043-BC57-51D798F17A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213973</xdr:colOff>
      <xdr:row>32</xdr:row>
      <xdr:rowOff>95930</xdr:rowOff>
    </xdr:from>
    <xdr:to>
      <xdr:col>28</xdr:col>
      <xdr:colOff>220776</xdr:colOff>
      <xdr:row>47</xdr:row>
      <xdr:rowOff>54428</xdr:rowOff>
    </xdr:to>
    <xdr:graphicFrame macro="">
      <xdr:nvGraphicFramePr>
        <xdr:cNvPr id="4" name="Chart 3">
          <a:extLst>
            <a:ext uri="{FF2B5EF4-FFF2-40B4-BE49-F238E27FC236}">
              <a16:creationId xmlns:a16="http://schemas.microsoft.com/office/drawing/2014/main" id="{69B6F6E4-82FE-4646-93A4-61369070E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267919</xdr:colOff>
      <xdr:row>19</xdr:row>
      <xdr:rowOff>114854</xdr:rowOff>
    </xdr:from>
    <xdr:to>
      <xdr:col>39</xdr:col>
      <xdr:colOff>581469</xdr:colOff>
      <xdr:row>47</xdr:row>
      <xdr:rowOff>66452</xdr:rowOff>
    </xdr:to>
    <xdr:graphicFrame macro="">
      <xdr:nvGraphicFramePr>
        <xdr:cNvPr id="5" name="Chart 4">
          <a:extLst>
            <a:ext uri="{FF2B5EF4-FFF2-40B4-BE49-F238E27FC236}">
              <a16:creationId xmlns:a16="http://schemas.microsoft.com/office/drawing/2014/main" id="{16287534-0795-4ACD-AFFA-778C1BB88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356507</xdr:colOff>
      <xdr:row>185</xdr:row>
      <xdr:rowOff>163285</xdr:rowOff>
    </xdr:from>
    <xdr:to>
      <xdr:col>18</xdr:col>
      <xdr:colOff>356507</xdr:colOff>
      <xdr:row>200</xdr:row>
      <xdr:rowOff>130628</xdr:rowOff>
    </xdr:to>
    <xdr:graphicFrame macro="">
      <xdr:nvGraphicFramePr>
        <xdr:cNvPr id="2" name="Chart 1">
          <a:extLst>
            <a:ext uri="{FF2B5EF4-FFF2-40B4-BE49-F238E27FC236}">
              <a16:creationId xmlns:a16="http://schemas.microsoft.com/office/drawing/2014/main" id="{B6802AD8-8C5E-4DFC-970B-EA1C9BC4F9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66739</xdr:colOff>
      <xdr:row>6</xdr:row>
      <xdr:rowOff>240045</xdr:rowOff>
    </xdr:from>
    <xdr:to>
      <xdr:col>27</xdr:col>
      <xdr:colOff>287965</xdr:colOff>
      <xdr:row>27</xdr:row>
      <xdr:rowOff>66454</xdr:rowOff>
    </xdr:to>
    <xdr:graphicFrame macro="">
      <xdr:nvGraphicFramePr>
        <xdr:cNvPr id="3" name="Chart 2">
          <a:extLst>
            <a:ext uri="{FF2B5EF4-FFF2-40B4-BE49-F238E27FC236}">
              <a16:creationId xmlns:a16="http://schemas.microsoft.com/office/drawing/2014/main" id="{01B3777D-9C57-47D7-85A6-3C4141B3C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213973</xdr:colOff>
      <xdr:row>32</xdr:row>
      <xdr:rowOff>95930</xdr:rowOff>
    </xdr:from>
    <xdr:to>
      <xdr:col>28</xdr:col>
      <xdr:colOff>220776</xdr:colOff>
      <xdr:row>47</xdr:row>
      <xdr:rowOff>54428</xdr:rowOff>
    </xdr:to>
    <xdr:graphicFrame macro="">
      <xdr:nvGraphicFramePr>
        <xdr:cNvPr id="4" name="Chart 3">
          <a:extLst>
            <a:ext uri="{FF2B5EF4-FFF2-40B4-BE49-F238E27FC236}">
              <a16:creationId xmlns:a16="http://schemas.microsoft.com/office/drawing/2014/main" id="{5DF4154D-F386-4BD4-B1C8-E3A1F1B52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267919</xdr:colOff>
      <xdr:row>19</xdr:row>
      <xdr:rowOff>114854</xdr:rowOff>
    </xdr:from>
    <xdr:to>
      <xdr:col>39</xdr:col>
      <xdr:colOff>581469</xdr:colOff>
      <xdr:row>47</xdr:row>
      <xdr:rowOff>66452</xdr:rowOff>
    </xdr:to>
    <xdr:graphicFrame macro="">
      <xdr:nvGraphicFramePr>
        <xdr:cNvPr id="5" name="Chart 4">
          <a:extLst>
            <a:ext uri="{FF2B5EF4-FFF2-40B4-BE49-F238E27FC236}">
              <a16:creationId xmlns:a16="http://schemas.microsoft.com/office/drawing/2014/main" id="{4F4FFF66-4721-4964-B83C-16BD7ED0F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7900</xdr:colOff>
      <xdr:row>7</xdr:row>
      <xdr:rowOff>121240</xdr:rowOff>
    </xdr:from>
    <xdr:to>
      <xdr:col>20</xdr:col>
      <xdr:colOff>77528</xdr:colOff>
      <xdr:row>29</xdr:row>
      <xdr:rowOff>132906</xdr:rowOff>
    </xdr:to>
    <xdr:graphicFrame macro="">
      <xdr:nvGraphicFramePr>
        <xdr:cNvPr id="2" name="Chart 1">
          <a:extLst>
            <a:ext uri="{FF2B5EF4-FFF2-40B4-BE49-F238E27FC236}">
              <a16:creationId xmlns:a16="http://schemas.microsoft.com/office/drawing/2014/main" id="{DBF89F89-1F6E-403A-918F-83B4BA813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620233</xdr:colOff>
      <xdr:row>16</xdr:row>
      <xdr:rowOff>10482</xdr:rowOff>
    </xdr:from>
    <xdr:to>
      <xdr:col>30</xdr:col>
      <xdr:colOff>221512</xdr:colOff>
      <xdr:row>39</xdr:row>
      <xdr:rowOff>18975</xdr:rowOff>
    </xdr:to>
    <xdr:graphicFrame macro="">
      <xdr:nvGraphicFramePr>
        <xdr:cNvPr id="3" name="Chart 2">
          <a:extLst>
            <a:ext uri="{FF2B5EF4-FFF2-40B4-BE49-F238E27FC236}">
              <a16:creationId xmlns:a16="http://schemas.microsoft.com/office/drawing/2014/main" id="{306BC27C-2013-4C65-AA71-C64659AFB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394290</xdr:colOff>
      <xdr:row>40</xdr:row>
      <xdr:rowOff>132315</xdr:rowOff>
    </xdr:from>
    <xdr:to>
      <xdr:col>22</xdr:col>
      <xdr:colOff>96505</xdr:colOff>
      <xdr:row>62</xdr:row>
      <xdr:rowOff>69628</xdr:rowOff>
    </xdr:to>
    <xdr:graphicFrame macro="">
      <xdr:nvGraphicFramePr>
        <xdr:cNvPr id="4" name="Chart 3">
          <a:extLst>
            <a:ext uri="{FF2B5EF4-FFF2-40B4-BE49-F238E27FC236}">
              <a16:creationId xmlns:a16="http://schemas.microsoft.com/office/drawing/2014/main" id="{C7BB3770-25F9-4C5B-996C-55EE7A45C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2954</xdr:colOff>
      <xdr:row>19</xdr:row>
      <xdr:rowOff>176616</xdr:rowOff>
    </xdr:from>
    <xdr:to>
      <xdr:col>16</xdr:col>
      <xdr:colOff>302733</xdr:colOff>
      <xdr:row>41</xdr:row>
      <xdr:rowOff>113929</xdr:rowOff>
    </xdr:to>
    <xdr:graphicFrame macro="">
      <xdr:nvGraphicFramePr>
        <xdr:cNvPr id="4" name="Chart 3">
          <a:extLst>
            <a:ext uri="{FF2B5EF4-FFF2-40B4-BE49-F238E27FC236}">
              <a16:creationId xmlns:a16="http://schemas.microsoft.com/office/drawing/2014/main" id="{B147BBBA-A191-4704-A449-5A01D237BA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472557</xdr:colOff>
      <xdr:row>0</xdr:row>
      <xdr:rowOff>177208</xdr:rowOff>
    </xdr:from>
    <xdr:to>
      <xdr:col>26</xdr:col>
      <xdr:colOff>598080</xdr:colOff>
      <xdr:row>35</xdr:row>
      <xdr:rowOff>88605</xdr:rowOff>
    </xdr:to>
    <xdr:sp macro="" textlink="">
      <xdr:nvSpPr>
        <xdr:cNvPr id="5" name="TextBox 4">
          <a:extLst>
            <a:ext uri="{FF2B5EF4-FFF2-40B4-BE49-F238E27FC236}">
              <a16:creationId xmlns:a16="http://schemas.microsoft.com/office/drawing/2014/main" id="{8E8E171D-0D97-AE9E-8A7A-63DD658FCBF8}"/>
            </a:ext>
          </a:extLst>
        </xdr:cNvPr>
        <xdr:cNvSpPr txBox="1"/>
      </xdr:nvSpPr>
      <xdr:spPr>
        <a:xfrm>
          <a:off x="11599824" y="177208"/>
          <a:ext cx="6652733" cy="6741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When evaluating</a:t>
          </a:r>
          <a:r>
            <a:rPr lang="en-US" sz="1100" baseline="0"/>
            <a:t> logistic models, one chart we used was a bar chart showing the percentage of true outcomes across various probability interverals.</a:t>
          </a:r>
        </a:p>
        <a:p>
          <a:endParaRPr lang="en-US" sz="1100" baseline="0"/>
        </a:p>
        <a:p>
          <a:r>
            <a:rPr lang="en-US" sz="1100" baseline="0"/>
            <a:t>We'll show how to create this using  the data from our model for airport departures. To do this we need to:</a:t>
          </a:r>
        </a:p>
        <a:p>
          <a:r>
            <a:rPr lang="en-US" sz="1100" baseline="0"/>
            <a:t>1. Specify the probability intervals</a:t>
          </a:r>
        </a:p>
        <a:p>
          <a:r>
            <a:rPr lang="en-US" sz="1100" baseline="0"/>
            <a:t>2. Count the number of positive outcomes within each interval</a:t>
          </a:r>
        </a:p>
        <a:p>
          <a:r>
            <a:rPr lang="en-US" sz="1100" baseline="0"/>
            <a:t>3. Count the number of negative outcomes within each interval</a:t>
          </a:r>
        </a:p>
        <a:p>
          <a:r>
            <a:rPr lang="en-US" sz="1100" baseline="0"/>
            <a:t>4. Calculate the percentage of positive outcomes out of total outcomes with each interval</a:t>
          </a:r>
        </a:p>
        <a:p>
          <a:r>
            <a:rPr lang="en-US" sz="1100" baseline="0"/>
            <a:t>5. Plot the results on a graph</a:t>
          </a:r>
        </a:p>
        <a:p>
          <a:endParaRPr lang="en-US" sz="1100" baseline="0"/>
        </a:p>
        <a:p>
          <a:r>
            <a:rPr lang="en-US" sz="1100" baseline="0"/>
            <a:t>Here's how we do this:</a:t>
          </a:r>
        </a:p>
        <a:p>
          <a:r>
            <a:rPr lang="en-US" sz="1100" baseline="0"/>
            <a:t>1. In column H we specify the intervals we'll be using, in this case we're dividing it into 10 equal intervals</a:t>
          </a:r>
        </a:p>
        <a:p>
          <a:r>
            <a:rPr lang="en-US" sz="1100" baseline="0"/>
            <a:t>2. In column I, we list each upper and lower bound for an interval in a seperate cell, so that we can refer to them seperately in excel formulas.</a:t>
          </a:r>
        </a:p>
        <a:p>
          <a:r>
            <a:rPr lang="en-US" sz="1100" baseline="0"/>
            <a:t>3. In column J we write the formula that counts the number of positive outcomes that fall within each probability interval. We want the formula to tell excel to count the number of rows such that:</a:t>
          </a:r>
        </a:p>
        <a:p>
          <a:r>
            <a:rPr lang="en-US" sz="1100" baseline="0"/>
            <a:t>a. The value in column E is greater than or equal to the lower bound and less than to the upper bound and</a:t>
          </a:r>
        </a:p>
        <a:p>
          <a:r>
            <a:rPr lang="en-US" sz="1100" baseline="0"/>
            <a:t>b. The value in column B is 1</a:t>
          </a:r>
        </a:p>
        <a:p>
          <a:r>
            <a:rPr lang="en-US" sz="1100" baseline="0"/>
            <a:t>For this we enter "=COUNTIFS($E:$E,"&gt;="&amp;I7,$E:$E,"&lt;"&amp;I8,$B:$B,1)" in J8 and drag down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In column K we write the formula that counts the number of negative outcomes that fall within each probability interval. For this we enter "=COUNTIFS($E:$E,"&gt;="&amp;I7,$E:$E,"&lt;"&amp;I8,$B:$B,0)" in K8 and drag down.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4. In column L we calculate the percentage of positive results in each interval. We enter "=J8/(J8+K8)" in L8 and drag down.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Now we can chart the results. We select the cells in columns H and L, then click to insert a column chart.</a:t>
          </a: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6. For reference, it can be useful to add a mid-point line to the chart. To do this:</a:t>
          </a: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a. Add the interval mid-points</a:t>
          </a:r>
          <a:r>
            <a:rPr lang="en-US" baseline="0">
              <a:effectLst/>
            </a:rPr>
            <a:t> in column N</a:t>
          </a: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b. Open the "select data" window for the chart and click the "add series" button (see screen shot)</a:t>
          </a: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c. Change chart type to "combo", select the custom option and set the proportion to column, and mid-points to lines (see screen shots)</a:t>
          </a:r>
          <a:endParaRPr lang="en-US">
            <a:effectLst/>
          </a:endParaRPr>
        </a:p>
        <a:p>
          <a:endParaRPr lang="en-US" sz="1100" baseline="0"/>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Note that when specifying the criteria that a column value is less than or equal to a cell value within the COUNTIFS function, you must use quotation marks and ampersand "&gt;="&amp;I7 - this is due to excel's syntax requirements. These can be tricky to remember. If you find yourself getting errors or unexpected results, you maybe using the wrong syntax for a particular function. An online search should be able to tell you how to fix it.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An online search will also tell you how to format charts the way you need if you are unsure how to do this.</a:t>
          </a:r>
          <a:endParaRPr lang="en-US">
            <a:effectLst/>
          </a:endParaRPr>
        </a:p>
        <a:p>
          <a:endParaRPr lang="en-US" sz="1100" baseline="0"/>
        </a:p>
      </xdr:txBody>
    </xdr:sp>
    <xdr:clientData/>
  </xdr:twoCellAnchor>
  <xdr:twoCellAnchor editAs="oneCell">
    <xdr:from>
      <xdr:col>26</xdr:col>
      <xdr:colOff>599114</xdr:colOff>
      <xdr:row>1</xdr:row>
      <xdr:rowOff>110756</xdr:rowOff>
    </xdr:from>
    <xdr:to>
      <xdr:col>38</xdr:col>
      <xdr:colOff>157901</xdr:colOff>
      <xdr:row>22</xdr:row>
      <xdr:rowOff>86362</xdr:rowOff>
    </xdr:to>
    <xdr:pic>
      <xdr:nvPicPr>
        <xdr:cNvPr id="6" name="Picture 5">
          <a:extLst>
            <a:ext uri="{FF2B5EF4-FFF2-40B4-BE49-F238E27FC236}">
              <a16:creationId xmlns:a16="http://schemas.microsoft.com/office/drawing/2014/main" id="{B46EF2D8-D0D1-E5E9-BEF7-F1878985AEEB}"/>
            </a:ext>
          </a:extLst>
        </xdr:cNvPr>
        <xdr:cNvPicPr>
          <a:picLocks noChangeAspect="1"/>
        </xdr:cNvPicPr>
      </xdr:nvPicPr>
      <xdr:blipFill>
        <a:blip xmlns:r="http://schemas.openxmlformats.org/officeDocument/2006/relationships" r:embed="rId2"/>
        <a:stretch>
          <a:fillRect/>
        </a:stretch>
      </xdr:blipFill>
      <xdr:spPr>
        <a:xfrm>
          <a:off x="18253591" y="664535"/>
          <a:ext cx="6912973" cy="3852060"/>
        </a:xfrm>
        <a:prstGeom prst="rect">
          <a:avLst/>
        </a:prstGeom>
      </xdr:spPr>
    </xdr:pic>
    <xdr:clientData/>
  </xdr:twoCellAnchor>
  <xdr:twoCellAnchor editAs="oneCell">
    <xdr:from>
      <xdr:col>27</xdr:col>
      <xdr:colOff>260523</xdr:colOff>
      <xdr:row>23</xdr:row>
      <xdr:rowOff>14766</xdr:rowOff>
    </xdr:from>
    <xdr:to>
      <xdr:col>38</xdr:col>
      <xdr:colOff>188788</xdr:colOff>
      <xdr:row>57</xdr:row>
      <xdr:rowOff>118809</xdr:rowOff>
    </xdr:to>
    <xdr:pic>
      <xdr:nvPicPr>
        <xdr:cNvPr id="7" name="Picture 6">
          <a:extLst>
            <a:ext uri="{FF2B5EF4-FFF2-40B4-BE49-F238E27FC236}">
              <a16:creationId xmlns:a16="http://schemas.microsoft.com/office/drawing/2014/main" id="{135B3327-6C02-AA2C-CFC0-F84576490462}"/>
            </a:ext>
          </a:extLst>
        </xdr:cNvPr>
        <xdr:cNvPicPr>
          <a:picLocks noChangeAspect="1"/>
        </xdr:cNvPicPr>
      </xdr:nvPicPr>
      <xdr:blipFill>
        <a:blip xmlns:r="http://schemas.openxmlformats.org/officeDocument/2006/relationships" r:embed="rId3"/>
        <a:stretch>
          <a:fillRect/>
        </a:stretch>
      </xdr:blipFill>
      <xdr:spPr>
        <a:xfrm>
          <a:off x="18527849" y="4629592"/>
          <a:ext cx="6669602" cy="63802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468347</xdr:colOff>
      <xdr:row>0</xdr:row>
      <xdr:rowOff>218632</xdr:rowOff>
    </xdr:from>
    <xdr:to>
      <xdr:col>23</xdr:col>
      <xdr:colOff>59068</xdr:colOff>
      <xdr:row>17</xdr:row>
      <xdr:rowOff>73837</xdr:rowOff>
    </xdr:to>
    <xdr:sp macro="" textlink="">
      <xdr:nvSpPr>
        <xdr:cNvPr id="2" name="TextBox 1">
          <a:extLst>
            <a:ext uri="{FF2B5EF4-FFF2-40B4-BE49-F238E27FC236}">
              <a16:creationId xmlns:a16="http://schemas.microsoft.com/office/drawing/2014/main" id="{08657C5E-DE2A-456C-AEB4-926028AAB1D1}"/>
            </a:ext>
          </a:extLst>
        </xdr:cNvPr>
        <xdr:cNvSpPr txBox="1"/>
      </xdr:nvSpPr>
      <xdr:spPr>
        <a:xfrm>
          <a:off x="10761254" y="218632"/>
          <a:ext cx="5505081" cy="3414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Create a chart plotting proportion of positive outcomes within probability intervals for this model of delinquency probability</a:t>
          </a:r>
        </a:p>
        <a:p>
          <a:endParaRPr lang="en-US" sz="1100" baseline="0"/>
        </a:p>
        <a:p>
          <a:endParaRPr lang="en-US" sz="1100" baseline="0"/>
        </a:p>
        <a:p>
          <a:endParaRPr lang="en-US" sz="1100" baseline="0"/>
        </a:p>
        <a:p>
          <a:endParaRPr lang="en-US" sz="1100" baseline="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450407</xdr:colOff>
      <xdr:row>0</xdr:row>
      <xdr:rowOff>354417</xdr:rowOff>
    </xdr:from>
    <xdr:to>
      <xdr:col>20</xdr:col>
      <xdr:colOff>524245</xdr:colOff>
      <xdr:row>18</xdr:row>
      <xdr:rowOff>44303</xdr:rowOff>
    </xdr:to>
    <xdr:sp macro="" textlink="">
      <xdr:nvSpPr>
        <xdr:cNvPr id="3" name="TextBox 2">
          <a:extLst>
            <a:ext uri="{FF2B5EF4-FFF2-40B4-BE49-F238E27FC236}">
              <a16:creationId xmlns:a16="http://schemas.microsoft.com/office/drawing/2014/main" id="{37C913C7-BAAC-4E18-8D7D-37D9F53F4428}"/>
            </a:ext>
          </a:extLst>
        </xdr:cNvPr>
        <xdr:cNvSpPr txBox="1"/>
      </xdr:nvSpPr>
      <xdr:spPr>
        <a:xfrm>
          <a:off x="8077791" y="354417"/>
          <a:ext cx="6194942" cy="3566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Another way to evaluate a logistic model is with a confusion</a:t>
          </a:r>
          <a:r>
            <a:rPr lang="en-US" sz="1100" baseline="0"/>
            <a:t> matrix. For this we pick a threshold, and calculated the positive and negative outcomes above thew probability threshold and below the probability threshold.</a:t>
          </a:r>
        </a:p>
        <a:p>
          <a:endParaRPr lang="en-US" sz="1100" baseline="0">
            <a:effectLst/>
          </a:endParaRPr>
        </a:p>
        <a:p>
          <a:r>
            <a:rPr lang="en-US" sz="1100" baseline="0">
              <a:effectLst/>
            </a:rPr>
            <a:t>The steps here are similar to those we saw in the previous exericise.</a:t>
          </a:r>
        </a:p>
        <a:p>
          <a:r>
            <a:rPr lang="en-US" sz="1100" baseline="0">
              <a:effectLst/>
            </a:rPr>
            <a:t>1. We specify the threshold in cell H7</a:t>
          </a:r>
        </a:p>
        <a:p>
          <a:r>
            <a:rPr lang="en-US" sz="1100" baseline="0">
              <a:effectLst/>
            </a:rPr>
            <a:t>2. In J11, we count the number of rows with a probability below the threshold (i.e. the model predicts they will be late) and outcome 0 (so they are in fact late), by entering "=COUNTIFS($E:$E,"&lt;"&amp;H7,$B:$B,0)"</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In J12 we count the number of rows with a probability above the threshold (i.e. the model predicts they will be on time) and outcome 0 (so they are in fact late), by entering "=COUNTIFS($E:$E,"&gt;="&amp;H7,$B:$B,0)"</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4. In K11, we count the number of rows with a probability below the threshold (i.e. the model predicts they will be late) and outcome 1 (so they are in fact on time, by entering "=COUNTIFS($E:$E,"&lt;"&amp;H7,$B:$B,1)"</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In K12 we count the number of rows with a probability above the threshold (i.e. the model predicts they will be on time) and outcome 1 (so they are in fact on time), by entering "=COUNTIFS($E:$E,"&gt;="&amp;H7,$B:$B,1)"</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a:effectLst/>
          </a:endParaRPr>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E480C-85CE-4228-B75C-7B4D32810628}">
  <dimension ref="A1:Q207"/>
  <sheetViews>
    <sheetView topLeftCell="B1" workbookViewId="0">
      <selection activeCell="D10" sqref="D10"/>
    </sheetView>
  </sheetViews>
  <sheetFormatPr baseColWidth="10" defaultColWidth="8.83203125" defaultRowHeight="15" x14ac:dyDescent="0.2"/>
  <cols>
    <col min="2" max="2" width="21.6640625" bestFit="1" customWidth="1"/>
    <col min="3" max="3" width="10.33203125" bestFit="1" customWidth="1"/>
    <col min="4" max="4" width="10.33203125" customWidth="1"/>
    <col min="7" max="7" width="9.83203125" bestFit="1" customWidth="1"/>
  </cols>
  <sheetData>
    <row r="1" spans="1:17" x14ac:dyDescent="0.2">
      <c r="A1" t="s">
        <v>222</v>
      </c>
    </row>
    <row r="2" spans="1:17" x14ac:dyDescent="0.2">
      <c r="A2" t="s">
        <v>223</v>
      </c>
      <c r="F2" t="s">
        <v>4</v>
      </c>
    </row>
    <row r="3" spans="1:17" s="1" customFormat="1" ht="48" x14ac:dyDescent="0.2">
      <c r="C3" s="1" t="s">
        <v>2</v>
      </c>
      <c r="D3" s="1" t="s">
        <v>224</v>
      </c>
      <c r="E3" s="1" t="s">
        <v>6</v>
      </c>
      <c r="F3" s="1" t="s">
        <v>3</v>
      </c>
      <c r="G3" s="1" t="s">
        <v>224</v>
      </c>
      <c r="H3" s="1" t="s">
        <v>225</v>
      </c>
      <c r="I3" s="1" t="s">
        <v>5</v>
      </c>
    </row>
    <row r="4" spans="1:17" x14ac:dyDescent="0.2">
      <c r="B4" t="s">
        <v>0</v>
      </c>
      <c r="C4">
        <v>110</v>
      </c>
      <c r="D4">
        <v>0.75</v>
      </c>
      <c r="E4">
        <v>0</v>
      </c>
      <c r="F4">
        <v>10</v>
      </c>
      <c r="G4">
        <v>20</v>
      </c>
      <c r="I4">
        <v>60</v>
      </c>
    </row>
    <row r="6" spans="1:17" x14ac:dyDescent="0.2">
      <c r="C6">
        <f>LN(C4)</f>
        <v>4.7004803657924166</v>
      </c>
      <c r="F6">
        <f>LN(F4)</f>
        <v>2.3025850929940459</v>
      </c>
      <c r="G6">
        <f>LN(G4)</f>
        <v>2.9957322735539909</v>
      </c>
      <c r="I6" s="4">
        <f>COUNTIF(I8:I207,"TRUE")/COUNTA(I8:I207)</f>
        <v>0.9</v>
      </c>
    </row>
    <row r="7" spans="1:17" x14ac:dyDescent="0.2">
      <c r="B7" t="s">
        <v>1</v>
      </c>
      <c r="C7">
        <v>0.1</v>
      </c>
      <c r="F7">
        <v>1</v>
      </c>
      <c r="G7">
        <v>0.5</v>
      </c>
      <c r="H7">
        <v>1.5</v>
      </c>
    </row>
    <row r="8" spans="1:17" x14ac:dyDescent="0.2">
      <c r="C8" s="3">
        <f t="shared" ref="C8:C39" si="0">EXP(_xlfn.NORM.INV(K8,$C$6,$C$7))</f>
        <v>111.71954399132029</v>
      </c>
      <c r="D8" t="b">
        <f>M10&gt;$D$4</f>
        <v>1</v>
      </c>
      <c r="E8">
        <f>$E$4</f>
        <v>0</v>
      </c>
      <c r="F8" s="3">
        <f t="shared" ref="F8:F39" si="1">EXP(_xlfn.NORM.INV(L8,$F$6,$F$7))</f>
        <v>1.6691745276050451</v>
      </c>
      <c r="G8" s="3">
        <f>EXP(_xlfn.NORM.INV(M8,$F$6,$F$7))*D8</f>
        <v>52.089054027455319</v>
      </c>
      <c r="H8" s="3">
        <f>C8-E8-F8-G8</f>
        <v>57.961315436259923</v>
      </c>
      <c r="I8" t="b">
        <f>H8&gt;$I$4</f>
        <v>0</v>
      </c>
      <c r="K8">
        <v>0.56163385778363428</v>
      </c>
      <c r="L8">
        <v>3.6706392455608139E-2</v>
      </c>
      <c r="M8">
        <v>0.95056633168834193</v>
      </c>
      <c r="O8" s="3">
        <f t="shared" ref="O8:O39" si="2">ROUND(C8,0)</f>
        <v>112</v>
      </c>
      <c r="P8" s="3" t="b">
        <f>D8</f>
        <v>1</v>
      </c>
      <c r="Q8" t="b">
        <f>I8</f>
        <v>0</v>
      </c>
    </row>
    <row r="9" spans="1:17" x14ac:dyDescent="0.2">
      <c r="C9" s="3">
        <f t="shared" si="0"/>
        <v>104.81684488683386</v>
      </c>
      <c r="D9" t="b">
        <f t="shared" ref="D9:D70" si="3">M11&gt;$D$4</f>
        <v>0</v>
      </c>
      <c r="E9">
        <f t="shared" ref="E9:E72" si="4">$E$4</f>
        <v>0</v>
      </c>
      <c r="F9" s="3">
        <f t="shared" si="1"/>
        <v>1.0938694879536319</v>
      </c>
      <c r="G9" s="3">
        <f t="shared" ref="G9:G72" si="5">EXP(_xlfn.NORM.INV(M9,$F$6,$F$7))*D9</f>
        <v>0</v>
      </c>
      <c r="H9" s="3">
        <f t="shared" ref="H9:H72" si="6">C9-E9-F9-G9</f>
        <v>103.72297539888024</v>
      </c>
      <c r="I9" t="b">
        <f t="shared" ref="I9:I72" si="7">H9&gt;$I$4</f>
        <v>1</v>
      </c>
      <c r="K9">
        <v>0.31466903494266063</v>
      </c>
      <c r="L9">
        <v>1.3453522197407808E-2</v>
      </c>
      <c r="M9">
        <v>0.13953325201040101</v>
      </c>
      <c r="O9" s="3">
        <f t="shared" si="2"/>
        <v>105</v>
      </c>
      <c r="P9" s="3" t="b">
        <f t="shared" ref="P9:P72" si="8">D9</f>
        <v>0</v>
      </c>
      <c r="Q9" t="b">
        <f t="shared" ref="Q9:Q72" si="9">I9</f>
        <v>1</v>
      </c>
    </row>
    <row r="10" spans="1:17" x14ac:dyDescent="0.2">
      <c r="C10" s="3">
        <f t="shared" si="0"/>
        <v>119.1002207275036</v>
      </c>
      <c r="D10" t="b">
        <f t="shared" si="3"/>
        <v>1</v>
      </c>
      <c r="E10">
        <f t="shared" si="4"/>
        <v>0</v>
      </c>
      <c r="F10" s="3">
        <f t="shared" si="1"/>
        <v>4.2295989734218216</v>
      </c>
      <c r="G10" s="3">
        <f t="shared" si="5"/>
        <v>25.300155064650969</v>
      </c>
      <c r="H10" s="3">
        <f t="shared" si="6"/>
        <v>89.570466689430816</v>
      </c>
      <c r="I10" t="b">
        <f t="shared" si="7"/>
        <v>1</v>
      </c>
      <c r="K10">
        <v>0.78664951385486348</v>
      </c>
      <c r="L10">
        <v>0.19476282766936659</v>
      </c>
      <c r="M10">
        <v>0.82335467750485947</v>
      </c>
      <c r="O10" s="3">
        <f t="shared" si="2"/>
        <v>119</v>
      </c>
      <c r="P10" s="3" t="b">
        <f t="shared" si="8"/>
        <v>1</v>
      </c>
      <c r="Q10" t="b">
        <f t="shared" si="9"/>
        <v>1</v>
      </c>
    </row>
    <row r="11" spans="1:17" x14ac:dyDescent="0.2">
      <c r="C11" s="3">
        <f t="shared" si="0"/>
        <v>128.79303442840558</v>
      </c>
      <c r="D11" t="b">
        <f t="shared" si="3"/>
        <v>0</v>
      </c>
      <c r="E11">
        <f t="shared" si="4"/>
        <v>0</v>
      </c>
      <c r="F11" s="3">
        <f t="shared" si="1"/>
        <v>25.199557309422808</v>
      </c>
      <c r="G11" s="3">
        <f t="shared" si="5"/>
        <v>0</v>
      </c>
      <c r="H11" s="3">
        <f>C11-E11-F11-G11</f>
        <v>103.59347711898278</v>
      </c>
      <c r="I11" t="b">
        <f t="shared" si="7"/>
        <v>1</v>
      </c>
      <c r="K11">
        <v>0.94263256467111678</v>
      </c>
      <c r="L11">
        <v>0.82231966031090209</v>
      </c>
      <c r="M11">
        <v>0.34394721176423571</v>
      </c>
      <c r="O11" s="3">
        <f t="shared" si="2"/>
        <v>129</v>
      </c>
      <c r="P11" s="3" t="b">
        <f t="shared" si="8"/>
        <v>0</v>
      </c>
      <c r="Q11" t="b">
        <f t="shared" si="9"/>
        <v>1</v>
      </c>
    </row>
    <row r="12" spans="1:17" x14ac:dyDescent="0.2">
      <c r="C12" s="3">
        <f t="shared" si="0"/>
        <v>116.13350210539842</v>
      </c>
      <c r="D12" t="b">
        <f t="shared" si="3"/>
        <v>1</v>
      </c>
      <c r="E12">
        <f t="shared" si="4"/>
        <v>0</v>
      </c>
      <c r="F12" s="3">
        <f t="shared" si="1"/>
        <v>8.1733161463611275</v>
      </c>
      <c r="G12" s="3">
        <f t="shared" si="5"/>
        <v>21.455879013577793</v>
      </c>
      <c r="H12" s="3">
        <f t="shared" si="6"/>
        <v>86.50430694545949</v>
      </c>
      <c r="I12" t="b">
        <f t="shared" si="7"/>
        <v>1</v>
      </c>
      <c r="K12">
        <v>0.70629753125356265</v>
      </c>
      <c r="L12">
        <v>0.42007157624383318</v>
      </c>
      <c r="M12">
        <v>0.777391612586393</v>
      </c>
      <c r="O12" s="3">
        <f t="shared" si="2"/>
        <v>116</v>
      </c>
      <c r="P12" s="3" t="b">
        <f t="shared" si="8"/>
        <v>1</v>
      </c>
      <c r="Q12" t="b">
        <f t="shared" si="9"/>
        <v>1</v>
      </c>
    </row>
    <row r="13" spans="1:17" x14ac:dyDescent="0.2">
      <c r="C13" s="3">
        <f t="shared" si="0"/>
        <v>95.551398149974617</v>
      </c>
      <c r="D13" t="b">
        <f t="shared" si="3"/>
        <v>1</v>
      </c>
      <c r="E13">
        <f t="shared" si="4"/>
        <v>0</v>
      </c>
      <c r="F13" s="3">
        <f t="shared" si="1"/>
        <v>2.2188327668025756</v>
      </c>
      <c r="G13" s="3">
        <f t="shared" si="5"/>
        <v>4.8774283203101856</v>
      </c>
      <c r="H13" s="3">
        <f t="shared" si="6"/>
        <v>88.455137062861851</v>
      </c>
      <c r="I13" t="b">
        <f t="shared" si="7"/>
        <v>1</v>
      </c>
      <c r="K13">
        <v>7.9541756239923544E-2</v>
      </c>
      <c r="L13">
        <v>6.6084454133675696E-2</v>
      </c>
      <c r="M13">
        <v>0.23638881860309946</v>
      </c>
      <c r="O13" s="3">
        <f t="shared" si="2"/>
        <v>96</v>
      </c>
      <c r="P13" s="3" t="b">
        <f t="shared" si="8"/>
        <v>1</v>
      </c>
      <c r="Q13" t="b">
        <f t="shared" si="9"/>
        <v>1</v>
      </c>
    </row>
    <row r="14" spans="1:17" x14ac:dyDescent="0.2">
      <c r="C14" s="3">
        <f t="shared" si="0"/>
        <v>102.59480434292068</v>
      </c>
      <c r="D14" t="b">
        <f t="shared" si="3"/>
        <v>0</v>
      </c>
      <c r="E14">
        <f t="shared" si="4"/>
        <v>0</v>
      </c>
      <c r="F14" s="3">
        <f t="shared" si="1"/>
        <v>28.738858484699985</v>
      </c>
      <c r="G14" s="3">
        <f t="shared" si="5"/>
        <v>0</v>
      </c>
      <c r="H14" s="3">
        <f t="shared" si="6"/>
        <v>73.855945858220693</v>
      </c>
      <c r="I14" t="b">
        <f t="shared" si="7"/>
        <v>1</v>
      </c>
      <c r="K14">
        <v>0.24292306865480562</v>
      </c>
      <c r="L14">
        <v>0.85443936911277041</v>
      </c>
      <c r="M14">
        <v>0.96702688421951377</v>
      </c>
      <c r="O14" s="3">
        <f t="shared" si="2"/>
        <v>103</v>
      </c>
      <c r="P14" s="3" t="b">
        <f t="shared" si="8"/>
        <v>0</v>
      </c>
      <c r="Q14" t="b">
        <f t="shared" si="9"/>
        <v>1</v>
      </c>
    </row>
    <row r="15" spans="1:17" x14ac:dyDescent="0.2">
      <c r="C15" s="3">
        <f t="shared" si="0"/>
        <v>93.314932065533412</v>
      </c>
      <c r="D15" t="b">
        <f t="shared" si="3"/>
        <v>1</v>
      </c>
      <c r="E15">
        <f t="shared" si="4"/>
        <v>0</v>
      </c>
      <c r="F15" s="3">
        <f t="shared" si="1"/>
        <v>13.606670125108517</v>
      </c>
      <c r="G15" s="3">
        <f t="shared" si="5"/>
        <v>76.385148286851802</v>
      </c>
      <c r="H15" s="3">
        <f t="shared" si="6"/>
        <v>3.3231136535730883</v>
      </c>
      <c r="I15" t="b">
        <f t="shared" si="7"/>
        <v>0</v>
      </c>
      <c r="K15">
        <v>4.9984671302857442E-2</v>
      </c>
      <c r="L15">
        <v>0.62094933363173566</v>
      </c>
      <c r="M15">
        <v>0.97898400054826107</v>
      </c>
      <c r="O15" s="3">
        <f t="shared" si="2"/>
        <v>93</v>
      </c>
      <c r="P15" s="3" t="b">
        <f t="shared" si="8"/>
        <v>1</v>
      </c>
      <c r="Q15" t="b">
        <f t="shared" si="9"/>
        <v>0</v>
      </c>
    </row>
    <row r="16" spans="1:17" x14ac:dyDescent="0.2">
      <c r="C16" s="3">
        <f t="shared" si="0"/>
        <v>108.18180719306794</v>
      </c>
      <c r="D16" t="b">
        <f t="shared" si="3"/>
        <v>0</v>
      </c>
      <c r="E16">
        <f t="shared" si="4"/>
        <v>0</v>
      </c>
      <c r="F16" s="3">
        <f t="shared" si="1"/>
        <v>7.6724840974334825</v>
      </c>
      <c r="G16" s="3">
        <f t="shared" si="5"/>
        <v>0</v>
      </c>
      <c r="H16" s="3">
        <f t="shared" si="6"/>
        <v>100.50932309563446</v>
      </c>
      <c r="I16" t="b">
        <f t="shared" si="7"/>
        <v>1</v>
      </c>
      <c r="K16">
        <v>0.43381424978345251</v>
      </c>
      <c r="L16">
        <v>0.3955260474967125</v>
      </c>
      <c r="M16">
        <v>0.61375157630764077</v>
      </c>
      <c r="O16" s="3">
        <f t="shared" si="2"/>
        <v>108</v>
      </c>
      <c r="P16" s="3" t="b">
        <f t="shared" si="8"/>
        <v>0</v>
      </c>
      <c r="Q16" t="b">
        <f t="shared" si="9"/>
        <v>1</v>
      </c>
    </row>
    <row r="17" spans="3:17" x14ac:dyDescent="0.2">
      <c r="C17" s="3">
        <f t="shared" si="0"/>
        <v>112.14271982205689</v>
      </c>
      <c r="D17" t="b">
        <f t="shared" si="3"/>
        <v>0</v>
      </c>
      <c r="E17">
        <f t="shared" si="4"/>
        <v>0</v>
      </c>
      <c r="F17" s="3">
        <f t="shared" si="1"/>
        <v>9.8022640996080703</v>
      </c>
      <c r="G17" s="3">
        <f t="shared" si="5"/>
        <v>0</v>
      </c>
      <c r="H17" s="3">
        <f t="shared" si="6"/>
        <v>102.34045572244882</v>
      </c>
      <c r="I17" t="b">
        <f t="shared" si="7"/>
        <v>1</v>
      </c>
      <c r="K17">
        <v>0.57648910472294579</v>
      </c>
      <c r="L17">
        <v>0.49203297272745006</v>
      </c>
      <c r="M17">
        <v>0.9645096180267031</v>
      </c>
      <c r="O17" s="3">
        <f t="shared" si="2"/>
        <v>112</v>
      </c>
      <c r="P17" s="3" t="b">
        <f t="shared" si="8"/>
        <v>0</v>
      </c>
      <c r="Q17" t="b">
        <f t="shared" si="9"/>
        <v>1</v>
      </c>
    </row>
    <row r="18" spans="3:17" x14ac:dyDescent="0.2">
      <c r="C18" s="3">
        <f t="shared" si="0"/>
        <v>91.885515380069094</v>
      </c>
      <c r="D18" t="b">
        <f t="shared" si="3"/>
        <v>0</v>
      </c>
      <c r="E18">
        <f t="shared" si="4"/>
        <v>0</v>
      </c>
      <c r="F18" s="3">
        <f t="shared" si="1"/>
        <v>6.1469646511180631</v>
      </c>
      <c r="G18" s="3">
        <f t="shared" si="5"/>
        <v>0</v>
      </c>
      <c r="H18" s="3">
        <f t="shared" si="6"/>
        <v>85.738550728951026</v>
      </c>
      <c r="I18" t="b">
        <f t="shared" si="7"/>
        <v>1</v>
      </c>
      <c r="K18">
        <v>3.5980116200141188E-2</v>
      </c>
      <c r="L18">
        <v>0.31326145443115916</v>
      </c>
      <c r="M18">
        <v>7.2655955589629895E-2</v>
      </c>
      <c r="O18" s="3">
        <f t="shared" si="2"/>
        <v>92</v>
      </c>
      <c r="P18" s="3" t="b">
        <f t="shared" si="8"/>
        <v>0</v>
      </c>
      <c r="Q18" t="b">
        <f t="shared" si="9"/>
        <v>1</v>
      </c>
    </row>
    <row r="19" spans="3:17" x14ac:dyDescent="0.2">
      <c r="C19" s="3">
        <f t="shared" si="0"/>
        <v>117.51488168556031</v>
      </c>
      <c r="D19" t="b">
        <f t="shared" si="3"/>
        <v>0</v>
      </c>
      <c r="E19">
        <f t="shared" si="4"/>
        <v>0</v>
      </c>
      <c r="F19" s="3">
        <f t="shared" si="1"/>
        <v>11.627929080819195</v>
      </c>
      <c r="G19" s="3">
        <f t="shared" si="5"/>
        <v>0</v>
      </c>
      <c r="H19" s="3">
        <f t="shared" si="6"/>
        <v>105.88695260474111</v>
      </c>
      <c r="I19" t="b">
        <f t="shared" si="7"/>
        <v>1</v>
      </c>
      <c r="K19">
        <v>0.74564450011805505</v>
      </c>
      <c r="L19">
        <v>0.55994303508432464</v>
      </c>
      <c r="M19">
        <v>0.33721004530056098</v>
      </c>
      <c r="O19" s="3">
        <f t="shared" si="2"/>
        <v>118</v>
      </c>
      <c r="P19" s="3" t="b">
        <f t="shared" si="8"/>
        <v>0</v>
      </c>
      <c r="Q19" t="b">
        <f t="shared" si="9"/>
        <v>1</v>
      </c>
    </row>
    <row r="20" spans="3:17" x14ac:dyDescent="0.2">
      <c r="C20" s="3">
        <f t="shared" si="0"/>
        <v>109.51255614778502</v>
      </c>
      <c r="D20" t="b">
        <f t="shared" si="3"/>
        <v>0</v>
      </c>
      <c r="E20">
        <f t="shared" si="4"/>
        <v>0</v>
      </c>
      <c r="F20" s="3">
        <f t="shared" si="1"/>
        <v>32.848185790595565</v>
      </c>
      <c r="G20" s="3">
        <f t="shared" si="5"/>
        <v>0</v>
      </c>
      <c r="H20" s="3">
        <f t="shared" si="6"/>
        <v>76.664370357189455</v>
      </c>
      <c r="I20" t="b">
        <f t="shared" si="7"/>
        <v>1</v>
      </c>
      <c r="K20">
        <v>0.48228817721018424</v>
      </c>
      <c r="L20">
        <v>0.88284142910229402</v>
      </c>
      <c r="M20">
        <v>0.41372395511320426</v>
      </c>
      <c r="O20" s="3">
        <f t="shared" si="2"/>
        <v>110</v>
      </c>
      <c r="P20" s="3" t="b">
        <f t="shared" si="8"/>
        <v>0</v>
      </c>
      <c r="Q20" t="b">
        <f t="shared" si="9"/>
        <v>1</v>
      </c>
    </row>
    <row r="21" spans="3:17" x14ac:dyDescent="0.2">
      <c r="C21" s="3">
        <f t="shared" si="0"/>
        <v>115.0685322316033</v>
      </c>
      <c r="D21" t="b">
        <f t="shared" si="3"/>
        <v>0</v>
      </c>
      <c r="E21">
        <f t="shared" si="4"/>
        <v>0</v>
      </c>
      <c r="F21" s="3">
        <f t="shared" si="1"/>
        <v>2.0863667258260077</v>
      </c>
      <c r="G21" s="3">
        <f t="shared" si="5"/>
        <v>0</v>
      </c>
      <c r="H21" s="3">
        <f t="shared" si="6"/>
        <v>112.98216550577729</v>
      </c>
      <c r="I21" t="b">
        <f t="shared" si="7"/>
        <v>1</v>
      </c>
      <c r="K21">
        <v>0.6738160748709503</v>
      </c>
      <c r="L21">
        <v>5.8538537939359592E-2</v>
      </c>
      <c r="M21">
        <v>0.71626149417696661</v>
      </c>
      <c r="O21" s="3">
        <f t="shared" si="2"/>
        <v>115</v>
      </c>
      <c r="P21" s="3" t="b">
        <f t="shared" si="8"/>
        <v>0</v>
      </c>
      <c r="Q21" t="b">
        <f t="shared" si="9"/>
        <v>1</v>
      </c>
    </row>
    <row r="22" spans="3:17" x14ac:dyDescent="0.2">
      <c r="C22" s="3">
        <f t="shared" si="0"/>
        <v>90.048895420990291</v>
      </c>
      <c r="D22" t="b">
        <f t="shared" si="3"/>
        <v>0</v>
      </c>
      <c r="E22">
        <f t="shared" si="4"/>
        <v>0</v>
      </c>
      <c r="F22" s="3">
        <f t="shared" si="1"/>
        <v>150.13432525846576</v>
      </c>
      <c r="G22" s="3">
        <f t="shared" si="5"/>
        <v>0</v>
      </c>
      <c r="H22" s="3">
        <f t="shared" si="6"/>
        <v>-60.085429837475473</v>
      </c>
      <c r="I22" t="b">
        <f t="shared" si="7"/>
        <v>0</v>
      </c>
      <c r="K22">
        <v>2.2681348580903316E-2</v>
      </c>
      <c r="L22">
        <v>0.99662512667441172</v>
      </c>
      <c r="M22">
        <v>4.5828553544322581E-3</v>
      </c>
      <c r="O22" s="3">
        <f t="shared" si="2"/>
        <v>90</v>
      </c>
      <c r="P22" s="3" t="b">
        <f t="shared" si="8"/>
        <v>0</v>
      </c>
      <c r="Q22" t="b">
        <f t="shared" si="9"/>
        <v>0</v>
      </c>
    </row>
    <row r="23" spans="3:17" x14ac:dyDescent="0.2">
      <c r="C23" s="3">
        <f t="shared" si="0"/>
        <v>145.67684046241277</v>
      </c>
      <c r="D23" t="b">
        <f t="shared" si="3"/>
        <v>0</v>
      </c>
      <c r="E23">
        <f t="shared" si="4"/>
        <v>0</v>
      </c>
      <c r="F23" s="3">
        <f t="shared" si="1"/>
        <v>25.59927929953534</v>
      </c>
      <c r="G23" s="3">
        <f t="shared" si="5"/>
        <v>0</v>
      </c>
      <c r="H23" s="3">
        <f t="shared" si="6"/>
        <v>120.07756116287743</v>
      </c>
      <c r="I23" t="b">
        <f t="shared" si="7"/>
        <v>1</v>
      </c>
      <c r="K23">
        <v>0.99751601879062091</v>
      </c>
      <c r="L23">
        <v>0.82638586082912013</v>
      </c>
      <c r="M23">
        <v>0.3080786741832674</v>
      </c>
      <c r="O23" s="3">
        <f t="shared" si="2"/>
        <v>146</v>
      </c>
      <c r="P23" s="3" t="b">
        <f t="shared" si="8"/>
        <v>0</v>
      </c>
      <c r="Q23" t="b">
        <f t="shared" si="9"/>
        <v>1</v>
      </c>
    </row>
    <row r="24" spans="3:17" x14ac:dyDescent="0.2">
      <c r="C24" s="3">
        <f t="shared" si="0"/>
        <v>122.53048004668129</v>
      </c>
      <c r="D24" t="b">
        <f t="shared" si="3"/>
        <v>1</v>
      </c>
      <c r="E24">
        <f t="shared" si="4"/>
        <v>0</v>
      </c>
      <c r="F24" s="3">
        <f t="shared" si="1"/>
        <v>4.3909235005660099</v>
      </c>
      <c r="G24" s="3">
        <f t="shared" si="5"/>
        <v>4.6180370130150861</v>
      </c>
      <c r="H24" s="3">
        <f t="shared" si="6"/>
        <v>113.5215195331002</v>
      </c>
      <c r="I24" t="b">
        <f t="shared" si="7"/>
        <v>1</v>
      </c>
      <c r="K24">
        <v>0.85966032627066313</v>
      </c>
      <c r="L24">
        <v>0.20524105306025142</v>
      </c>
      <c r="M24">
        <v>0.2198750235920125</v>
      </c>
      <c r="O24" s="3">
        <f t="shared" si="2"/>
        <v>123</v>
      </c>
      <c r="P24" s="3" t="b">
        <f t="shared" si="8"/>
        <v>1</v>
      </c>
      <c r="Q24" t="b">
        <f t="shared" si="9"/>
        <v>1</v>
      </c>
    </row>
    <row r="25" spans="3:17" x14ac:dyDescent="0.2">
      <c r="C25" s="3">
        <f t="shared" si="0"/>
        <v>110.29736737316141</v>
      </c>
      <c r="D25" t="b">
        <f t="shared" si="3"/>
        <v>0</v>
      </c>
      <c r="E25">
        <f t="shared" si="4"/>
        <v>0</v>
      </c>
      <c r="F25" s="3">
        <f t="shared" si="1"/>
        <v>2.0439568381634685</v>
      </c>
      <c r="G25" s="3">
        <f t="shared" si="5"/>
        <v>0</v>
      </c>
      <c r="H25" s="3">
        <f t="shared" si="6"/>
        <v>108.25341053499794</v>
      </c>
      <c r="I25" t="b">
        <f t="shared" si="7"/>
        <v>1</v>
      </c>
      <c r="K25">
        <v>0.51076890590622737</v>
      </c>
      <c r="L25">
        <v>5.617737510772558E-2</v>
      </c>
      <c r="M25">
        <v>0.17683341422941579</v>
      </c>
      <c r="O25" s="3">
        <f t="shared" si="2"/>
        <v>110</v>
      </c>
      <c r="P25" s="3" t="b">
        <f t="shared" si="8"/>
        <v>0</v>
      </c>
      <c r="Q25" t="b">
        <f t="shared" si="9"/>
        <v>1</v>
      </c>
    </row>
    <row r="26" spans="3:17" x14ac:dyDescent="0.2">
      <c r="C26" s="3">
        <f t="shared" si="0"/>
        <v>103.32201127673552</v>
      </c>
      <c r="D26" t="b">
        <f t="shared" si="3"/>
        <v>0</v>
      </c>
      <c r="E26">
        <f t="shared" si="4"/>
        <v>0</v>
      </c>
      <c r="F26" s="3">
        <f t="shared" si="1"/>
        <v>6.9745760169111266</v>
      </c>
      <c r="G26" s="3">
        <f t="shared" si="5"/>
        <v>0</v>
      </c>
      <c r="H26" s="3">
        <f t="shared" si="6"/>
        <v>96.347435259824394</v>
      </c>
      <c r="I26" t="b">
        <f t="shared" si="7"/>
        <v>1</v>
      </c>
      <c r="K26">
        <v>0.26555931852123882</v>
      </c>
      <c r="L26">
        <v>0.35930633251888533</v>
      </c>
      <c r="M26">
        <v>0.85679733133887681</v>
      </c>
      <c r="O26" s="3">
        <f t="shared" si="2"/>
        <v>103</v>
      </c>
      <c r="P26" s="3" t="b">
        <f t="shared" si="8"/>
        <v>0</v>
      </c>
      <c r="Q26" t="b">
        <f t="shared" si="9"/>
        <v>1</v>
      </c>
    </row>
    <row r="27" spans="3:17" x14ac:dyDescent="0.2">
      <c r="C27" s="3">
        <f t="shared" si="0"/>
        <v>95.643288973546674</v>
      </c>
      <c r="D27" t="b">
        <f t="shared" si="3"/>
        <v>0</v>
      </c>
      <c r="E27">
        <f t="shared" si="4"/>
        <v>0</v>
      </c>
      <c r="F27" s="3">
        <f t="shared" si="1"/>
        <v>9.0266318363714451</v>
      </c>
      <c r="G27" s="3">
        <f t="shared" si="5"/>
        <v>0</v>
      </c>
      <c r="H27" s="3">
        <f t="shared" si="6"/>
        <v>86.616657137175224</v>
      </c>
      <c r="I27" t="b">
        <f t="shared" si="7"/>
        <v>1</v>
      </c>
      <c r="K27">
        <v>8.0974232505777399E-2</v>
      </c>
      <c r="L27">
        <v>0.45921729315703719</v>
      </c>
      <c r="M27">
        <v>0.41728966612477991</v>
      </c>
      <c r="O27" s="3">
        <f t="shared" si="2"/>
        <v>96</v>
      </c>
      <c r="P27" s="3" t="b">
        <f t="shared" si="8"/>
        <v>0</v>
      </c>
      <c r="Q27" t="b">
        <f t="shared" si="9"/>
        <v>1</v>
      </c>
    </row>
    <row r="28" spans="3:17" x14ac:dyDescent="0.2">
      <c r="C28" s="3">
        <f t="shared" si="0"/>
        <v>112.79119557821511</v>
      </c>
      <c r="D28" t="b">
        <f t="shared" si="3"/>
        <v>0</v>
      </c>
      <c r="E28">
        <f t="shared" si="4"/>
        <v>0</v>
      </c>
      <c r="F28" s="3">
        <f t="shared" si="1"/>
        <v>6.3158918309274057</v>
      </c>
      <c r="G28" s="3">
        <f t="shared" si="5"/>
        <v>0</v>
      </c>
      <c r="H28" s="3">
        <f t="shared" si="6"/>
        <v>106.47530374728771</v>
      </c>
      <c r="I28" t="b">
        <f t="shared" si="7"/>
        <v>1</v>
      </c>
      <c r="K28">
        <v>0.59893025541524403</v>
      </c>
      <c r="L28">
        <v>0.32293178834842973</v>
      </c>
      <c r="M28">
        <v>0.58824150917459717</v>
      </c>
      <c r="O28" s="3">
        <f t="shared" si="2"/>
        <v>113</v>
      </c>
      <c r="P28" s="3" t="b">
        <f t="shared" si="8"/>
        <v>0</v>
      </c>
      <c r="Q28" t="b">
        <f t="shared" si="9"/>
        <v>1</v>
      </c>
    </row>
    <row r="29" spans="3:17" x14ac:dyDescent="0.2">
      <c r="C29" s="3">
        <f t="shared" si="0"/>
        <v>130.173483893466</v>
      </c>
      <c r="D29" t="b">
        <f t="shared" si="3"/>
        <v>0</v>
      </c>
      <c r="E29">
        <f t="shared" si="4"/>
        <v>0</v>
      </c>
      <c r="F29" s="3">
        <f t="shared" si="1"/>
        <v>8.33936487477661</v>
      </c>
      <c r="G29" s="3">
        <f t="shared" si="5"/>
        <v>0</v>
      </c>
      <c r="H29" s="3">
        <f t="shared" si="6"/>
        <v>121.83411901868939</v>
      </c>
      <c r="I29" t="b">
        <f t="shared" si="7"/>
        <v>1</v>
      </c>
      <c r="K29">
        <v>0.95389726587724732</v>
      </c>
      <c r="L29">
        <v>0.42794909606486864</v>
      </c>
      <c r="M29">
        <v>0.19781677335562142</v>
      </c>
      <c r="O29" s="3">
        <f t="shared" si="2"/>
        <v>130</v>
      </c>
      <c r="P29" s="3" t="b">
        <f t="shared" si="8"/>
        <v>0</v>
      </c>
      <c r="Q29" t="b">
        <f t="shared" si="9"/>
        <v>1</v>
      </c>
    </row>
    <row r="30" spans="3:17" x14ac:dyDescent="0.2">
      <c r="C30" s="3">
        <f t="shared" si="0"/>
        <v>121.46018632127358</v>
      </c>
      <c r="D30" t="b">
        <f t="shared" si="3"/>
        <v>0</v>
      </c>
      <c r="E30">
        <f t="shared" si="4"/>
        <v>0</v>
      </c>
      <c r="F30" s="3">
        <f t="shared" si="1"/>
        <v>2.7465114440865483</v>
      </c>
      <c r="G30" s="3">
        <f t="shared" si="5"/>
        <v>0</v>
      </c>
      <c r="H30" s="3">
        <f t="shared" si="6"/>
        <v>118.71367487718703</v>
      </c>
      <c r="I30" t="b">
        <f t="shared" si="7"/>
        <v>1</v>
      </c>
      <c r="K30">
        <v>0.83917224574869032</v>
      </c>
      <c r="L30">
        <v>9.8134675723850595E-2</v>
      </c>
      <c r="M30">
        <v>0.66394554641159054</v>
      </c>
      <c r="O30" s="3">
        <f t="shared" si="2"/>
        <v>121</v>
      </c>
      <c r="P30" s="3" t="b">
        <f t="shared" si="8"/>
        <v>0</v>
      </c>
      <c r="Q30" t="b">
        <f t="shared" si="9"/>
        <v>1</v>
      </c>
    </row>
    <row r="31" spans="3:17" x14ac:dyDescent="0.2">
      <c r="C31" s="3">
        <f t="shared" si="0"/>
        <v>98.315496205742434</v>
      </c>
      <c r="D31" t="b">
        <f t="shared" si="3"/>
        <v>0</v>
      </c>
      <c r="E31">
        <f t="shared" si="4"/>
        <v>0</v>
      </c>
      <c r="F31" s="3">
        <f t="shared" si="1"/>
        <v>4.2167580416422883</v>
      </c>
      <c r="G31" s="3">
        <f t="shared" si="5"/>
        <v>0</v>
      </c>
      <c r="H31" s="3">
        <f t="shared" si="6"/>
        <v>94.098738164100141</v>
      </c>
      <c r="I31" t="b">
        <f t="shared" si="7"/>
        <v>1</v>
      </c>
      <c r="K31">
        <v>0.13072148853233234</v>
      </c>
      <c r="L31">
        <v>0.19392622706220097</v>
      </c>
      <c r="M31">
        <v>0.17359122563164131</v>
      </c>
      <c r="O31" s="3">
        <f t="shared" si="2"/>
        <v>98</v>
      </c>
      <c r="P31" s="3" t="b">
        <f t="shared" si="8"/>
        <v>0</v>
      </c>
      <c r="Q31" t="b">
        <f t="shared" si="9"/>
        <v>1</v>
      </c>
    </row>
    <row r="32" spans="3:17" x14ac:dyDescent="0.2">
      <c r="C32" s="3">
        <f t="shared" si="0"/>
        <v>113.14384968182648</v>
      </c>
      <c r="D32" t="b">
        <f t="shared" si="3"/>
        <v>1</v>
      </c>
      <c r="E32">
        <f t="shared" si="4"/>
        <v>0</v>
      </c>
      <c r="F32" s="3">
        <f t="shared" si="1"/>
        <v>1.3748844689781621</v>
      </c>
      <c r="G32" s="3">
        <f t="shared" si="5"/>
        <v>6.3438048930476194</v>
      </c>
      <c r="H32" s="3">
        <f t="shared" si="6"/>
        <v>105.4251603198007</v>
      </c>
      <c r="I32" t="b">
        <f t="shared" si="7"/>
        <v>1</v>
      </c>
      <c r="K32">
        <v>0.6109502201695125</v>
      </c>
      <c r="L32">
        <v>2.3615916916793989E-2</v>
      </c>
      <c r="M32">
        <v>0.32451636002476802</v>
      </c>
      <c r="O32" s="3">
        <f t="shared" si="2"/>
        <v>113</v>
      </c>
      <c r="P32" s="3" t="b">
        <f t="shared" si="8"/>
        <v>1</v>
      </c>
      <c r="Q32" t="b">
        <f t="shared" si="9"/>
        <v>1</v>
      </c>
    </row>
    <row r="33" spans="3:17" x14ac:dyDescent="0.2">
      <c r="C33" s="3">
        <f t="shared" si="0"/>
        <v>94.802332866549406</v>
      </c>
      <c r="D33" t="b">
        <f t="shared" si="3"/>
        <v>1</v>
      </c>
      <c r="E33">
        <f t="shared" si="4"/>
        <v>0</v>
      </c>
      <c r="F33" s="3">
        <f t="shared" si="1"/>
        <v>2.5579493556317736</v>
      </c>
      <c r="G33" s="3">
        <f t="shared" si="5"/>
        <v>4.8790550871577256</v>
      </c>
      <c r="H33" s="3">
        <f t="shared" si="6"/>
        <v>87.365328423759905</v>
      </c>
      <c r="I33" t="b">
        <f t="shared" si="7"/>
        <v>1</v>
      </c>
      <c r="K33">
        <v>6.8525434990167611E-2</v>
      </c>
      <c r="L33">
        <v>8.6381518289607384E-2</v>
      </c>
      <c r="M33">
        <v>0.23649164147471169</v>
      </c>
      <c r="O33" s="3">
        <f t="shared" si="2"/>
        <v>95</v>
      </c>
      <c r="P33" s="3" t="b">
        <f t="shared" si="8"/>
        <v>1</v>
      </c>
      <c r="Q33" t="b">
        <f t="shared" si="9"/>
        <v>1</v>
      </c>
    </row>
    <row r="34" spans="3:17" x14ac:dyDescent="0.2">
      <c r="C34" s="3">
        <f t="shared" si="0"/>
        <v>105.60031039432391</v>
      </c>
      <c r="D34" t="b">
        <f t="shared" si="3"/>
        <v>0</v>
      </c>
      <c r="E34">
        <f t="shared" si="4"/>
        <v>0</v>
      </c>
      <c r="F34" s="3">
        <f t="shared" si="1"/>
        <v>4.1038038848688396</v>
      </c>
      <c r="G34" s="3">
        <f t="shared" si="5"/>
        <v>0</v>
      </c>
      <c r="H34" s="3">
        <f t="shared" si="6"/>
        <v>101.49650650945507</v>
      </c>
      <c r="I34" t="b">
        <f t="shared" si="7"/>
        <v>1</v>
      </c>
      <c r="K34">
        <v>0.34156689205422031</v>
      </c>
      <c r="L34">
        <v>0.18655290950862602</v>
      </c>
      <c r="M34">
        <v>0.88526592724886899</v>
      </c>
      <c r="O34" s="3">
        <f t="shared" si="2"/>
        <v>106</v>
      </c>
      <c r="P34" s="3" t="b">
        <f t="shared" si="8"/>
        <v>0</v>
      </c>
      <c r="Q34" t="b">
        <f t="shared" si="9"/>
        <v>1</v>
      </c>
    </row>
    <row r="35" spans="3:17" x14ac:dyDescent="0.2">
      <c r="C35" s="3">
        <f t="shared" si="0"/>
        <v>128.65469528463663</v>
      </c>
      <c r="D35" t="b">
        <f t="shared" si="3"/>
        <v>0</v>
      </c>
      <c r="E35">
        <f t="shared" si="4"/>
        <v>0</v>
      </c>
      <c r="F35" s="3">
        <f t="shared" si="1"/>
        <v>1.0008633767518129</v>
      </c>
      <c r="G35" s="3">
        <f t="shared" si="5"/>
        <v>0</v>
      </c>
      <c r="H35" s="3">
        <f t="shared" si="6"/>
        <v>127.65383190788482</v>
      </c>
      <c r="I35" t="b">
        <f t="shared" si="7"/>
        <v>1</v>
      </c>
      <c r="K35">
        <v>0.9413861476136155</v>
      </c>
      <c r="L35">
        <v>1.0675424852955362E-2</v>
      </c>
      <c r="M35">
        <v>0.92441613817999657</v>
      </c>
      <c r="O35" s="3">
        <f t="shared" si="2"/>
        <v>129</v>
      </c>
      <c r="P35" s="3" t="b">
        <f t="shared" si="8"/>
        <v>0</v>
      </c>
      <c r="Q35" t="b">
        <f t="shared" si="9"/>
        <v>1</v>
      </c>
    </row>
    <row r="36" spans="3:17" x14ac:dyDescent="0.2">
      <c r="C36" s="3">
        <f t="shared" si="0"/>
        <v>117.82773580444483</v>
      </c>
      <c r="D36" t="b">
        <f t="shared" si="3"/>
        <v>1</v>
      </c>
      <c r="E36">
        <f t="shared" si="4"/>
        <v>0</v>
      </c>
      <c r="F36" s="3">
        <f t="shared" si="1"/>
        <v>3.9561540895898384</v>
      </c>
      <c r="G36" s="3">
        <f t="shared" si="5"/>
        <v>4.7507451858503744</v>
      </c>
      <c r="H36" s="3">
        <f t="shared" si="6"/>
        <v>109.12083652900461</v>
      </c>
      <c r="I36" t="b">
        <f t="shared" si="7"/>
        <v>1</v>
      </c>
      <c r="K36">
        <v>0.75409512769829468</v>
      </c>
      <c r="L36">
        <v>0.17688209359286344</v>
      </c>
      <c r="M36">
        <v>0.22835245857346242</v>
      </c>
      <c r="O36" s="3">
        <f t="shared" si="2"/>
        <v>118</v>
      </c>
      <c r="P36" s="3" t="b">
        <f t="shared" si="8"/>
        <v>1</v>
      </c>
      <c r="Q36" t="b">
        <f t="shared" si="9"/>
        <v>1</v>
      </c>
    </row>
    <row r="37" spans="3:17" x14ac:dyDescent="0.2">
      <c r="C37" s="3">
        <f t="shared" si="0"/>
        <v>99.816209878884649</v>
      </c>
      <c r="D37" t="b">
        <f t="shared" si="3"/>
        <v>0</v>
      </c>
      <c r="E37">
        <f t="shared" si="4"/>
        <v>0</v>
      </c>
      <c r="F37" s="3">
        <f t="shared" si="1"/>
        <v>52.257463107299451</v>
      </c>
      <c r="G37" s="3">
        <f t="shared" si="5"/>
        <v>0</v>
      </c>
      <c r="H37" s="3">
        <f t="shared" si="6"/>
        <v>47.558746771585199</v>
      </c>
      <c r="I37" t="b">
        <f t="shared" si="7"/>
        <v>0</v>
      </c>
      <c r="K37">
        <v>0.16565024390540639</v>
      </c>
      <c r="L37">
        <v>0.95089535192807362</v>
      </c>
      <c r="M37">
        <v>0.65420193596969867</v>
      </c>
      <c r="O37" s="3">
        <f t="shared" si="2"/>
        <v>100</v>
      </c>
      <c r="P37" s="3" t="b">
        <f t="shared" si="8"/>
        <v>0</v>
      </c>
      <c r="Q37" t="b">
        <f t="shared" si="9"/>
        <v>0</v>
      </c>
    </row>
    <row r="38" spans="3:17" x14ac:dyDescent="0.2">
      <c r="C38" s="3">
        <f t="shared" si="0"/>
        <v>117.97200695157136</v>
      </c>
      <c r="D38" t="b">
        <f t="shared" si="3"/>
        <v>0</v>
      </c>
      <c r="E38">
        <f t="shared" si="4"/>
        <v>0</v>
      </c>
      <c r="F38" s="3">
        <f t="shared" si="1"/>
        <v>5.185786688802863</v>
      </c>
      <c r="G38" s="3">
        <f t="shared" si="5"/>
        <v>0</v>
      </c>
      <c r="H38" s="3">
        <f t="shared" si="6"/>
        <v>112.7862202627685</v>
      </c>
      <c r="I38" t="b">
        <f t="shared" si="7"/>
        <v>1</v>
      </c>
      <c r="K38">
        <v>0.75793329615720684</v>
      </c>
      <c r="L38">
        <v>0.25569864187347791</v>
      </c>
      <c r="M38">
        <v>0.76862087265882861</v>
      </c>
      <c r="O38" s="3">
        <f t="shared" si="2"/>
        <v>118</v>
      </c>
      <c r="P38" s="3" t="b">
        <f t="shared" si="8"/>
        <v>0</v>
      </c>
      <c r="Q38" t="b">
        <f t="shared" si="9"/>
        <v>1</v>
      </c>
    </row>
    <row r="39" spans="3:17" x14ac:dyDescent="0.2">
      <c r="C39" s="3">
        <f t="shared" si="0"/>
        <v>148.396353750853</v>
      </c>
      <c r="D39" t="b">
        <f t="shared" si="3"/>
        <v>0</v>
      </c>
      <c r="E39">
        <f t="shared" si="4"/>
        <v>0</v>
      </c>
      <c r="F39" s="3">
        <f t="shared" si="1"/>
        <v>5.2602680384843774</v>
      </c>
      <c r="G39" s="3">
        <f t="shared" si="5"/>
        <v>0</v>
      </c>
      <c r="H39" s="3">
        <f t="shared" si="6"/>
        <v>143.13608571236861</v>
      </c>
      <c r="I39" t="b">
        <f t="shared" si="7"/>
        <v>1</v>
      </c>
      <c r="K39">
        <v>0.99862355877410025</v>
      </c>
      <c r="L39">
        <v>0.26030574057880584</v>
      </c>
      <c r="M39">
        <v>0.64390714171769836</v>
      </c>
      <c r="O39" s="3">
        <f t="shared" si="2"/>
        <v>148</v>
      </c>
      <c r="P39" s="3" t="b">
        <f t="shared" si="8"/>
        <v>0</v>
      </c>
      <c r="Q39" t="b">
        <f t="shared" si="9"/>
        <v>1</v>
      </c>
    </row>
    <row r="40" spans="3:17" x14ac:dyDescent="0.2">
      <c r="C40" s="3">
        <f t="shared" ref="C40:C71" si="10">EXP(_xlfn.NORM.INV(K40,$C$6,$C$7))</f>
        <v>115.76230816475862</v>
      </c>
      <c r="D40" t="b">
        <f t="shared" si="3"/>
        <v>0</v>
      </c>
      <c r="E40">
        <f t="shared" si="4"/>
        <v>0</v>
      </c>
      <c r="F40" s="3">
        <f t="shared" ref="F40:F71" si="11">EXP(_xlfn.NORM.INV(L40,$F$6,$F$7))</f>
        <v>20.278907977254061</v>
      </c>
      <c r="G40" s="3">
        <f t="shared" si="5"/>
        <v>0</v>
      </c>
      <c r="H40" s="3">
        <f t="shared" si="6"/>
        <v>95.483400187504557</v>
      </c>
      <c r="I40" t="b">
        <f t="shared" si="7"/>
        <v>1</v>
      </c>
      <c r="K40">
        <v>0.69517970401673168</v>
      </c>
      <c r="L40">
        <v>0.76021559186682908</v>
      </c>
      <c r="M40">
        <v>4.9778310129048986E-2</v>
      </c>
      <c r="O40" s="3">
        <f t="shared" ref="O40:O71" si="12">ROUND(C40,0)</f>
        <v>116</v>
      </c>
      <c r="P40" s="3" t="b">
        <f t="shared" si="8"/>
        <v>0</v>
      </c>
      <c r="Q40" t="b">
        <f t="shared" si="9"/>
        <v>1</v>
      </c>
    </row>
    <row r="41" spans="3:17" x14ac:dyDescent="0.2">
      <c r="C41" s="3">
        <f t="shared" si="10"/>
        <v>100.26385771560574</v>
      </c>
      <c r="D41" t="b">
        <f t="shared" si="3"/>
        <v>1</v>
      </c>
      <c r="E41">
        <f t="shared" si="4"/>
        <v>0</v>
      </c>
      <c r="F41" s="3">
        <f t="shared" si="11"/>
        <v>17.181752590618117</v>
      </c>
      <c r="G41" s="3">
        <f t="shared" si="5"/>
        <v>2.6735538587118106</v>
      </c>
      <c r="H41" s="3">
        <f t="shared" si="6"/>
        <v>80.408551266275808</v>
      </c>
      <c r="I41" t="b">
        <f t="shared" si="7"/>
        <v>1</v>
      </c>
      <c r="K41">
        <v>0.17702797387679214</v>
      </c>
      <c r="L41">
        <v>0.70583678236177805</v>
      </c>
      <c r="M41">
        <v>9.3555060989785943E-2</v>
      </c>
      <c r="O41" s="3">
        <f t="shared" si="12"/>
        <v>100</v>
      </c>
      <c r="P41" s="3" t="b">
        <f t="shared" si="8"/>
        <v>1</v>
      </c>
      <c r="Q41" t="b">
        <f t="shared" si="9"/>
        <v>1</v>
      </c>
    </row>
    <row r="42" spans="3:17" x14ac:dyDescent="0.2">
      <c r="C42" s="3">
        <f t="shared" si="10"/>
        <v>98.52128981251326</v>
      </c>
      <c r="D42" t="b">
        <f t="shared" si="3"/>
        <v>0</v>
      </c>
      <c r="E42">
        <f t="shared" si="4"/>
        <v>0</v>
      </c>
      <c r="F42" s="3">
        <f t="shared" si="11"/>
        <v>16.6556633408991</v>
      </c>
      <c r="G42" s="3">
        <f t="shared" si="5"/>
        <v>0</v>
      </c>
      <c r="H42" s="3">
        <f t="shared" si="6"/>
        <v>81.865626471614164</v>
      </c>
      <c r="I42" t="b">
        <f t="shared" si="7"/>
        <v>1</v>
      </c>
      <c r="K42">
        <v>0.13521409718534227</v>
      </c>
      <c r="L42">
        <v>0.69503213705178424</v>
      </c>
      <c r="M42">
        <v>0.28573873875329014</v>
      </c>
      <c r="O42" s="3">
        <f t="shared" si="12"/>
        <v>99</v>
      </c>
      <c r="P42" s="3" t="b">
        <f t="shared" si="8"/>
        <v>0</v>
      </c>
      <c r="Q42" t="b">
        <f t="shared" si="9"/>
        <v>1</v>
      </c>
    </row>
    <row r="43" spans="3:17" x14ac:dyDescent="0.2">
      <c r="C43" s="3">
        <f t="shared" si="10"/>
        <v>120.47675666877079</v>
      </c>
      <c r="D43" t="b">
        <f t="shared" si="3"/>
        <v>0</v>
      </c>
      <c r="E43">
        <f t="shared" si="4"/>
        <v>0</v>
      </c>
      <c r="F43" s="3">
        <f t="shared" si="11"/>
        <v>10.451265644482152</v>
      </c>
      <c r="G43" s="3">
        <f t="shared" si="5"/>
        <v>0</v>
      </c>
      <c r="H43" s="3">
        <f t="shared" si="6"/>
        <v>110.02549102428864</v>
      </c>
      <c r="I43" t="b">
        <f t="shared" si="7"/>
        <v>1</v>
      </c>
      <c r="K43">
        <v>0.81852671328589632</v>
      </c>
      <c r="L43">
        <v>0.51760279563259326</v>
      </c>
      <c r="M43">
        <v>0.88627008355540982</v>
      </c>
      <c r="O43" s="3">
        <f t="shared" si="12"/>
        <v>120</v>
      </c>
      <c r="P43" s="3" t="b">
        <f t="shared" si="8"/>
        <v>0</v>
      </c>
      <c r="Q43" t="b">
        <f t="shared" si="9"/>
        <v>1</v>
      </c>
    </row>
    <row r="44" spans="3:17" x14ac:dyDescent="0.2">
      <c r="C44" s="3">
        <f t="shared" si="10"/>
        <v>90.893050110145367</v>
      </c>
      <c r="D44" t="b">
        <f t="shared" si="3"/>
        <v>0</v>
      </c>
      <c r="E44">
        <f t="shared" si="4"/>
        <v>0</v>
      </c>
      <c r="F44" s="3">
        <f t="shared" si="11"/>
        <v>7.775257117691627</v>
      </c>
      <c r="G44" s="3">
        <f t="shared" si="5"/>
        <v>0</v>
      </c>
      <c r="H44" s="3">
        <f t="shared" si="6"/>
        <v>83.117792992453744</v>
      </c>
      <c r="I44" t="b">
        <f t="shared" si="7"/>
        <v>1</v>
      </c>
      <c r="K44">
        <v>2.8197660678604519E-2</v>
      </c>
      <c r="L44">
        <v>0.40066022324913186</v>
      </c>
      <c r="M44">
        <v>0.59983620881265942</v>
      </c>
      <c r="O44" s="3">
        <f t="shared" si="12"/>
        <v>91</v>
      </c>
      <c r="P44" s="3" t="b">
        <f t="shared" si="8"/>
        <v>0</v>
      </c>
      <c r="Q44" t="b">
        <f t="shared" si="9"/>
        <v>1</v>
      </c>
    </row>
    <row r="45" spans="3:17" x14ac:dyDescent="0.2">
      <c r="C45" s="3">
        <f t="shared" si="10"/>
        <v>108.02118415341587</v>
      </c>
      <c r="D45" t="b">
        <f t="shared" si="3"/>
        <v>1</v>
      </c>
      <c r="E45">
        <f t="shared" si="4"/>
        <v>0</v>
      </c>
      <c r="F45" s="3">
        <f t="shared" si="11"/>
        <v>1.6554429846573346</v>
      </c>
      <c r="G45" s="3">
        <f t="shared" si="5"/>
        <v>1.4121150241015372</v>
      </c>
      <c r="H45" s="3">
        <f t="shared" si="6"/>
        <v>104.95362614465699</v>
      </c>
      <c r="I45" t="b">
        <f t="shared" si="7"/>
        <v>1</v>
      </c>
      <c r="K45">
        <v>0.42797576114964997</v>
      </c>
      <c r="L45">
        <v>3.6047601665071149E-2</v>
      </c>
      <c r="M45">
        <v>2.514456170995949E-2</v>
      </c>
      <c r="O45" s="3">
        <f t="shared" si="12"/>
        <v>108</v>
      </c>
      <c r="P45" s="3" t="b">
        <f t="shared" si="8"/>
        <v>1</v>
      </c>
      <c r="Q45" t="b">
        <f t="shared" si="9"/>
        <v>1</v>
      </c>
    </row>
    <row r="46" spans="3:17" x14ac:dyDescent="0.2">
      <c r="C46" s="3">
        <f t="shared" si="10"/>
        <v>118.85863312272203</v>
      </c>
      <c r="D46" t="b">
        <f t="shared" si="3"/>
        <v>0</v>
      </c>
      <c r="E46">
        <f t="shared" si="4"/>
        <v>0</v>
      </c>
      <c r="F46" s="3">
        <f t="shared" si="11"/>
        <v>15.787525071344664</v>
      </c>
      <c r="G46" s="3">
        <f t="shared" si="5"/>
        <v>0</v>
      </c>
      <c r="H46" s="3">
        <f t="shared" si="6"/>
        <v>103.07110805137737</v>
      </c>
      <c r="I46" t="b">
        <f t="shared" si="7"/>
        <v>1</v>
      </c>
      <c r="K46">
        <v>0.7806956102872824</v>
      </c>
      <c r="L46">
        <v>0.67603328483965175</v>
      </c>
      <c r="M46">
        <v>0.70751973057051543</v>
      </c>
      <c r="O46" s="3">
        <f t="shared" si="12"/>
        <v>119</v>
      </c>
      <c r="P46" s="3" t="b">
        <f t="shared" si="8"/>
        <v>0</v>
      </c>
      <c r="Q46" t="b">
        <f t="shared" si="9"/>
        <v>1</v>
      </c>
    </row>
    <row r="47" spans="3:17" x14ac:dyDescent="0.2">
      <c r="C47" s="3">
        <f t="shared" si="10"/>
        <v>95.130083321284104</v>
      </c>
      <c r="D47" t="b">
        <f t="shared" si="3"/>
        <v>0</v>
      </c>
      <c r="E47">
        <f t="shared" si="4"/>
        <v>0</v>
      </c>
      <c r="F47" s="3">
        <f t="shared" si="11"/>
        <v>3.6739103439528846</v>
      </c>
      <c r="G47" s="3">
        <f t="shared" si="5"/>
        <v>0</v>
      </c>
      <c r="H47" s="3">
        <f t="shared" si="6"/>
        <v>91.456172977331221</v>
      </c>
      <c r="I47" t="b">
        <f t="shared" si="7"/>
        <v>1</v>
      </c>
      <c r="K47">
        <v>7.3201999086961678E-2</v>
      </c>
      <c r="L47">
        <v>0.15833400709483625</v>
      </c>
      <c r="M47">
        <v>0.80745605867845116</v>
      </c>
      <c r="O47" s="3">
        <f t="shared" si="12"/>
        <v>95</v>
      </c>
      <c r="P47" s="3" t="b">
        <f t="shared" si="8"/>
        <v>0</v>
      </c>
      <c r="Q47" t="b">
        <f t="shared" si="9"/>
        <v>1</v>
      </c>
    </row>
    <row r="48" spans="3:17" x14ac:dyDescent="0.2">
      <c r="C48" s="3">
        <f t="shared" si="10"/>
        <v>110.93484427470473</v>
      </c>
      <c r="D48" t="b">
        <f t="shared" si="3"/>
        <v>0</v>
      </c>
      <c r="E48">
        <f t="shared" si="4"/>
        <v>0</v>
      </c>
      <c r="F48" s="3">
        <f t="shared" si="11"/>
        <v>14.31878190974327</v>
      </c>
      <c r="G48" s="3">
        <f t="shared" si="5"/>
        <v>0</v>
      </c>
      <c r="H48" s="3">
        <f t="shared" si="6"/>
        <v>96.616062364961465</v>
      </c>
      <c r="I48" t="b">
        <f t="shared" si="7"/>
        <v>1</v>
      </c>
      <c r="K48">
        <v>0.53372093268054754</v>
      </c>
      <c r="L48">
        <v>0.64019759379522845</v>
      </c>
      <c r="M48">
        <v>0.60438650113207271</v>
      </c>
      <c r="O48" s="3">
        <f t="shared" si="12"/>
        <v>111</v>
      </c>
      <c r="P48" s="3" t="b">
        <f t="shared" si="8"/>
        <v>0</v>
      </c>
      <c r="Q48" t="b">
        <f t="shared" si="9"/>
        <v>1</v>
      </c>
    </row>
    <row r="49" spans="3:17" x14ac:dyDescent="0.2">
      <c r="C49" s="3">
        <f t="shared" si="10"/>
        <v>128.84725624445528</v>
      </c>
      <c r="D49" t="b">
        <f t="shared" si="3"/>
        <v>1</v>
      </c>
      <c r="E49">
        <f t="shared" si="4"/>
        <v>0</v>
      </c>
      <c r="F49" s="3">
        <f t="shared" si="11"/>
        <v>6.7128873837305036</v>
      </c>
      <c r="G49" s="3">
        <f t="shared" si="5"/>
        <v>4.5957605233216343</v>
      </c>
      <c r="H49" s="3">
        <f t="shared" si="6"/>
        <v>117.53860833740315</v>
      </c>
      <c r="I49" t="b">
        <f t="shared" si="7"/>
        <v>1</v>
      </c>
      <c r="K49">
        <v>0.94311500975927265</v>
      </c>
      <c r="L49">
        <v>0.34511022189056129</v>
      </c>
      <c r="M49">
        <v>0.21844641378748009</v>
      </c>
      <c r="O49" s="3">
        <f t="shared" si="12"/>
        <v>129</v>
      </c>
      <c r="P49" s="3" t="b">
        <f t="shared" si="8"/>
        <v>1</v>
      </c>
      <c r="Q49" t="b">
        <f t="shared" si="9"/>
        <v>1</v>
      </c>
    </row>
    <row r="50" spans="3:17" x14ac:dyDescent="0.2">
      <c r="C50" s="3">
        <f t="shared" si="10"/>
        <v>93.140240187144627</v>
      </c>
      <c r="D50" t="b">
        <f t="shared" si="3"/>
        <v>0</v>
      </c>
      <c r="E50">
        <f t="shared" si="4"/>
        <v>0</v>
      </c>
      <c r="F50" s="3">
        <f t="shared" si="11"/>
        <v>6.6327161837873465</v>
      </c>
      <c r="G50" s="3">
        <f t="shared" si="5"/>
        <v>0</v>
      </c>
      <c r="H50" s="3">
        <f t="shared" si="6"/>
        <v>86.507524003357275</v>
      </c>
      <c r="I50" t="b">
        <f t="shared" si="7"/>
        <v>1</v>
      </c>
      <c r="K50">
        <v>4.8082150039360783E-2</v>
      </c>
      <c r="L50">
        <v>0.34069367895394731</v>
      </c>
      <c r="M50">
        <v>0.71166518738977758</v>
      </c>
      <c r="O50" s="3">
        <f t="shared" si="12"/>
        <v>93</v>
      </c>
      <c r="P50" s="3" t="b">
        <f t="shared" si="8"/>
        <v>0</v>
      </c>
      <c r="Q50" t="b">
        <f t="shared" si="9"/>
        <v>1</v>
      </c>
    </row>
    <row r="51" spans="3:17" x14ac:dyDescent="0.2">
      <c r="C51" s="3">
        <f t="shared" si="10"/>
        <v>105.97316031492706</v>
      </c>
      <c r="D51" t="b">
        <f t="shared" si="3"/>
        <v>0</v>
      </c>
      <c r="E51">
        <f t="shared" si="4"/>
        <v>0</v>
      </c>
      <c r="F51" s="3">
        <f t="shared" si="11"/>
        <v>27.947783354670509</v>
      </c>
      <c r="G51" s="3">
        <f t="shared" si="5"/>
        <v>0</v>
      </c>
      <c r="H51" s="3">
        <f t="shared" si="6"/>
        <v>78.025376960256551</v>
      </c>
      <c r="I51" t="b">
        <f t="shared" si="7"/>
        <v>1</v>
      </c>
      <c r="K51">
        <v>0.35459465856849326</v>
      </c>
      <c r="L51">
        <v>0.84796693703832415</v>
      </c>
      <c r="M51">
        <v>0.8748950212378227</v>
      </c>
      <c r="O51" s="3">
        <f t="shared" si="12"/>
        <v>106</v>
      </c>
      <c r="P51" s="3" t="b">
        <f t="shared" si="8"/>
        <v>0</v>
      </c>
      <c r="Q51" t="b">
        <f t="shared" si="9"/>
        <v>1</v>
      </c>
    </row>
    <row r="52" spans="3:17" x14ac:dyDescent="0.2">
      <c r="C52" s="3">
        <f t="shared" si="10"/>
        <v>129.4591955093951</v>
      </c>
      <c r="D52" t="b">
        <f t="shared" si="3"/>
        <v>0</v>
      </c>
      <c r="E52">
        <f t="shared" si="4"/>
        <v>0</v>
      </c>
      <c r="F52" s="3">
        <f t="shared" si="11"/>
        <v>2.3869607989228423</v>
      </c>
      <c r="G52" s="3">
        <f t="shared" si="5"/>
        <v>0</v>
      </c>
      <c r="H52" s="3">
        <f t="shared" si="6"/>
        <v>127.07223471047226</v>
      </c>
      <c r="I52" t="b">
        <f t="shared" si="7"/>
        <v>1</v>
      </c>
      <c r="K52">
        <v>0.9483280065245896</v>
      </c>
      <c r="L52">
        <v>7.5991213894132548E-2</v>
      </c>
      <c r="M52">
        <v>0.73622387152473268</v>
      </c>
      <c r="O52" s="3">
        <f t="shared" si="12"/>
        <v>129</v>
      </c>
      <c r="P52" s="3" t="b">
        <f t="shared" si="8"/>
        <v>0</v>
      </c>
      <c r="Q52" t="b">
        <f t="shared" si="9"/>
        <v>1</v>
      </c>
    </row>
    <row r="53" spans="3:17" x14ac:dyDescent="0.2">
      <c r="C53" s="3">
        <f t="shared" si="10"/>
        <v>94.90203848455927</v>
      </c>
      <c r="D53" t="b">
        <f t="shared" si="3"/>
        <v>0</v>
      </c>
      <c r="E53">
        <f t="shared" si="4"/>
        <v>0</v>
      </c>
      <c r="F53" s="3">
        <f t="shared" si="11"/>
        <v>38.041920021811848</v>
      </c>
      <c r="G53" s="3">
        <f t="shared" si="5"/>
        <v>0</v>
      </c>
      <c r="H53" s="3">
        <f t="shared" si="6"/>
        <v>56.860118462747423</v>
      </c>
      <c r="I53" t="b">
        <f t="shared" si="7"/>
        <v>0</v>
      </c>
      <c r="K53">
        <v>6.9924737402206505E-2</v>
      </c>
      <c r="L53">
        <v>0.90924229605833262</v>
      </c>
      <c r="M53">
        <v>9.0105553200577559E-2</v>
      </c>
      <c r="O53" s="3">
        <f t="shared" si="12"/>
        <v>95</v>
      </c>
      <c r="P53" s="3" t="b">
        <f t="shared" si="8"/>
        <v>0</v>
      </c>
      <c r="Q53" t="b">
        <f t="shared" si="9"/>
        <v>0</v>
      </c>
    </row>
    <row r="54" spans="3:17" x14ac:dyDescent="0.2">
      <c r="C54" s="3">
        <f t="shared" si="10"/>
        <v>107.59272502768432</v>
      </c>
      <c r="D54" t="b">
        <f t="shared" si="3"/>
        <v>1</v>
      </c>
      <c r="E54">
        <f t="shared" si="4"/>
        <v>0</v>
      </c>
      <c r="F54" s="3">
        <f t="shared" si="11"/>
        <v>5.3666006300927664</v>
      </c>
      <c r="G54" s="3">
        <f t="shared" si="5"/>
        <v>18.389608663871641</v>
      </c>
      <c r="H54" s="3">
        <f t="shared" si="6"/>
        <v>83.836515733719921</v>
      </c>
      <c r="I54" t="b">
        <f t="shared" si="7"/>
        <v>1</v>
      </c>
      <c r="K54">
        <v>0.41243981282400022</v>
      </c>
      <c r="L54">
        <v>0.26684259085617401</v>
      </c>
      <c r="M54">
        <v>0.72880428038914691</v>
      </c>
      <c r="O54" s="3">
        <f t="shared" si="12"/>
        <v>108</v>
      </c>
      <c r="P54" s="3" t="b">
        <f t="shared" si="8"/>
        <v>1</v>
      </c>
      <c r="Q54" t="b">
        <f t="shared" si="9"/>
        <v>1</v>
      </c>
    </row>
    <row r="55" spans="3:17" x14ac:dyDescent="0.2">
      <c r="C55" s="3">
        <f t="shared" si="10"/>
        <v>106.25789675581073</v>
      </c>
      <c r="D55" t="b">
        <f t="shared" si="3"/>
        <v>1</v>
      </c>
      <c r="E55">
        <f t="shared" si="4"/>
        <v>0</v>
      </c>
      <c r="F55" s="3">
        <f t="shared" si="11"/>
        <v>7.6977556270215386</v>
      </c>
      <c r="G55" s="3">
        <f t="shared" si="5"/>
        <v>5.0350058780296525</v>
      </c>
      <c r="H55" s="3">
        <f t="shared" si="6"/>
        <v>93.525135250759547</v>
      </c>
      <c r="I55" t="b">
        <f t="shared" si="7"/>
        <v>1</v>
      </c>
      <c r="K55">
        <v>0.36462912865361363</v>
      </c>
      <c r="L55">
        <v>0.39679322356348168</v>
      </c>
      <c r="M55">
        <v>0.24630283072746262</v>
      </c>
      <c r="O55" s="3">
        <f t="shared" si="12"/>
        <v>106</v>
      </c>
      <c r="P55" s="3" t="b">
        <f t="shared" si="8"/>
        <v>1</v>
      </c>
      <c r="Q55" t="b">
        <f t="shared" si="9"/>
        <v>1</v>
      </c>
    </row>
    <row r="56" spans="3:17" x14ac:dyDescent="0.2">
      <c r="C56" s="3">
        <f t="shared" si="10"/>
        <v>108.41842369770825</v>
      </c>
      <c r="D56" t="b">
        <f t="shared" si="3"/>
        <v>0</v>
      </c>
      <c r="E56">
        <f t="shared" si="4"/>
        <v>0</v>
      </c>
      <c r="F56" s="3">
        <f t="shared" si="11"/>
        <v>30.546541561139872</v>
      </c>
      <c r="G56" s="3">
        <f t="shared" si="5"/>
        <v>0</v>
      </c>
      <c r="H56" s="3">
        <f t="shared" si="6"/>
        <v>77.871882136568374</v>
      </c>
      <c r="I56" t="b">
        <f t="shared" si="7"/>
        <v>1</v>
      </c>
      <c r="K56">
        <v>0.44242518908993289</v>
      </c>
      <c r="L56">
        <v>0.86793150114116036</v>
      </c>
      <c r="M56">
        <v>0.94694080082435506</v>
      </c>
      <c r="O56" s="3">
        <f t="shared" si="12"/>
        <v>108</v>
      </c>
      <c r="P56" s="3" t="b">
        <f t="shared" si="8"/>
        <v>0</v>
      </c>
      <c r="Q56" t="b">
        <f t="shared" si="9"/>
        <v>1</v>
      </c>
    </row>
    <row r="57" spans="3:17" x14ac:dyDescent="0.2">
      <c r="C57" s="3">
        <f t="shared" si="10"/>
        <v>118.08526161947597</v>
      </c>
      <c r="D57" t="b">
        <f t="shared" si="3"/>
        <v>0</v>
      </c>
      <c r="E57">
        <f t="shared" si="4"/>
        <v>0</v>
      </c>
      <c r="F57" s="3">
        <f t="shared" si="11"/>
        <v>3.8730794421305563</v>
      </c>
      <c r="G57" s="3">
        <f t="shared" si="5"/>
        <v>0</v>
      </c>
      <c r="H57" s="3">
        <f t="shared" si="6"/>
        <v>114.21218217734541</v>
      </c>
      <c r="I57" t="b">
        <f t="shared" si="7"/>
        <v>1</v>
      </c>
      <c r="K57">
        <v>0.76092014520988738</v>
      </c>
      <c r="L57">
        <v>0.17142853579466633</v>
      </c>
      <c r="M57">
        <v>0.90852208018429603</v>
      </c>
      <c r="O57" s="3">
        <f t="shared" si="12"/>
        <v>118</v>
      </c>
      <c r="P57" s="3" t="b">
        <f t="shared" si="8"/>
        <v>0</v>
      </c>
      <c r="Q57" t="b">
        <f t="shared" si="9"/>
        <v>1</v>
      </c>
    </row>
    <row r="58" spans="3:17" x14ac:dyDescent="0.2">
      <c r="C58" s="3">
        <f t="shared" si="10"/>
        <v>105.07359213390166</v>
      </c>
      <c r="D58" t="b">
        <f t="shared" si="3"/>
        <v>0</v>
      </c>
      <c r="E58">
        <f t="shared" si="4"/>
        <v>0</v>
      </c>
      <c r="F58" s="3">
        <f t="shared" si="11"/>
        <v>5.5476243007167483</v>
      </c>
      <c r="G58" s="3">
        <f t="shared" si="5"/>
        <v>0</v>
      </c>
      <c r="H58" s="3">
        <f t="shared" si="6"/>
        <v>99.525967833184907</v>
      </c>
      <c r="I58" t="b">
        <f t="shared" si="7"/>
        <v>1</v>
      </c>
      <c r="K58">
        <v>0.3234065937276871</v>
      </c>
      <c r="L58">
        <v>0.27785842380152403</v>
      </c>
      <c r="M58">
        <v>0.43815548835690066</v>
      </c>
      <c r="O58" s="3">
        <f t="shared" si="12"/>
        <v>105</v>
      </c>
      <c r="P58" s="3" t="b">
        <f t="shared" si="8"/>
        <v>0</v>
      </c>
      <c r="Q58" t="b">
        <f t="shared" si="9"/>
        <v>1</v>
      </c>
    </row>
    <row r="59" spans="3:17" x14ac:dyDescent="0.2">
      <c r="C59" s="3">
        <f t="shared" si="10"/>
        <v>111.72182490523835</v>
      </c>
      <c r="D59" t="b">
        <f t="shared" si="3"/>
        <v>0</v>
      </c>
      <c r="E59">
        <f t="shared" si="4"/>
        <v>0</v>
      </c>
      <c r="F59" s="3">
        <f t="shared" si="11"/>
        <v>4.553750731222884</v>
      </c>
      <c r="G59" s="3">
        <f t="shared" si="5"/>
        <v>0</v>
      </c>
      <c r="H59" s="3">
        <f t="shared" si="6"/>
        <v>107.16807417401546</v>
      </c>
      <c r="I59" t="b">
        <f t="shared" si="7"/>
        <v>1</v>
      </c>
      <c r="K59">
        <v>0.5617143314755717</v>
      </c>
      <c r="L59">
        <v>0.21574811508710634</v>
      </c>
      <c r="M59">
        <v>0.25592639658039917</v>
      </c>
      <c r="O59" s="3">
        <f t="shared" si="12"/>
        <v>112</v>
      </c>
      <c r="P59" s="3" t="b">
        <f t="shared" si="8"/>
        <v>0</v>
      </c>
      <c r="Q59" t="b">
        <f t="shared" si="9"/>
        <v>1</v>
      </c>
    </row>
    <row r="60" spans="3:17" x14ac:dyDescent="0.2">
      <c r="C60" s="3">
        <f t="shared" si="10"/>
        <v>102.11181119087775</v>
      </c>
      <c r="D60" t="b">
        <f t="shared" si="3"/>
        <v>0</v>
      </c>
      <c r="E60">
        <f t="shared" si="4"/>
        <v>0</v>
      </c>
      <c r="F60" s="3">
        <f t="shared" si="11"/>
        <v>3.6055430539403011</v>
      </c>
      <c r="G60" s="3">
        <f t="shared" si="5"/>
        <v>0</v>
      </c>
      <c r="H60" s="3">
        <f t="shared" si="6"/>
        <v>98.50626813693745</v>
      </c>
      <c r="I60" t="b">
        <f t="shared" si="7"/>
        <v>1</v>
      </c>
      <c r="K60">
        <v>0.22840204700895905</v>
      </c>
      <c r="L60">
        <v>0.15383750844038646</v>
      </c>
      <c r="M60">
        <v>0.29252326184316635</v>
      </c>
      <c r="O60" s="3">
        <f t="shared" si="12"/>
        <v>102</v>
      </c>
      <c r="P60" s="3" t="b">
        <f t="shared" si="8"/>
        <v>0</v>
      </c>
      <c r="Q60" t="b">
        <f t="shared" si="9"/>
        <v>1</v>
      </c>
    </row>
    <row r="61" spans="3:17" x14ac:dyDescent="0.2">
      <c r="C61" s="3">
        <f t="shared" si="10"/>
        <v>106.61227537397941</v>
      </c>
      <c r="D61" t="b">
        <f t="shared" si="3"/>
        <v>0</v>
      </c>
      <c r="E61">
        <f t="shared" si="4"/>
        <v>0</v>
      </c>
      <c r="F61" s="3">
        <f t="shared" si="11"/>
        <v>8.1539311742337794</v>
      </c>
      <c r="G61" s="3">
        <f t="shared" si="5"/>
        <v>0</v>
      </c>
      <c r="H61" s="3">
        <f t="shared" si="6"/>
        <v>98.458344199745639</v>
      </c>
      <c r="I61" t="b">
        <f t="shared" si="7"/>
        <v>1</v>
      </c>
      <c r="K61">
        <v>0.37720982256706248</v>
      </c>
      <c r="L61">
        <v>0.41914356555693588</v>
      </c>
      <c r="M61">
        <v>0.56272433965990898</v>
      </c>
      <c r="O61" s="3">
        <f t="shared" si="12"/>
        <v>107</v>
      </c>
      <c r="P61" s="3" t="b">
        <f t="shared" si="8"/>
        <v>0</v>
      </c>
      <c r="Q61" t="b">
        <f t="shared" si="9"/>
        <v>1</v>
      </c>
    </row>
    <row r="62" spans="3:17" x14ac:dyDescent="0.2">
      <c r="C62" s="3">
        <f t="shared" si="10"/>
        <v>111.78251285532073</v>
      </c>
      <c r="D62" t="b">
        <f t="shared" si="3"/>
        <v>1</v>
      </c>
      <c r="E62">
        <f t="shared" si="4"/>
        <v>0</v>
      </c>
      <c r="F62" s="3">
        <f t="shared" si="11"/>
        <v>15.212175209679833</v>
      </c>
      <c r="G62" s="3">
        <f t="shared" si="5"/>
        <v>2.4646800577137493</v>
      </c>
      <c r="H62" s="3">
        <f t="shared" si="6"/>
        <v>94.105657587927155</v>
      </c>
      <c r="I62" t="b">
        <f t="shared" si="7"/>
        <v>1</v>
      </c>
      <c r="K62">
        <v>0.56385393338679668</v>
      </c>
      <c r="L62">
        <v>0.66257864679970835</v>
      </c>
      <c r="M62">
        <v>8.0678367274645724E-2</v>
      </c>
      <c r="O62" s="3">
        <f t="shared" si="12"/>
        <v>112</v>
      </c>
      <c r="P62" s="3" t="b">
        <f t="shared" si="8"/>
        <v>1</v>
      </c>
      <c r="Q62" t="b">
        <f t="shared" si="9"/>
        <v>1</v>
      </c>
    </row>
    <row r="63" spans="3:17" x14ac:dyDescent="0.2">
      <c r="C63" s="3">
        <f t="shared" si="10"/>
        <v>124.20001251183409</v>
      </c>
      <c r="D63" t="b">
        <f t="shared" si="3"/>
        <v>0</v>
      </c>
      <c r="E63">
        <f t="shared" si="4"/>
        <v>0</v>
      </c>
      <c r="F63" s="3">
        <f t="shared" si="11"/>
        <v>50.934680121240476</v>
      </c>
      <c r="G63" s="3">
        <f t="shared" si="5"/>
        <v>0</v>
      </c>
      <c r="H63" s="3">
        <f t="shared" si="6"/>
        <v>73.265332390593613</v>
      </c>
      <c r="I63" t="b">
        <f t="shared" si="7"/>
        <v>1</v>
      </c>
      <c r="K63">
        <v>0.8876507747443122</v>
      </c>
      <c r="L63">
        <v>0.9482332034716815</v>
      </c>
      <c r="M63">
        <v>8.5671760084303772E-3</v>
      </c>
      <c r="O63" s="3">
        <f t="shared" si="12"/>
        <v>124</v>
      </c>
      <c r="P63" s="3" t="b">
        <f t="shared" si="8"/>
        <v>0</v>
      </c>
      <c r="Q63" t="b">
        <f t="shared" si="9"/>
        <v>1</v>
      </c>
    </row>
    <row r="64" spans="3:17" x14ac:dyDescent="0.2">
      <c r="C64" s="3">
        <f t="shared" si="10"/>
        <v>103.7982788578273</v>
      </c>
      <c r="D64" t="b">
        <f t="shared" si="3"/>
        <v>1</v>
      </c>
      <c r="E64">
        <f t="shared" si="4"/>
        <v>0</v>
      </c>
      <c r="F64" s="3">
        <f t="shared" si="11"/>
        <v>7.3951771089926321</v>
      </c>
      <c r="G64" s="3">
        <f t="shared" si="5"/>
        <v>27.524820882404313</v>
      </c>
      <c r="H64" s="3">
        <f t="shared" si="6"/>
        <v>68.878280866430359</v>
      </c>
      <c r="I64" t="b">
        <f t="shared" si="7"/>
        <v>1</v>
      </c>
      <c r="K64">
        <v>0.28085287163841377</v>
      </c>
      <c r="L64">
        <v>0.38141863831174849</v>
      </c>
      <c r="M64">
        <v>0.84435121311841288</v>
      </c>
      <c r="O64" s="3">
        <f t="shared" si="12"/>
        <v>104</v>
      </c>
      <c r="P64" s="3" t="b">
        <f t="shared" si="8"/>
        <v>1</v>
      </c>
      <c r="Q64" t="b">
        <f t="shared" si="9"/>
        <v>1</v>
      </c>
    </row>
    <row r="65" spans="3:17" x14ac:dyDescent="0.2">
      <c r="C65" s="3">
        <f t="shared" si="10"/>
        <v>100.56253632777351</v>
      </c>
      <c r="D65" t="b">
        <f t="shared" si="3"/>
        <v>1</v>
      </c>
      <c r="E65">
        <f t="shared" si="4"/>
        <v>0</v>
      </c>
      <c r="F65" s="3">
        <f t="shared" si="11"/>
        <v>11.828142112335989</v>
      </c>
      <c r="G65" s="3">
        <f t="shared" si="5"/>
        <v>5.1017825252882592</v>
      </c>
      <c r="H65" s="3">
        <f t="shared" si="6"/>
        <v>83.632611690149275</v>
      </c>
      <c r="I65" t="b">
        <f t="shared" si="7"/>
        <v>1</v>
      </c>
      <c r="K65">
        <v>0.18485791160566445</v>
      </c>
      <c r="L65">
        <v>0.56666765755505322</v>
      </c>
      <c r="M65">
        <v>0.25047520427001779</v>
      </c>
      <c r="O65" s="3">
        <f t="shared" si="12"/>
        <v>101</v>
      </c>
      <c r="P65" s="3" t="b">
        <f t="shared" si="8"/>
        <v>1</v>
      </c>
      <c r="Q65" t="b">
        <f t="shared" si="9"/>
        <v>1</v>
      </c>
    </row>
    <row r="66" spans="3:17" x14ac:dyDescent="0.2">
      <c r="C66" s="3">
        <f t="shared" si="10"/>
        <v>107.30881084501932</v>
      </c>
      <c r="D66" t="b">
        <f t="shared" si="3"/>
        <v>0</v>
      </c>
      <c r="E66">
        <f t="shared" si="4"/>
        <v>0</v>
      </c>
      <c r="F66" s="3">
        <f t="shared" si="11"/>
        <v>17.905678975438327</v>
      </c>
      <c r="G66" s="3">
        <f t="shared" si="5"/>
        <v>0</v>
      </c>
      <c r="H66" s="3">
        <f t="shared" si="6"/>
        <v>89.403131869580989</v>
      </c>
      <c r="I66" t="b">
        <f t="shared" si="7"/>
        <v>1</v>
      </c>
      <c r="K66">
        <v>0.40218479257236428</v>
      </c>
      <c r="L66">
        <v>0.71989608292551521</v>
      </c>
      <c r="M66">
        <v>0.77413986502243326</v>
      </c>
      <c r="O66" s="3">
        <f t="shared" si="12"/>
        <v>107</v>
      </c>
      <c r="P66" s="3" t="b">
        <f t="shared" si="8"/>
        <v>0</v>
      </c>
      <c r="Q66" t="b">
        <f t="shared" si="9"/>
        <v>1</v>
      </c>
    </row>
    <row r="67" spans="3:17" x14ac:dyDescent="0.2">
      <c r="C67" s="3">
        <f t="shared" si="10"/>
        <v>94.047379970431479</v>
      </c>
      <c r="D67" t="b">
        <f t="shared" si="3"/>
        <v>0</v>
      </c>
      <c r="E67">
        <f t="shared" si="4"/>
        <v>0</v>
      </c>
      <c r="F67" s="3">
        <f t="shared" si="11"/>
        <v>43.988752436782519</v>
      </c>
      <c r="G67" s="3">
        <f t="shared" si="5"/>
        <v>0</v>
      </c>
      <c r="H67" s="3">
        <f t="shared" si="6"/>
        <v>50.058627533648959</v>
      </c>
      <c r="I67" t="b">
        <f t="shared" si="7"/>
        <v>0</v>
      </c>
      <c r="K67">
        <v>5.8578773392202632E-2</v>
      </c>
      <c r="L67">
        <v>0.93074318552636881</v>
      </c>
      <c r="M67">
        <v>0.75445095518638305</v>
      </c>
      <c r="O67" s="3">
        <f t="shared" si="12"/>
        <v>94</v>
      </c>
      <c r="P67" s="3" t="b">
        <f t="shared" si="8"/>
        <v>0</v>
      </c>
      <c r="Q67" t="b">
        <f t="shared" si="9"/>
        <v>0</v>
      </c>
    </row>
    <row r="68" spans="3:17" x14ac:dyDescent="0.2">
      <c r="C68" s="3">
        <f t="shared" si="10"/>
        <v>95.849896852243759</v>
      </c>
      <c r="D68" t="b">
        <f t="shared" si="3"/>
        <v>0</v>
      </c>
      <c r="E68">
        <f t="shared" si="4"/>
        <v>0</v>
      </c>
      <c r="F68" s="3">
        <f t="shared" si="11"/>
        <v>19.229231559410032</v>
      </c>
      <c r="G68" s="3">
        <f t="shared" si="5"/>
        <v>0</v>
      </c>
      <c r="H68" s="3">
        <f t="shared" si="6"/>
        <v>76.620665292833735</v>
      </c>
      <c r="I68" t="b">
        <f t="shared" si="7"/>
        <v>1</v>
      </c>
      <c r="K68">
        <v>8.4260804211353846E-2</v>
      </c>
      <c r="L68">
        <v>0.74339464928733023</v>
      </c>
      <c r="M68">
        <v>0.17767412963812745</v>
      </c>
      <c r="O68" s="3">
        <f t="shared" si="12"/>
        <v>96</v>
      </c>
      <c r="P68" s="3" t="b">
        <f t="shared" si="8"/>
        <v>0</v>
      </c>
      <c r="Q68" t="b">
        <f t="shared" si="9"/>
        <v>1</v>
      </c>
    </row>
    <row r="69" spans="3:17" x14ac:dyDescent="0.2">
      <c r="C69" s="3">
        <f t="shared" si="10"/>
        <v>126.52984315676032</v>
      </c>
      <c r="D69" t="b">
        <f t="shared" si="3"/>
        <v>1</v>
      </c>
      <c r="E69">
        <f t="shared" si="4"/>
        <v>0</v>
      </c>
      <c r="F69" s="3">
        <f t="shared" si="11"/>
        <v>7.0562605755671006</v>
      </c>
      <c r="G69" s="3">
        <f t="shared" si="5"/>
        <v>5.8066456518870959</v>
      </c>
      <c r="H69" s="3">
        <f t="shared" si="6"/>
        <v>113.66693692930613</v>
      </c>
      <c r="I69" t="b">
        <f t="shared" si="7"/>
        <v>1</v>
      </c>
      <c r="K69">
        <v>0.91924008988566996</v>
      </c>
      <c r="L69">
        <v>0.36366859258139317</v>
      </c>
      <c r="M69">
        <v>0.29336456446234238</v>
      </c>
      <c r="O69" s="3">
        <f t="shared" si="12"/>
        <v>127</v>
      </c>
      <c r="P69" s="3" t="b">
        <f t="shared" si="8"/>
        <v>1</v>
      </c>
      <c r="Q69" t="b">
        <f t="shared" si="9"/>
        <v>1</v>
      </c>
    </row>
    <row r="70" spans="3:17" x14ac:dyDescent="0.2">
      <c r="C70" s="3">
        <f t="shared" si="10"/>
        <v>107.15382506378732</v>
      </c>
      <c r="D70" t="b">
        <f t="shared" si="3"/>
        <v>0</v>
      </c>
      <c r="E70">
        <f t="shared" si="4"/>
        <v>0</v>
      </c>
      <c r="F70" s="3">
        <f t="shared" si="11"/>
        <v>2.9818193627728449</v>
      </c>
      <c r="G70" s="3">
        <f t="shared" si="5"/>
        <v>0</v>
      </c>
      <c r="H70" s="3">
        <f t="shared" si="6"/>
        <v>104.17200570101448</v>
      </c>
      <c r="I70" t="b">
        <f t="shared" si="7"/>
        <v>1</v>
      </c>
      <c r="K70">
        <v>0.3966031069335012</v>
      </c>
      <c r="L70">
        <v>0.11312957471163776</v>
      </c>
      <c r="M70">
        <v>2.9998116934531138E-2</v>
      </c>
      <c r="O70" s="3">
        <f t="shared" si="12"/>
        <v>107</v>
      </c>
      <c r="P70" s="3" t="b">
        <f t="shared" si="8"/>
        <v>0</v>
      </c>
      <c r="Q70" t="b">
        <f t="shared" si="9"/>
        <v>1</v>
      </c>
    </row>
    <row r="71" spans="3:17" x14ac:dyDescent="0.2">
      <c r="C71" s="3">
        <f t="shared" si="10"/>
        <v>109.70204806331951</v>
      </c>
      <c r="D71" t="b">
        <f t="shared" ref="D71:D134" si="13">M73&gt;$D$4</f>
        <v>0</v>
      </c>
      <c r="E71">
        <f t="shared" si="4"/>
        <v>0</v>
      </c>
      <c r="F71" s="3">
        <f t="shared" si="11"/>
        <v>7.5254903376342783</v>
      </c>
      <c r="G71" s="3">
        <f t="shared" si="5"/>
        <v>0</v>
      </c>
      <c r="H71" s="3">
        <f t="shared" si="6"/>
        <v>102.17655772568523</v>
      </c>
      <c r="I71" t="b">
        <f t="shared" si="7"/>
        <v>1</v>
      </c>
      <c r="K71">
        <v>0.48918069938638098</v>
      </c>
      <c r="L71">
        <v>0.38809441037612435</v>
      </c>
      <c r="M71">
        <v>0.75850959413114394</v>
      </c>
      <c r="O71" s="3">
        <f t="shared" si="12"/>
        <v>110</v>
      </c>
      <c r="P71" s="3" t="b">
        <f t="shared" si="8"/>
        <v>0</v>
      </c>
      <c r="Q71" t="b">
        <f t="shared" si="9"/>
        <v>1</v>
      </c>
    </row>
    <row r="72" spans="3:17" x14ac:dyDescent="0.2">
      <c r="C72" s="3">
        <f t="shared" ref="C72:C103" si="14">EXP(_xlfn.NORM.INV(K72,$C$6,$C$7))</f>
        <v>106.41435194881085</v>
      </c>
      <c r="D72" t="b">
        <f t="shared" si="13"/>
        <v>0</v>
      </c>
      <c r="E72">
        <f t="shared" si="4"/>
        <v>0</v>
      </c>
      <c r="F72" s="3">
        <f t="shared" ref="F72:F103" si="15">EXP(_xlfn.NORM.INV(L72,$F$6,$F$7))</f>
        <v>3.2317041188498745</v>
      </c>
      <c r="G72" s="3">
        <f t="shared" si="5"/>
        <v>0</v>
      </c>
      <c r="H72" s="3">
        <f t="shared" si="6"/>
        <v>103.18264782996097</v>
      </c>
      <c r="I72" t="b">
        <f t="shared" si="7"/>
        <v>1</v>
      </c>
      <c r="K72">
        <v>0.37017151761122469</v>
      </c>
      <c r="L72">
        <v>0.12932756888354469</v>
      </c>
      <c r="M72">
        <v>0.4348399288791539</v>
      </c>
      <c r="O72" s="3">
        <f t="shared" ref="O72:O103" si="16">ROUND(C72,0)</f>
        <v>106</v>
      </c>
      <c r="P72" s="3" t="b">
        <f t="shared" si="8"/>
        <v>0</v>
      </c>
      <c r="Q72" t="b">
        <f t="shared" si="9"/>
        <v>1</v>
      </c>
    </row>
    <row r="73" spans="3:17" x14ac:dyDescent="0.2">
      <c r="C73" s="3">
        <f t="shared" si="14"/>
        <v>118.00947406558468</v>
      </c>
      <c r="D73" t="b">
        <f t="shared" si="13"/>
        <v>0</v>
      </c>
      <c r="E73">
        <f t="shared" ref="E73:E136" si="17">$E$4</f>
        <v>0</v>
      </c>
      <c r="F73" s="3">
        <f t="shared" si="15"/>
        <v>23.600372148060494</v>
      </c>
      <c r="G73" s="3">
        <f t="shared" ref="G73:G136" si="18">EXP(_xlfn.NORM.INV(M73,$F$6,$F$7))*D73</f>
        <v>0</v>
      </c>
      <c r="H73" s="3">
        <f t="shared" ref="H73:H136" si="19">C73-E73-F73-G73</f>
        <v>94.409101917524197</v>
      </c>
      <c r="I73" t="b">
        <f t="shared" ref="I73:I136" si="20">H73&gt;$I$4</f>
        <v>1</v>
      </c>
      <c r="K73">
        <v>0.75892396258009409</v>
      </c>
      <c r="L73">
        <v>0.80474073542684155</v>
      </c>
      <c r="M73">
        <v>0.11767033757571665</v>
      </c>
      <c r="O73" s="3">
        <f t="shared" si="16"/>
        <v>118</v>
      </c>
      <c r="P73" s="3" t="b">
        <f t="shared" ref="P73:P136" si="21">D73</f>
        <v>0</v>
      </c>
      <c r="Q73" t="b">
        <f t="shared" ref="Q73:Q136" si="22">I73</f>
        <v>1</v>
      </c>
    </row>
    <row r="74" spans="3:17" x14ac:dyDescent="0.2">
      <c r="C74" s="3">
        <f t="shared" si="14"/>
        <v>117.25120167574492</v>
      </c>
      <c r="D74" t="b">
        <f t="shared" si="13"/>
        <v>0</v>
      </c>
      <c r="E74">
        <f t="shared" si="17"/>
        <v>0</v>
      </c>
      <c r="F74" s="3">
        <f t="shared" si="15"/>
        <v>21.826507492991105</v>
      </c>
      <c r="G74" s="3">
        <f t="shared" si="18"/>
        <v>0</v>
      </c>
      <c r="H74" s="3">
        <f t="shared" si="19"/>
        <v>95.424694182753825</v>
      </c>
      <c r="I74" t="b">
        <f t="shared" si="20"/>
        <v>1</v>
      </c>
      <c r="K74">
        <v>0.7383877712672362</v>
      </c>
      <c r="L74">
        <v>0.78246347665982308</v>
      </c>
      <c r="M74">
        <v>0.38960999794268525</v>
      </c>
      <c r="O74" s="3">
        <f t="shared" si="16"/>
        <v>117</v>
      </c>
      <c r="P74" s="3" t="b">
        <f t="shared" si="21"/>
        <v>0</v>
      </c>
      <c r="Q74" t="b">
        <f t="shared" si="22"/>
        <v>1</v>
      </c>
    </row>
    <row r="75" spans="3:17" x14ac:dyDescent="0.2">
      <c r="C75" s="3">
        <f t="shared" si="14"/>
        <v>109.55052682898076</v>
      </c>
      <c r="D75" t="b">
        <f t="shared" si="13"/>
        <v>1</v>
      </c>
      <c r="E75">
        <f t="shared" si="17"/>
        <v>0</v>
      </c>
      <c r="F75" s="3">
        <f t="shared" si="15"/>
        <v>16.271400377038876</v>
      </c>
      <c r="G75" s="3">
        <f t="shared" si="18"/>
        <v>10.678885516369693</v>
      </c>
      <c r="H75" s="3">
        <f t="shared" si="19"/>
        <v>82.600240935572202</v>
      </c>
      <c r="I75" t="b">
        <f t="shared" si="20"/>
        <v>1</v>
      </c>
      <c r="K75">
        <v>0.48366990827920586</v>
      </c>
      <c r="L75">
        <v>0.686808432573357</v>
      </c>
      <c r="M75">
        <v>0.52618504873492244</v>
      </c>
      <c r="O75" s="3">
        <f t="shared" si="16"/>
        <v>110</v>
      </c>
      <c r="P75" s="3" t="b">
        <f t="shared" si="21"/>
        <v>1</v>
      </c>
      <c r="Q75" t="b">
        <f t="shared" si="22"/>
        <v>1</v>
      </c>
    </row>
    <row r="76" spans="3:17" x14ac:dyDescent="0.2">
      <c r="C76" s="3">
        <f t="shared" si="14"/>
        <v>115.59136246270081</v>
      </c>
      <c r="D76" t="b">
        <f t="shared" si="13"/>
        <v>0</v>
      </c>
      <c r="E76">
        <f t="shared" si="17"/>
        <v>0</v>
      </c>
      <c r="F76" s="3">
        <f t="shared" si="15"/>
        <v>2.4470957409629555</v>
      </c>
      <c r="G76" s="3">
        <f t="shared" si="18"/>
        <v>0</v>
      </c>
      <c r="H76" s="3">
        <f t="shared" si="19"/>
        <v>113.14426672173786</v>
      </c>
      <c r="I76" t="b">
        <f t="shared" si="20"/>
        <v>1</v>
      </c>
      <c r="K76">
        <v>0.68998530154823667</v>
      </c>
      <c r="L76">
        <v>7.961245177725218E-2</v>
      </c>
      <c r="M76">
        <v>0.53228388081681222</v>
      </c>
      <c r="O76" s="3">
        <f t="shared" si="16"/>
        <v>116</v>
      </c>
      <c r="P76" s="3" t="b">
        <f t="shared" si="21"/>
        <v>0</v>
      </c>
      <c r="Q76" t="b">
        <f t="shared" si="22"/>
        <v>1</v>
      </c>
    </row>
    <row r="77" spans="3:17" x14ac:dyDescent="0.2">
      <c r="C77" s="3">
        <f t="shared" si="14"/>
        <v>101.49098179569894</v>
      </c>
      <c r="D77" t="b">
        <f t="shared" si="13"/>
        <v>0</v>
      </c>
      <c r="E77">
        <f t="shared" si="17"/>
        <v>0</v>
      </c>
      <c r="F77" s="3">
        <f t="shared" si="15"/>
        <v>8.9197010936280705</v>
      </c>
      <c r="G77" s="3">
        <f t="shared" si="18"/>
        <v>0</v>
      </c>
      <c r="H77" s="3">
        <f t="shared" si="19"/>
        <v>92.571280702070879</v>
      </c>
      <c r="I77" t="b">
        <f t="shared" si="20"/>
        <v>1</v>
      </c>
      <c r="K77">
        <v>0.21037977455323198</v>
      </c>
      <c r="L77">
        <v>0.45449101141798409</v>
      </c>
      <c r="M77">
        <v>0.81220326289345468</v>
      </c>
      <c r="O77" s="3">
        <f t="shared" si="16"/>
        <v>101</v>
      </c>
      <c r="P77" s="3" t="b">
        <f t="shared" si="21"/>
        <v>0</v>
      </c>
      <c r="Q77" t="b">
        <f t="shared" si="22"/>
        <v>1</v>
      </c>
    </row>
    <row r="78" spans="3:17" x14ac:dyDescent="0.2">
      <c r="C78" s="3">
        <f t="shared" si="14"/>
        <v>95.714735690414358</v>
      </c>
      <c r="D78" t="b">
        <f t="shared" si="13"/>
        <v>0</v>
      </c>
      <c r="E78">
        <f t="shared" si="17"/>
        <v>0</v>
      </c>
      <c r="F78" s="3">
        <f t="shared" si="15"/>
        <v>5.4620184867455039</v>
      </c>
      <c r="G78" s="3">
        <f t="shared" si="18"/>
        <v>0</v>
      </c>
      <c r="H78" s="3">
        <f t="shared" si="19"/>
        <v>90.252717203668851</v>
      </c>
      <c r="I78" t="b">
        <f t="shared" si="20"/>
        <v>1</v>
      </c>
      <c r="K78">
        <v>8.2100430996288054E-2</v>
      </c>
      <c r="L78">
        <v>0.27266701614746625</v>
      </c>
      <c r="M78">
        <v>0.10497376299321126</v>
      </c>
      <c r="O78" s="3">
        <f t="shared" si="16"/>
        <v>96</v>
      </c>
      <c r="P78" s="3" t="b">
        <f t="shared" si="21"/>
        <v>0</v>
      </c>
      <c r="Q78" t="b">
        <f t="shared" si="22"/>
        <v>1</v>
      </c>
    </row>
    <row r="79" spans="3:17" x14ac:dyDescent="0.2">
      <c r="C79" s="3">
        <f t="shared" si="14"/>
        <v>109.78826657323816</v>
      </c>
      <c r="D79" t="b">
        <f t="shared" si="13"/>
        <v>1</v>
      </c>
      <c r="E79">
        <f t="shared" si="17"/>
        <v>0</v>
      </c>
      <c r="F79" s="3">
        <f t="shared" si="15"/>
        <v>13.381754313612685</v>
      </c>
      <c r="G79" s="3">
        <f t="shared" si="18"/>
        <v>7.9589028893393614</v>
      </c>
      <c r="H79" s="3">
        <f t="shared" si="19"/>
        <v>88.447609370286116</v>
      </c>
      <c r="I79" t="b">
        <f t="shared" si="20"/>
        <v>1</v>
      </c>
      <c r="K79">
        <v>0.4923140377110371</v>
      </c>
      <c r="L79">
        <v>0.61459175876330807</v>
      </c>
      <c r="M79">
        <v>0.40970887133130496</v>
      </c>
      <c r="O79" s="3">
        <f t="shared" si="16"/>
        <v>110</v>
      </c>
      <c r="P79" s="3" t="b">
        <f t="shared" si="21"/>
        <v>1</v>
      </c>
      <c r="Q79" t="b">
        <f t="shared" si="22"/>
        <v>1</v>
      </c>
    </row>
    <row r="80" spans="3:17" x14ac:dyDescent="0.2">
      <c r="C80" s="3">
        <f t="shared" si="14"/>
        <v>105.56524206089024</v>
      </c>
      <c r="D80" t="b">
        <f t="shared" si="13"/>
        <v>0</v>
      </c>
      <c r="E80">
        <f t="shared" si="17"/>
        <v>0</v>
      </c>
      <c r="F80" s="3">
        <f t="shared" si="15"/>
        <v>11.089869918579581</v>
      </c>
      <c r="G80" s="3">
        <f t="shared" si="18"/>
        <v>0</v>
      </c>
      <c r="H80" s="3">
        <f t="shared" si="19"/>
        <v>94.475372142310661</v>
      </c>
      <c r="I80" t="b">
        <f t="shared" si="20"/>
        <v>1</v>
      </c>
      <c r="K80">
        <v>0.3403485871757812</v>
      </c>
      <c r="L80">
        <v>0.54119588574268118</v>
      </c>
      <c r="M80">
        <v>0.53390776719494404</v>
      </c>
      <c r="O80" s="3">
        <f t="shared" si="16"/>
        <v>106</v>
      </c>
      <c r="P80" s="3" t="b">
        <f t="shared" si="21"/>
        <v>0</v>
      </c>
      <c r="Q80" t="b">
        <f t="shared" si="22"/>
        <v>1</v>
      </c>
    </row>
    <row r="81" spans="3:17" x14ac:dyDescent="0.2">
      <c r="C81" s="3">
        <f t="shared" si="14"/>
        <v>104.23886169014901</v>
      </c>
      <c r="D81" t="b">
        <f t="shared" si="13"/>
        <v>0</v>
      </c>
      <c r="E81">
        <f t="shared" si="17"/>
        <v>0</v>
      </c>
      <c r="F81" s="3">
        <f t="shared" si="15"/>
        <v>1.2228855831275525</v>
      </c>
      <c r="G81" s="3">
        <f t="shared" si="18"/>
        <v>0</v>
      </c>
      <c r="H81" s="3">
        <f t="shared" si="19"/>
        <v>103.01597610702146</v>
      </c>
      <c r="I81" t="b">
        <f t="shared" si="20"/>
        <v>1</v>
      </c>
      <c r="K81">
        <v>0.29530456504977642</v>
      </c>
      <c r="L81">
        <v>1.7804170931820185E-2</v>
      </c>
      <c r="M81">
        <v>0.79240453302558944</v>
      </c>
      <c r="O81" s="3">
        <f t="shared" si="16"/>
        <v>104</v>
      </c>
      <c r="P81" s="3" t="b">
        <f t="shared" si="21"/>
        <v>0</v>
      </c>
      <c r="Q81" t="b">
        <f t="shared" si="22"/>
        <v>1</v>
      </c>
    </row>
    <row r="82" spans="3:17" x14ac:dyDescent="0.2">
      <c r="C82" s="3">
        <f t="shared" si="14"/>
        <v>128.03642596244282</v>
      </c>
      <c r="D82" t="b">
        <f t="shared" si="13"/>
        <v>0</v>
      </c>
      <c r="E82">
        <f t="shared" si="17"/>
        <v>0</v>
      </c>
      <c r="F82" s="3">
        <f t="shared" si="15"/>
        <v>44.014525476316805</v>
      </c>
      <c r="G82" s="3">
        <f t="shared" si="18"/>
        <v>0</v>
      </c>
      <c r="H82" s="3">
        <f t="shared" si="19"/>
        <v>84.021900486126015</v>
      </c>
      <c r="I82" t="b">
        <f t="shared" si="20"/>
        <v>1</v>
      </c>
      <c r="K82">
        <v>0.93553619420160183</v>
      </c>
      <c r="L82">
        <v>0.93082115268877119</v>
      </c>
      <c r="M82">
        <v>0.73746072611189195</v>
      </c>
      <c r="O82" s="3">
        <f t="shared" si="16"/>
        <v>128</v>
      </c>
      <c r="P82" s="3" t="b">
        <f t="shared" si="21"/>
        <v>0</v>
      </c>
      <c r="Q82" t="b">
        <f t="shared" si="22"/>
        <v>1</v>
      </c>
    </row>
    <row r="83" spans="3:17" x14ac:dyDescent="0.2">
      <c r="C83" s="3">
        <f t="shared" si="14"/>
        <v>111.80690875138315</v>
      </c>
      <c r="D83" t="b">
        <f t="shared" si="13"/>
        <v>0</v>
      </c>
      <c r="E83">
        <f t="shared" si="17"/>
        <v>0</v>
      </c>
      <c r="F83" s="3">
        <f t="shared" si="15"/>
        <v>3.5740662480875756</v>
      </c>
      <c r="G83" s="3">
        <f t="shared" si="18"/>
        <v>0</v>
      </c>
      <c r="H83" s="3">
        <f t="shared" si="19"/>
        <v>108.23284250329557</v>
      </c>
      <c r="I83" t="b">
        <f t="shared" si="20"/>
        <v>1</v>
      </c>
      <c r="K83">
        <v>0.56471318038940876</v>
      </c>
      <c r="L83">
        <v>0.15176776588098928</v>
      </c>
      <c r="M83">
        <v>0.24536252439529538</v>
      </c>
      <c r="O83" s="3">
        <f t="shared" si="16"/>
        <v>112</v>
      </c>
      <c r="P83" s="3" t="b">
        <f t="shared" si="21"/>
        <v>0</v>
      </c>
      <c r="Q83" t="b">
        <f t="shared" si="22"/>
        <v>1</v>
      </c>
    </row>
    <row r="84" spans="3:17" x14ac:dyDescent="0.2">
      <c r="C84" s="3">
        <f t="shared" si="14"/>
        <v>103.82123308432166</v>
      </c>
      <c r="D84" t="b">
        <f t="shared" si="13"/>
        <v>0</v>
      </c>
      <c r="E84">
        <f t="shared" si="17"/>
        <v>0</v>
      </c>
      <c r="F84" s="3">
        <f t="shared" si="15"/>
        <v>4.6314622603079805</v>
      </c>
      <c r="G84" s="3">
        <f t="shared" si="18"/>
        <v>0</v>
      </c>
      <c r="H84" s="3">
        <f t="shared" si="19"/>
        <v>99.189770824013678</v>
      </c>
      <c r="I84" t="b">
        <f t="shared" si="20"/>
        <v>1</v>
      </c>
      <c r="K84">
        <v>0.28159878174752029</v>
      </c>
      <c r="L84">
        <v>0.22073524107264941</v>
      </c>
      <c r="M84">
        <v>0.38362593611460027</v>
      </c>
      <c r="O84" s="3">
        <f t="shared" si="16"/>
        <v>104</v>
      </c>
      <c r="P84" s="3" t="b">
        <f t="shared" si="21"/>
        <v>0</v>
      </c>
      <c r="Q84" t="b">
        <f t="shared" si="22"/>
        <v>1</v>
      </c>
    </row>
    <row r="85" spans="3:17" x14ac:dyDescent="0.2">
      <c r="C85" s="3">
        <f t="shared" si="14"/>
        <v>127.4876883105875</v>
      </c>
      <c r="D85" t="b">
        <f t="shared" si="13"/>
        <v>0</v>
      </c>
      <c r="E85">
        <f t="shared" si="17"/>
        <v>0</v>
      </c>
      <c r="F85" s="3">
        <f t="shared" si="15"/>
        <v>2.8909301952029844</v>
      </c>
      <c r="G85" s="3">
        <f t="shared" si="18"/>
        <v>0</v>
      </c>
      <c r="H85" s="3">
        <f t="shared" si="19"/>
        <v>124.59675811538452</v>
      </c>
      <c r="I85" t="b">
        <f t="shared" si="20"/>
        <v>1</v>
      </c>
      <c r="K85">
        <v>0.92994671905652715</v>
      </c>
      <c r="L85">
        <v>0.10730162289787837</v>
      </c>
      <c r="M85">
        <v>0.70788789170787259</v>
      </c>
      <c r="O85" s="3">
        <f t="shared" si="16"/>
        <v>127</v>
      </c>
      <c r="P85" s="3" t="b">
        <f t="shared" si="21"/>
        <v>0</v>
      </c>
      <c r="Q85" t="b">
        <f t="shared" si="22"/>
        <v>1</v>
      </c>
    </row>
    <row r="86" spans="3:17" x14ac:dyDescent="0.2">
      <c r="C86" s="3">
        <f t="shared" si="14"/>
        <v>117.50738131499429</v>
      </c>
      <c r="D86" t="b">
        <f t="shared" si="13"/>
        <v>0</v>
      </c>
      <c r="E86">
        <f t="shared" si="17"/>
        <v>0</v>
      </c>
      <c r="F86" s="3">
        <f t="shared" si="15"/>
        <v>7.6526037092678347</v>
      </c>
      <c r="G86" s="3">
        <f t="shared" si="18"/>
        <v>0</v>
      </c>
      <c r="H86" s="3">
        <f t="shared" si="19"/>
        <v>109.85477760572645</v>
      </c>
      <c r="I86" t="b">
        <f t="shared" si="20"/>
        <v>1</v>
      </c>
      <c r="K86">
        <v>0.74543977396643346</v>
      </c>
      <c r="L86">
        <v>0.39452703791877908</v>
      </c>
      <c r="M86">
        <v>0.29296658096034411</v>
      </c>
      <c r="O86" s="3">
        <f t="shared" si="16"/>
        <v>118</v>
      </c>
      <c r="P86" s="3" t="b">
        <f t="shared" si="21"/>
        <v>0</v>
      </c>
      <c r="Q86" t="b">
        <f t="shared" si="22"/>
        <v>1</v>
      </c>
    </row>
    <row r="87" spans="3:17" x14ac:dyDescent="0.2">
      <c r="C87" s="3">
        <f t="shared" si="14"/>
        <v>118.41389448560791</v>
      </c>
      <c r="D87" t="b">
        <f t="shared" si="13"/>
        <v>1</v>
      </c>
      <c r="E87">
        <f t="shared" si="17"/>
        <v>0</v>
      </c>
      <c r="F87" s="3">
        <f t="shared" si="15"/>
        <v>31.301061753109501</v>
      </c>
      <c r="G87" s="3">
        <f t="shared" si="18"/>
        <v>4.2248517446942859</v>
      </c>
      <c r="H87" s="3">
        <f t="shared" si="19"/>
        <v>82.887980987804127</v>
      </c>
      <c r="I87" t="b">
        <f t="shared" si="20"/>
        <v>1</v>
      </c>
      <c r="K87">
        <v>0.76945616211255774</v>
      </c>
      <c r="L87">
        <v>0.87307896324547951</v>
      </c>
      <c r="M87">
        <v>0.19445358151162984</v>
      </c>
      <c r="O87" s="3">
        <f t="shared" si="16"/>
        <v>118</v>
      </c>
      <c r="P87" s="3" t="b">
        <f t="shared" si="21"/>
        <v>1</v>
      </c>
      <c r="Q87" t="b">
        <f t="shared" si="22"/>
        <v>1</v>
      </c>
    </row>
    <row r="88" spans="3:17" x14ac:dyDescent="0.2">
      <c r="C88" s="3">
        <f t="shared" si="14"/>
        <v>120.83750530582751</v>
      </c>
      <c r="D88" t="b">
        <f t="shared" si="13"/>
        <v>0</v>
      </c>
      <c r="E88">
        <f t="shared" si="17"/>
        <v>0</v>
      </c>
      <c r="F88" s="3">
        <f t="shared" si="15"/>
        <v>12.139161003064956</v>
      </c>
      <c r="G88" s="3">
        <f t="shared" si="18"/>
        <v>0</v>
      </c>
      <c r="H88" s="3">
        <f t="shared" si="19"/>
        <v>108.69834430276255</v>
      </c>
      <c r="I88" t="b">
        <f t="shared" si="20"/>
        <v>1</v>
      </c>
      <c r="K88">
        <v>0.82630489292134068</v>
      </c>
      <c r="L88">
        <v>0.57685395106131421</v>
      </c>
      <c r="M88">
        <v>0.63582280686927273</v>
      </c>
      <c r="O88" s="3">
        <f t="shared" si="16"/>
        <v>121</v>
      </c>
      <c r="P88" s="3" t="b">
        <f t="shared" si="21"/>
        <v>0</v>
      </c>
      <c r="Q88" t="b">
        <f t="shared" si="22"/>
        <v>1</v>
      </c>
    </row>
    <row r="89" spans="3:17" x14ac:dyDescent="0.2">
      <c r="C89" s="3">
        <f t="shared" si="14"/>
        <v>112.3199190346628</v>
      </c>
      <c r="D89" t="b">
        <f t="shared" si="13"/>
        <v>0</v>
      </c>
      <c r="E89">
        <f t="shared" si="17"/>
        <v>0</v>
      </c>
      <c r="F89" s="3">
        <f t="shared" si="15"/>
        <v>4.8791255028915526</v>
      </c>
      <c r="G89" s="3">
        <f t="shared" si="18"/>
        <v>0</v>
      </c>
      <c r="H89" s="3">
        <f t="shared" si="19"/>
        <v>107.44079353177125</v>
      </c>
      <c r="I89" t="b">
        <f t="shared" si="20"/>
        <v>1</v>
      </c>
      <c r="K89">
        <v>0.58266211209272245</v>
      </c>
      <c r="L89">
        <v>0.23649609201566868</v>
      </c>
      <c r="M89">
        <v>0.93741440446664304</v>
      </c>
      <c r="O89" s="3">
        <f t="shared" si="16"/>
        <v>112</v>
      </c>
      <c r="P89" s="3" t="b">
        <f t="shared" si="21"/>
        <v>0</v>
      </c>
      <c r="Q89" t="b">
        <f t="shared" si="22"/>
        <v>1</v>
      </c>
    </row>
    <row r="90" spans="3:17" x14ac:dyDescent="0.2">
      <c r="C90" s="3">
        <f t="shared" si="14"/>
        <v>102.34222722822555</v>
      </c>
      <c r="D90" t="b">
        <f t="shared" si="13"/>
        <v>0</v>
      </c>
      <c r="E90">
        <f t="shared" si="17"/>
        <v>0</v>
      </c>
      <c r="F90" s="3">
        <f t="shared" si="15"/>
        <v>34.024629599303609</v>
      </c>
      <c r="G90" s="3">
        <f t="shared" si="18"/>
        <v>0</v>
      </c>
      <c r="H90" s="3">
        <f t="shared" si="19"/>
        <v>68.317597628921945</v>
      </c>
      <c r="I90" t="b">
        <f t="shared" si="20"/>
        <v>1</v>
      </c>
      <c r="K90">
        <v>0.23527637070572349</v>
      </c>
      <c r="L90">
        <v>0.88961808566468714</v>
      </c>
      <c r="M90">
        <v>0.53927138080103165</v>
      </c>
      <c r="O90" s="3">
        <f t="shared" si="16"/>
        <v>102</v>
      </c>
      <c r="P90" s="3" t="b">
        <f t="shared" si="21"/>
        <v>0</v>
      </c>
      <c r="Q90" t="b">
        <f t="shared" si="22"/>
        <v>1</v>
      </c>
    </row>
    <row r="91" spans="3:17" x14ac:dyDescent="0.2">
      <c r="C91" s="3">
        <f t="shared" si="14"/>
        <v>101.27252973107628</v>
      </c>
      <c r="D91" t="b">
        <f t="shared" si="13"/>
        <v>0</v>
      </c>
      <c r="E91">
        <f t="shared" si="17"/>
        <v>0</v>
      </c>
      <c r="F91" s="3">
        <f t="shared" si="15"/>
        <v>13.002413511565626</v>
      </c>
      <c r="G91" s="3">
        <f t="shared" si="18"/>
        <v>0</v>
      </c>
      <c r="H91" s="3">
        <f t="shared" si="19"/>
        <v>88.270116219510655</v>
      </c>
      <c r="I91" t="b">
        <f t="shared" si="20"/>
        <v>1</v>
      </c>
      <c r="K91">
        <v>0.20421725617277664</v>
      </c>
      <c r="L91">
        <v>0.60355124098937385</v>
      </c>
      <c r="M91">
        <v>0.52512125310493585</v>
      </c>
      <c r="O91" s="3">
        <f t="shared" si="16"/>
        <v>101</v>
      </c>
      <c r="P91" s="3" t="b">
        <f t="shared" si="21"/>
        <v>0</v>
      </c>
      <c r="Q91" t="b">
        <f t="shared" si="22"/>
        <v>1</v>
      </c>
    </row>
    <row r="92" spans="3:17" x14ac:dyDescent="0.2">
      <c r="C92" s="3">
        <f t="shared" si="14"/>
        <v>103.73337323029887</v>
      </c>
      <c r="D92" t="b">
        <f t="shared" si="13"/>
        <v>0</v>
      </c>
      <c r="E92">
        <f t="shared" si="17"/>
        <v>0</v>
      </c>
      <c r="F92" s="3">
        <f t="shared" si="15"/>
        <v>16.555946509571793</v>
      </c>
      <c r="G92" s="3">
        <f t="shared" si="18"/>
        <v>0</v>
      </c>
      <c r="H92" s="3">
        <f t="shared" si="19"/>
        <v>87.17742672072707</v>
      </c>
      <c r="I92" t="b">
        <f t="shared" si="20"/>
        <v>1</v>
      </c>
      <c r="K92">
        <v>0.27874802283768485</v>
      </c>
      <c r="L92">
        <v>0.69292561453143087</v>
      </c>
      <c r="M92">
        <v>0.38791837862741563</v>
      </c>
      <c r="O92" s="3">
        <f t="shared" si="16"/>
        <v>104</v>
      </c>
      <c r="P92" s="3" t="b">
        <f t="shared" si="21"/>
        <v>0</v>
      </c>
      <c r="Q92" t="b">
        <f t="shared" si="22"/>
        <v>1</v>
      </c>
    </row>
    <row r="93" spans="3:17" x14ac:dyDescent="0.2">
      <c r="C93" s="3">
        <f t="shared" si="14"/>
        <v>116.11408741500118</v>
      </c>
      <c r="D93" t="b">
        <f t="shared" si="13"/>
        <v>0</v>
      </c>
      <c r="E93">
        <f t="shared" si="17"/>
        <v>0</v>
      </c>
      <c r="F93" s="3">
        <f t="shared" si="15"/>
        <v>2.9495666006109995</v>
      </c>
      <c r="G93" s="3">
        <f t="shared" si="18"/>
        <v>0</v>
      </c>
      <c r="H93" s="3">
        <f t="shared" si="19"/>
        <v>113.16452081439019</v>
      </c>
      <c r="I93" t="b">
        <f t="shared" si="20"/>
        <v>1</v>
      </c>
      <c r="K93">
        <v>0.70572158141226138</v>
      </c>
      <c r="L93">
        <v>0.11105685897137418</v>
      </c>
      <c r="M93">
        <v>0.51186629329732791</v>
      </c>
      <c r="O93" s="3">
        <f t="shared" si="16"/>
        <v>116</v>
      </c>
      <c r="P93" s="3" t="b">
        <f t="shared" si="21"/>
        <v>0</v>
      </c>
      <c r="Q93" t="b">
        <f t="shared" si="22"/>
        <v>1</v>
      </c>
    </row>
    <row r="94" spans="3:17" x14ac:dyDescent="0.2">
      <c r="C94" s="3">
        <f t="shared" si="14"/>
        <v>124.06354672947091</v>
      </c>
      <c r="D94" t="b">
        <f t="shared" si="13"/>
        <v>0</v>
      </c>
      <c r="E94">
        <f t="shared" si="17"/>
        <v>0</v>
      </c>
      <c r="F94" s="3">
        <f t="shared" si="15"/>
        <v>2.4092384016429724</v>
      </c>
      <c r="G94" s="3">
        <f t="shared" si="18"/>
        <v>0</v>
      </c>
      <c r="H94" s="3">
        <f t="shared" si="19"/>
        <v>121.65430832782795</v>
      </c>
      <c r="I94" t="b">
        <f t="shared" si="20"/>
        <v>1</v>
      </c>
      <c r="K94">
        <v>0.88553803997410208</v>
      </c>
      <c r="L94">
        <v>7.7328310920814602E-2</v>
      </c>
      <c r="M94">
        <v>0.73695559817941403</v>
      </c>
      <c r="O94" s="3">
        <f t="shared" si="16"/>
        <v>124</v>
      </c>
      <c r="P94" s="3" t="b">
        <f t="shared" si="21"/>
        <v>0</v>
      </c>
      <c r="Q94" t="b">
        <f t="shared" si="22"/>
        <v>1</v>
      </c>
    </row>
    <row r="95" spans="3:17" x14ac:dyDescent="0.2">
      <c r="C95" s="3">
        <f t="shared" si="14"/>
        <v>102.37095976881839</v>
      </c>
      <c r="D95" t="b">
        <f t="shared" si="13"/>
        <v>0</v>
      </c>
      <c r="E95">
        <f t="shared" si="17"/>
        <v>0</v>
      </c>
      <c r="F95" s="3">
        <f t="shared" si="15"/>
        <v>14.757835441615114</v>
      </c>
      <c r="G95" s="3">
        <f t="shared" si="18"/>
        <v>0</v>
      </c>
      <c r="H95" s="3">
        <f t="shared" si="19"/>
        <v>87.61312432720328</v>
      </c>
      <c r="I95" t="b">
        <f t="shared" si="20"/>
        <v>1</v>
      </c>
      <c r="K95">
        <v>0.23614043069559187</v>
      </c>
      <c r="L95">
        <v>0.65143185407926352</v>
      </c>
      <c r="M95">
        <v>0.28230795019290844</v>
      </c>
      <c r="O95" s="3">
        <f t="shared" si="16"/>
        <v>102</v>
      </c>
      <c r="P95" s="3" t="b">
        <f t="shared" si="21"/>
        <v>0</v>
      </c>
      <c r="Q95" t="b">
        <f t="shared" si="22"/>
        <v>1</v>
      </c>
    </row>
    <row r="96" spans="3:17" x14ac:dyDescent="0.2">
      <c r="C96" s="3">
        <f t="shared" si="14"/>
        <v>150.19093677516219</v>
      </c>
      <c r="D96" t="b">
        <f t="shared" si="13"/>
        <v>0</v>
      </c>
      <c r="E96">
        <f t="shared" si="17"/>
        <v>0</v>
      </c>
      <c r="F96" s="3">
        <f t="shared" si="15"/>
        <v>2.7621840792180379</v>
      </c>
      <c r="G96" s="3">
        <f t="shared" si="18"/>
        <v>0</v>
      </c>
      <c r="H96" s="3">
        <f t="shared" si="19"/>
        <v>147.42875269594415</v>
      </c>
      <c r="I96" t="b">
        <f t="shared" si="20"/>
        <v>1</v>
      </c>
      <c r="K96">
        <v>0.99907799765113203</v>
      </c>
      <c r="L96">
        <v>9.9123254934767258E-2</v>
      </c>
      <c r="M96">
        <v>0.18919807361931951</v>
      </c>
      <c r="O96" s="3">
        <f t="shared" si="16"/>
        <v>150</v>
      </c>
      <c r="P96" s="3" t="b">
        <f t="shared" si="21"/>
        <v>0</v>
      </c>
      <c r="Q96" t="b">
        <f t="shared" si="22"/>
        <v>1</v>
      </c>
    </row>
    <row r="97" spans="3:17" x14ac:dyDescent="0.2">
      <c r="C97" s="3">
        <f t="shared" si="14"/>
        <v>112.7723766566024</v>
      </c>
      <c r="D97" t="b">
        <f t="shared" si="13"/>
        <v>1</v>
      </c>
      <c r="E97">
        <f t="shared" si="17"/>
        <v>0</v>
      </c>
      <c r="F97" s="3">
        <f t="shared" si="15"/>
        <v>7.7545229361376968</v>
      </c>
      <c r="G97" s="3">
        <f t="shared" si="18"/>
        <v>9.3489009589446521</v>
      </c>
      <c r="H97" s="3">
        <f t="shared" si="19"/>
        <v>95.668952761520046</v>
      </c>
      <c r="I97" t="b">
        <f t="shared" si="20"/>
        <v>1</v>
      </c>
      <c r="K97">
        <v>0.59828501469208395</v>
      </c>
      <c r="L97">
        <v>0.39962849504298115</v>
      </c>
      <c r="M97">
        <v>0.47316096956878007</v>
      </c>
      <c r="O97" s="3">
        <f t="shared" si="16"/>
        <v>113</v>
      </c>
      <c r="P97" s="3" t="b">
        <f t="shared" si="21"/>
        <v>1</v>
      </c>
      <c r="Q97" t="b">
        <f t="shared" si="22"/>
        <v>1</v>
      </c>
    </row>
    <row r="98" spans="3:17" x14ac:dyDescent="0.2">
      <c r="C98" s="3">
        <f t="shared" si="14"/>
        <v>123.57769698920946</v>
      </c>
      <c r="D98" t="b">
        <f t="shared" si="13"/>
        <v>1</v>
      </c>
      <c r="E98">
        <f t="shared" si="17"/>
        <v>0</v>
      </c>
      <c r="F98" s="3">
        <f t="shared" si="15"/>
        <v>11.714800748521347</v>
      </c>
      <c r="G98" s="3">
        <f t="shared" si="18"/>
        <v>4.0474113233246483</v>
      </c>
      <c r="H98" s="3">
        <f t="shared" si="19"/>
        <v>107.81548491736346</v>
      </c>
      <c r="I98" t="b">
        <f t="shared" si="20"/>
        <v>1</v>
      </c>
      <c r="K98">
        <v>0.87776715847208753</v>
      </c>
      <c r="L98">
        <v>0.56287717711014496</v>
      </c>
      <c r="M98">
        <v>0.18286315428497624</v>
      </c>
      <c r="O98" s="3">
        <f t="shared" si="16"/>
        <v>124</v>
      </c>
      <c r="P98" s="3" t="b">
        <f t="shared" si="21"/>
        <v>1</v>
      </c>
      <c r="Q98" t="b">
        <f t="shared" si="22"/>
        <v>1</v>
      </c>
    </row>
    <row r="99" spans="3:17" x14ac:dyDescent="0.2">
      <c r="C99" s="3">
        <f t="shared" si="14"/>
        <v>113.51384937263694</v>
      </c>
      <c r="D99" t="b">
        <f t="shared" si="13"/>
        <v>1</v>
      </c>
      <c r="E99">
        <f t="shared" si="17"/>
        <v>0</v>
      </c>
      <c r="F99" s="3">
        <f t="shared" si="15"/>
        <v>25.302144638668931</v>
      </c>
      <c r="G99" s="3">
        <f t="shared" si="18"/>
        <v>26.622516239822033</v>
      </c>
      <c r="H99" s="3">
        <f t="shared" si="19"/>
        <v>61.589188494145972</v>
      </c>
      <c r="I99" t="b">
        <f t="shared" si="20"/>
        <v>1</v>
      </c>
      <c r="K99">
        <v>0.62340839998895337</v>
      </c>
      <c r="L99">
        <v>0.82337506760987</v>
      </c>
      <c r="M99">
        <v>0.8362525587646078</v>
      </c>
      <c r="O99" s="3">
        <f t="shared" si="16"/>
        <v>114</v>
      </c>
      <c r="P99" s="3" t="b">
        <f t="shared" si="21"/>
        <v>1</v>
      </c>
      <c r="Q99" t="b">
        <f t="shared" si="22"/>
        <v>1</v>
      </c>
    </row>
    <row r="100" spans="3:17" x14ac:dyDescent="0.2">
      <c r="C100" s="3">
        <f t="shared" si="14"/>
        <v>116.59580264466621</v>
      </c>
      <c r="D100" t="b">
        <f t="shared" si="13"/>
        <v>0</v>
      </c>
      <c r="E100">
        <f t="shared" si="17"/>
        <v>0</v>
      </c>
      <c r="F100" s="3">
        <f t="shared" si="15"/>
        <v>14.713088643458137</v>
      </c>
      <c r="G100" s="3">
        <f t="shared" si="18"/>
        <v>0</v>
      </c>
      <c r="H100" s="3">
        <f t="shared" si="19"/>
        <v>101.88271400120807</v>
      </c>
      <c r="I100" t="b">
        <f t="shared" si="20"/>
        <v>1</v>
      </c>
      <c r="K100">
        <v>0.71982748456519208</v>
      </c>
      <c r="L100">
        <v>0.65030809371168807</v>
      </c>
      <c r="M100">
        <v>0.9277126770182057</v>
      </c>
      <c r="O100" s="3">
        <f t="shared" si="16"/>
        <v>117</v>
      </c>
      <c r="P100" s="3" t="b">
        <f t="shared" si="21"/>
        <v>0</v>
      </c>
      <c r="Q100" t="b">
        <f t="shared" si="22"/>
        <v>1</v>
      </c>
    </row>
    <row r="101" spans="3:17" x14ac:dyDescent="0.2">
      <c r="C101" s="3">
        <f t="shared" si="14"/>
        <v>96.903011997358078</v>
      </c>
      <c r="D101" t="b">
        <f t="shared" si="13"/>
        <v>0</v>
      </c>
      <c r="E101">
        <f t="shared" si="17"/>
        <v>0</v>
      </c>
      <c r="F101" s="3">
        <f t="shared" si="15"/>
        <v>3.8041408983419434</v>
      </c>
      <c r="G101" s="3">
        <f t="shared" si="18"/>
        <v>0</v>
      </c>
      <c r="H101" s="3">
        <f t="shared" si="19"/>
        <v>93.098871099016137</v>
      </c>
      <c r="I101" t="b">
        <f t="shared" si="20"/>
        <v>1</v>
      </c>
      <c r="K101">
        <v>0.10245297428829814</v>
      </c>
      <c r="L101">
        <v>0.16689829647218202</v>
      </c>
      <c r="M101">
        <v>0.92889950387396591</v>
      </c>
      <c r="O101" s="3">
        <f t="shared" si="16"/>
        <v>97</v>
      </c>
      <c r="P101" s="3" t="b">
        <f t="shared" si="21"/>
        <v>0</v>
      </c>
      <c r="Q101" t="b">
        <f t="shared" si="22"/>
        <v>1</v>
      </c>
    </row>
    <row r="102" spans="3:17" x14ac:dyDescent="0.2">
      <c r="C102" s="3">
        <f t="shared" si="14"/>
        <v>104.99098037207848</v>
      </c>
      <c r="D102" t="b">
        <f t="shared" si="13"/>
        <v>0</v>
      </c>
      <c r="E102">
        <f t="shared" si="17"/>
        <v>0</v>
      </c>
      <c r="F102" s="3">
        <f t="shared" si="15"/>
        <v>35.367657278365513</v>
      </c>
      <c r="G102" s="3">
        <f t="shared" si="18"/>
        <v>0</v>
      </c>
      <c r="H102" s="3">
        <f t="shared" si="19"/>
        <v>69.623323093712969</v>
      </c>
      <c r="I102" t="b">
        <f t="shared" si="20"/>
        <v>1</v>
      </c>
      <c r="K102">
        <v>0.32058656126137763</v>
      </c>
      <c r="L102">
        <v>0.89674362024444199</v>
      </c>
      <c r="M102">
        <v>0.70173496713210393</v>
      </c>
      <c r="O102" s="3">
        <f t="shared" si="16"/>
        <v>105</v>
      </c>
      <c r="P102" s="3" t="b">
        <f t="shared" si="21"/>
        <v>0</v>
      </c>
      <c r="Q102" t="b">
        <f t="shared" si="22"/>
        <v>1</v>
      </c>
    </row>
    <row r="103" spans="3:17" x14ac:dyDescent="0.2">
      <c r="C103" s="3">
        <f t="shared" si="14"/>
        <v>105.43130402397895</v>
      </c>
      <c r="D103" t="b">
        <f t="shared" si="13"/>
        <v>1</v>
      </c>
      <c r="E103">
        <f t="shared" si="17"/>
        <v>0</v>
      </c>
      <c r="F103" s="3">
        <f t="shared" si="15"/>
        <v>2.5203762351098065</v>
      </c>
      <c r="G103" s="3">
        <f t="shared" si="18"/>
        <v>2.3825013706520948</v>
      </c>
      <c r="H103" s="3">
        <f t="shared" si="19"/>
        <v>100.52842641821705</v>
      </c>
      <c r="I103" t="b">
        <f t="shared" si="20"/>
        <v>1</v>
      </c>
      <c r="K103">
        <v>0.33570716683509327</v>
      </c>
      <c r="L103">
        <v>8.4074338276123983E-2</v>
      </c>
      <c r="M103">
        <v>7.5724202464463874E-2</v>
      </c>
      <c r="O103" s="3">
        <f t="shared" si="16"/>
        <v>105</v>
      </c>
      <c r="P103" s="3" t="b">
        <f t="shared" si="21"/>
        <v>1</v>
      </c>
      <c r="Q103" t="b">
        <f t="shared" si="22"/>
        <v>1</v>
      </c>
    </row>
    <row r="104" spans="3:17" x14ac:dyDescent="0.2">
      <c r="C104" s="3">
        <f t="shared" ref="C104:C135" si="23">EXP(_xlfn.NORM.INV(K104,$C$6,$C$7))</f>
        <v>116.85478107230345</v>
      </c>
      <c r="D104" t="b">
        <f t="shared" si="13"/>
        <v>0</v>
      </c>
      <c r="E104">
        <f t="shared" si="17"/>
        <v>0</v>
      </c>
      <c r="F104" s="3">
        <f t="shared" ref="F104:F135" si="24">EXP(_xlfn.NORM.INV(L104,$F$6,$F$7))</f>
        <v>16.734869441559738</v>
      </c>
      <c r="G104" s="3">
        <f t="shared" si="18"/>
        <v>0</v>
      </c>
      <c r="H104" s="3">
        <f t="shared" si="19"/>
        <v>100.11991163074372</v>
      </c>
      <c r="I104" t="b">
        <f t="shared" si="20"/>
        <v>1</v>
      </c>
      <c r="K104">
        <v>0.72724971801706373</v>
      </c>
      <c r="L104">
        <v>0.69669184805363982</v>
      </c>
      <c r="M104">
        <v>6.7231842851868673E-2</v>
      </c>
      <c r="O104" s="3">
        <f t="shared" ref="O104:O135" si="25">ROUND(C104,0)</f>
        <v>117</v>
      </c>
      <c r="P104" s="3" t="b">
        <f t="shared" si="21"/>
        <v>0</v>
      </c>
      <c r="Q104" t="b">
        <f t="shared" si="22"/>
        <v>1</v>
      </c>
    </row>
    <row r="105" spans="3:17" x14ac:dyDescent="0.2">
      <c r="C105" s="3">
        <f t="shared" si="23"/>
        <v>112.42145686734732</v>
      </c>
      <c r="D105" t="b">
        <f t="shared" si="13"/>
        <v>1</v>
      </c>
      <c r="E105">
        <f t="shared" si="17"/>
        <v>0</v>
      </c>
      <c r="F105" s="3">
        <f t="shared" si="24"/>
        <v>22.179453502729</v>
      </c>
      <c r="G105" s="3">
        <f t="shared" si="18"/>
        <v>28.376781981207554</v>
      </c>
      <c r="H105" s="3">
        <f t="shared" si="19"/>
        <v>61.865221383410756</v>
      </c>
      <c r="I105" t="b">
        <f t="shared" si="20"/>
        <v>1</v>
      </c>
      <c r="K105">
        <v>0.58618590856017028</v>
      </c>
      <c r="L105">
        <v>0.78715286460477984</v>
      </c>
      <c r="M105">
        <v>0.85152265371572644</v>
      </c>
      <c r="O105" s="3">
        <f t="shared" si="25"/>
        <v>112</v>
      </c>
      <c r="P105" s="3" t="b">
        <f t="shared" si="21"/>
        <v>1</v>
      </c>
      <c r="Q105" t="b">
        <f t="shared" si="22"/>
        <v>1</v>
      </c>
    </row>
    <row r="106" spans="3:17" x14ac:dyDescent="0.2">
      <c r="C106" s="3">
        <f t="shared" si="23"/>
        <v>120.97644684458797</v>
      </c>
      <c r="D106" t="b">
        <f t="shared" si="13"/>
        <v>0</v>
      </c>
      <c r="E106">
        <f t="shared" si="17"/>
        <v>0</v>
      </c>
      <c r="F106" s="3">
        <f t="shared" si="24"/>
        <v>55.128234188201503</v>
      </c>
      <c r="G106" s="3">
        <f t="shared" si="18"/>
        <v>0</v>
      </c>
      <c r="H106" s="3">
        <f t="shared" si="19"/>
        <v>65.848212656386465</v>
      </c>
      <c r="I106" t="b">
        <f t="shared" si="20"/>
        <v>1</v>
      </c>
      <c r="K106">
        <v>0.82923716785984958</v>
      </c>
      <c r="L106">
        <v>0.95609612082558126</v>
      </c>
      <c r="M106">
        <v>0.54786355599509373</v>
      </c>
      <c r="O106" s="3">
        <f t="shared" si="25"/>
        <v>121</v>
      </c>
      <c r="P106" s="3" t="b">
        <f t="shared" si="21"/>
        <v>0</v>
      </c>
      <c r="Q106" t="b">
        <f t="shared" si="22"/>
        <v>1</v>
      </c>
    </row>
    <row r="107" spans="3:17" x14ac:dyDescent="0.2">
      <c r="C107" s="3">
        <f t="shared" si="23"/>
        <v>103.75222770540992</v>
      </c>
      <c r="D107" t="b">
        <f t="shared" si="13"/>
        <v>1</v>
      </c>
      <c r="E107">
        <f t="shared" si="17"/>
        <v>0</v>
      </c>
      <c r="F107" s="3">
        <f t="shared" si="24"/>
        <v>42.545429455456549</v>
      </c>
      <c r="G107" s="3">
        <f t="shared" si="18"/>
        <v>30.728899148403396</v>
      </c>
      <c r="H107" s="3">
        <f t="shared" si="19"/>
        <v>30.477899101549976</v>
      </c>
      <c r="I107" t="b">
        <f t="shared" si="20"/>
        <v>0</v>
      </c>
      <c r="K107">
        <v>0.27935880524336332</v>
      </c>
      <c r="L107">
        <v>0.92618970443017379</v>
      </c>
      <c r="M107">
        <v>0.86920021388996282</v>
      </c>
      <c r="O107" s="3">
        <f t="shared" si="25"/>
        <v>104</v>
      </c>
      <c r="P107" s="3" t="b">
        <f t="shared" si="21"/>
        <v>1</v>
      </c>
      <c r="Q107" t="b">
        <f t="shared" si="22"/>
        <v>0</v>
      </c>
    </row>
    <row r="108" spans="3:17" x14ac:dyDescent="0.2">
      <c r="C108" s="3">
        <f t="shared" si="23"/>
        <v>91.736365539440015</v>
      </c>
      <c r="D108" t="b">
        <f t="shared" si="13"/>
        <v>0</v>
      </c>
      <c r="E108">
        <f t="shared" si="17"/>
        <v>0</v>
      </c>
      <c r="F108" s="3">
        <f t="shared" si="24"/>
        <v>6.1987016955026943</v>
      </c>
      <c r="G108" s="3">
        <f t="shared" si="18"/>
        <v>0</v>
      </c>
      <c r="H108" s="3">
        <f t="shared" si="19"/>
        <v>85.537663843937324</v>
      </c>
      <c r="I108" t="b">
        <f t="shared" si="20"/>
        <v>1</v>
      </c>
      <c r="K108">
        <v>3.4714729824154689E-2</v>
      </c>
      <c r="L108">
        <v>0.3162378379583175</v>
      </c>
      <c r="M108">
        <v>0.23506732698282151</v>
      </c>
      <c r="O108" s="3">
        <f t="shared" si="25"/>
        <v>92</v>
      </c>
      <c r="P108" s="3" t="b">
        <f t="shared" si="21"/>
        <v>0</v>
      </c>
      <c r="Q108" t="b">
        <f t="shared" si="22"/>
        <v>1</v>
      </c>
    </row>
    <row r="109" spans="3:17" x14ac:dyDescent="0.2">
      <c r="C109" s="3">
        <f t="shared" si="23"/>
        <v>123.00620199566248</v>
      </c>
      <c r="D109" t="b">
        <f t="shared" si="13"/>
        <v>0</v>
      </c>
      <c r="E109">
        <f t="shared" si="17"/>
        <v>0</v>
      </c>
      <c r="F109" s="3">
        <f t="shared" si="24"/>
        <v>7.4683985522089555</v>
      </c>
      <c r="G109" s="3">
        <f t="shared" si="18"/>
        <v>0</v>
      </c>
      <c r="H109" s="3">
        <f t="shared" si="19"/>
        <v>115.53780344345353</v>
      </c>
      <c r="I109" t="b">
        <f t="shared" si="20"/>
        <v>1</v>
      </c>
      <c r="K109">
        <v>0.86811912485950249</v>
      </c>
      <c r="L109">
        <v>0.38517982109815752</v>
      </c>
      <c r="M109">
        <v>0.99464170768530513</v>
      </c>
      <c r="O109" s="3">
        <f t="shared" si="25"/>
        <v>123</v>
      </c>
      <c r="P109" s="3" t="b">
        <f t="shared" si="21"/>
        <v>0</v>
      </c>
      <c r="Q109" t="b">
        <f t="shared" si="22"/>
        <v>1</v>
      </c>
    </row>
    <row r="110" spans="3:17" x14ac:dyDescent="0.2">
      <c r="C110" s="3">
        <f t="shared" si="23"/>
        <v>92.104641796987707</v>
      </c>
      <c r="D110" t="b">
        <f t="shared" si="13"/>
        <v>0</v>
      </c>
      <c r="E110">
        <f t="shared" si="17"/>
        <v>0</v>
      </c>
      <c r="F110" s="3">
        <f t="shared" si="24"/>
        <v>13.014462929985173</v>
      </c>
      <c r="G110" s="3">
        <f t="shared" si="18"/>
        <v>0</v>
      </c>
      <c r="H110" s="3">
        <f t="shared" si="19"/>
        <v>79.090178867002535</v>
      </c>
      <c r="I110" t="b">
        <f t="shared" si="20"/>
        <v>1</v>
      </c>
      <c r="K110">
        <v>3.790353869334262E-2</v>
      </c>
      <c r="L110">
        <v>0.60390820929864331</v>
      </c>
      <c r="M110">
        <v>0.37794625002435212</v>
      </c>
      <c r="O110" s="3">
        <f t="shared" si="25"/>
        <v>92</v>
      </c>
      <c r="P110" s="3" t="b">
        <f t="shared" si="21"/>
        <v>0</v>
      </c>
      <c r="Q110" t="b">
        <f t="shared" si="22"/>
        <v>1</v>
      </c>
    </row>
    <row r="111" spans="3:17" x14ac:dyDescent="0.2">
      <c r="C111" s="3">
        <f t="shared" si="23"/>
        <v>111.00018113593411</v>
      </c>
      <c r="D111" t="b">
        <f t="shared" si="13"/>
        <v>0</v>
      </c>
      <c r="E111">
        <f t="shared" si="17"/>
        <v>0</v>
      </c>
      <c r="F111" s="3">
        <f t="shared" si="24"/>
        <v>78.216679699195012</v>
      </c>
      <c r="G111" s="3">
        <f t="shared" si="18"/>
        <v>0</v>
      </c>
      <c r="H111" s="3">
        <f t="shared" si="19"/>
        <v>32.783501436739101</v>
      </c>
      <c r="I111" t="b">
        <f t="shared" si="20"/>
        <v>0</v>
      </c>
      <c r="K111">
        <v>0.5360608830698731</v>
      </c>
      <c r="L111">
        <v>0.98015197247961772</v>
      </c>
      <c r="M111">
        <v>0.31354667716033513</v>
      </c>
      <c r="O111" s="3">
        <f t="shared" si="25"/>
        <v>111</v>
      </c>
      <c r="P111" s="3" t="b">
        <f t="shared" si="21"/>
        <v>0</v>
      </c>
      <c r="Q111" t="b">
        <f t="shared" si="22"/>
        <v>0</v>
      </c>
    </row>
    <row r="112" spans="3:17" x14ac:dyDescent="0.2">
      <c r="C112" s="3">
        <f t="shared" si="23"/>
        <v>117.69662515674091</v>
      </c>
      <c r="D112" t="b">
        <f t="shared" si="13"/>
        <v>0</v>
      </c>
      <c r="E112">
        <f t="shared" si="17"/>
        <v>0</v>
      </c>
      <c r="F112" s="3">
        <f t="shared" si="24"/>
        <v>11.612269730575306</v>
      </c>
      <c r="G112" s="3">
        <f t="shared" si="18"/>
        <v>0</v>
      </c>
      <c r="H112" s="3">
        <f t="shared" si="19"/>
        <v>106.0843554261656</v>
      </c>
      <c r="I112" t="b">
        <f t="shared" si="20"/>
        <v>1</v>
      </c>
      <c r="K112">
        <v>0.75057482362745886</v>
      </c>
      <c r="L112">
        <v>0.55941144320224234</v>
      </c>
      <c r="M112">
        <v>0.29109264879054975</v>
      </c>
      <c r="O112" s="3">
        <f t="shared" si="25"/>
        <v>118</v>
      </c>
      <c r="P112" s="3" t="b">
        <f t="shared" si="21"/>
        <v>0</v>
      </c>
      <c r="Q112" t="b">
        <f t="shared" si="22"/>
        <v>1</v>
      </c>
    </row>
    <row r="113" spans="3:17" x14ac:dyDescent="0.2">
      <c r="C113" s="3">
        <f t="shared" si="23"/>
        <v>106.78597832307825</v>
      </c>
      <c r="D113" t="b">
        <f t="shared" si="13"/>
        <v>0</v>
      </c>
      <c r="E113">
        <f t="shared" si="17"/>
        <v>0</v>
      </c>
      <c r="F113" s="3">
        <f t="shared" si="24"/>
        <v>11.451934161209453</v>
      </c>
      <c r="G113" s="3">
        <f t="shared" si="18"/>
        <v>0</v>
      </c>
      <c r="H113" s="3">
        <f t="shared" si="19"/>
        <v>95.334044161868803</v>
      </c>
      <c r="I113" t="b">
        <f t="shared" si="20"/>
        <v>1</v>
      </c>
      <c r="K113">
        <v>0.38340986623211237</v>
      </c>
      <c r="L113">
        <v>0.55392078986840509</v>
      </c>
      <c r="M113">
        <v>0.16907213773425767</v>
      </c>
      <c r="O113" s="3">
        <f t="shared" si="25"/>
        <v>107</v>
      </c>
      <c r="P113" s="3" t="b">
        <f t="shared" si="21"/>
        <v>0</v>
      </c>
      <c r="Q113" t="b">
        <f t="shared" si="22"/>
        <v>1</v>
      </c>
    </row>
    <row r="114" spans="3:17" x14ac:dyDescent="0.2">
      <c r="C114" s="3">
        <f t="shared" si="23"/>
        <v>122.33688624598804</v>
      </c>
      <c r="D114" t="b">
        <f t="shared" si="13"/>
        <v>1</v>
      </c>
      <c r="E114">
        <f t="shared" si="17"/>
        <v>0</v>
      </c>
      <c r="F114" s="3">
        <f t="shared" si="24"/>
        <v>23.036191843994718</v>
      </c>
      <c r="G114" s="3">
        <f t="shared" si="18"/>
        <v>16.090921942702153</v>
      </c>
      <c r="H114" s="3">
        <f t="shared" si="19"/>
        <v>83.209772459291173</v>
      </c>
      <c r="I114" t="b">
        <f t="shared" si="20"/>
        <v>1</v>
      </c>
      <c r="K114">
        <v>0.85610502461204108</v>
      </c>
      <c r="L114">
        <v>0.79799513038640191</v>
      </c>
      <c r="M114">
        <v>0.68284531049732744</v>
      </c>
      <c r="O114" s="3">
        <f t="shared" si="25"/>
        <v>122</v>
      </c>
      <c r="P114" s="3" t="b">
        <f t="shared" si="21"/>
        <v>1</v>
      </c>
      <c r="Q114" t="b">
        <f t="shared" si="22"/>
        <v>1</v>
      </c>
    </row>
    <row r="115" spans="3:17" x14ac:dyDescent="0.2">
      <c r="C115" s="3">
        <f t="shared" si="23"/>
        <v>116.41905732220523</v>
      </c>
      <c r="D115" t="b">
        <f t="shared" si="13"/>
        <v>0</v>
      </c>
      <c r="E115">
        <f t="shared" si="17"/>
        <v>0</v>
      </c>
      <c r="F115" s="3">
        <f t="shared" si="24"/>
        <v>27.562883598780729</v>
      </c>
      <c r="G115" s="3">
        <f t="shared" si="18"/>
        <v>0</v>
      </c>
      <c r="H115" s="3">
        <f t="shared" si="19"/>
        <v>88.856173723424504</v>
      </c>
      <c r="I115" t="b">
        <f t="shared" si="20"/>
        <v>1</v>
      </c>
      <c r="K115">
        <v>0.71469684756367158</v>
      </c>
      <c r="L115">
        <v>0.84468117980666124</v>
      </c>
      <c r="M115">
        <v>0.29785671379666434</v>
      </c>
      <c r="O115" s="3">
        <f t="shared" si="25"/>
        <v>116</v>
      </c>
      <c r="P115" s="3" t="b">
        <f t="shared" si="21"/>
        <v>0</v>
      </c>
      <c r="Q115" t="b">
        <f t="shared" si="22"/>
        <v>1</v>
      </c>
    </row>
    <row r="116" spans="3:17" x14ac:dyDescent="0.2">
      <c r="C116" s="3">
        <f t="shared" si="23"/>
        <v>140.010824768643</v>
      </c>
      <c r="D116" t="b">
        <f t="shared" si="13"/>
        <v>0</v>
      </c>
      <c r="E116">
        <f t="shared" si="17"/>
        <v>0</v>
      </c>
      <c r="F116" s="3">
        <f t="shared" si="24"/>
        <v>26.959680988771112</v>
      </c>
      <c r="G116" s="3">
        <f t="shared" si="18"/>
        <v>0</v>
      </c>
      <c r="H116" s="3">
        <f t="shared" si="19"/>
        <v>113.05114377987189</v>
      </c>
      <c r="I116" t="b">
        <f t="shared" si="20"/>
        <v>1</v>
      </c>
      <c r="K116">
        <v>0.99207592176330583</v>
      </c>
      <c r="L116">
        <v>0.83934204876222362</v>
      </c>
      <c r="M116">
        <v>0.95257219402879323</v>
      </c>
      <c r="O116" s="3">
        <f t="shared" si="25"/>
        <v>140</v>
      </c>
      <c r="P116" s="3" t="b">
        <f t="shared" si="21"/>
        <v>0</v>
      </c>
      <c r="Q116" t="b">
        <f t="shared" si="22"/>
        <v>1</v>
      </c>
    </row>
    <row r="117" spans="3:17" x14ac:dyDescent="0.2">
      <c r="C117" s="3">
        <f t="shared" si="23"/>
        <v>107.44578078485627</v>
      </c>
      <c r="D117" t="b">
        <f t="shared" si="13"/>
        <v>0</v>
      </c>
      <c r="E117">
        <f t="shared" si="17"/>
        <v>0</v>
      </c>
      <c r="F117" s="3">
        <f t="shared" si="24"/>
        <v>5.2615243355403312</v>
      </c>
      <c r="G117" s="3">
        <f t="shared" si="18"/>
        <v>0</v>
      </c>
      <c r="H117" s="3">
        <f t="shared" si="19"/>
        <v>102.18425644931594</v>
      </c>
      <c r="I117" t="b">
        <f t="shared" si="20"/>
        <v>1</v>
      </c>
      <c r="K117">
        <v>0.4071276116214485</v>
      </c>
      <c r="L117">
        <v>0.26038325156832776</v>
      </c>
      <c r="M117">
        <v>0.49856434488680679</v>
      </c>
      <c r="O117" s="3">
        <f t="shared" si="25"/>
        <v>107</v>
      </c>
      <c r="P117" s="3" t="b">
        <f t="shared" si="21"/>
        <v>0</v>
      </c>
      <c r="Q117" t="b">
        <f t="shared" si="22"/>
        <v>1</v>
      </c>
    </row>
    <row r="118" spans="3:17" x14ac:dyDescent="0.2">
      <c r="C118" s="3">
        <f t="shared" si="23"/>
        <v>111.20146782033929</v>
      </c>
      <c r="D118" t="b">
        <f t="shared" si="13"/>
        <v>0</v>
      </c>
      <c r="E118">
        <f t="shared" si="17"/>
        <v>0</v>
      </c>
      <c r="F118" s="3">
        <f t="shared" si="24"/>
        <v>52.899619085161163</v>
      </c>
      <c r="G118" s="3">
        <f t="shared" si="18"/>
        <v>0</v>
      </c>
      <c r="H118" s="3">
        <f t="shared" si="19"/>
        <v>58.301848735178126</v>
      </c>
      <c r="I118" t="b">
        <f t="shared" si="20"/>
        <v>0</v>
      </c>
      <c r="K118">
        <v>0.54325287319713733</v>
      </c>
      <c r="L118">
        <v>0.95212447224354813</v>
      </c>
      <c r="M118">
        <v>0.21343083694987852</v>
      </c>
      <c r="O118" s="3">
        <f t="shared" si="25"/>
        <v>111</v>
      </c>
      <c r="P118" s="3" t="b">
        <f t="shared" si="21"/>
        <v>0</v>
      </c>
      <c r="Q118" t="b">
        <f t="shared" si="22"/>
        <v>0</v>
      </c>
    </row>
    <row r="119" spans="3:17" x14ac:dyDescent="0.2">
      <c r="C119" s="3">
        <f t="shared" si="23"/>
        <v>103.36908622286377</v>
      </c>
      <c r="D119" t="b">
        <f t="shared" si="13"/>
        <v>0</v>
      </c>
      <c r="E119">
        <f t="shared" si="17"/>
        <v>0</v>
      </c>
      <c r="F119" s="3">
        <f t="shared" si="24"/>
        <v>23.40944828390689</v>
      </c>
      <c r="G119" s="3">
        <f t="shared" si="18"/>
        <v>0</v>
      </c>
      <c r="H119" s="3">
        <f t="shared" si="19"/>
        <v>79.959637938956888</v>
      </c>
      <c r="I119" t="b">
        <f t="shared" si="20"/>
        <v>1</v>
      </c>
      <c r="K119">
        <v>0.26705503775522543</v>
      </c>
      <c r="L119">
        <v>0.80249159670353232</v>
      </c>
      <c r="M119">
        <v>0.71727412568341842</v>
      </c>
      <c r="O119" s="3">
        <f t="shared" si="25"/>
        <v>103</v>
      </c>
      <c r="P119" s="3" t="b">
        <f t="shared" si="21"/>
        <v>0</v>
      </c>
      <c r="Q119" t="b">
        <f t="shared" si="22"/>
        <v>1</v>
      </c>
    </row>
    <row r="120" spans="3:17" x14ac:dyDescent="0.2">
      <c r="C120" s="3">
        <f t="shared" si="23"/>
        <v>102.58702165949913</v>
      </c>
      <c r="D120" t="b">
        <f t="shared" si="13"/>
        <v>0</v>
      </c>
      <c r="E120">
        <f t="shared" si="17"/>
        <v>0</v>
      </c>
      <c r="F120" s="3">
        <f t="shared" si="24"/>
        <v>9.9292943597870522</v>
      </c>
      <c r="G120" s="3">
        <f t="shared" si="18"/>
        <v>0</v>
      </c>
      <c r="H120" s="3">
        <f t="shared" si="19"/>
        <v>92.657727299712079</v>
      </c>
      <c r="I120" t="b">
        <f t="shared" si="20"/>
        <v>1</v>
      </c>
      <c r="K120">
        <v>0.2426857430627668</v>
      </c>
      <c r="L120">
        <v>0.49716925742732565</v>
      </c>
      <c r="M120">
        <v>3.9734031624375943E-2</v>
      </c>
      <c r="O120" s="3">
        <f t="shared" si="25"/>
        <v>103</v>
      </c>
      <c r="P120" s="3" t="b">
        <f t="shared" si="21"/>
        <v>0</v>
      </c>
      <c r="Q120" t="b">
        <f t="shared" si="22"/>
        <v>1</v>
      </c>
    </row>
    <row r="121" spans="3:17" x14ac:dyDescent="0.2">
      <c r="C121" s="3">
        <f t="shared" si="23"/>
        <v>90.763821247876706</v>
      </c>
      <c r="D121" t="b">
        <f t="shared" si="13"/>
        <v>0</v>
      </c>
      <c r="E121">
        <f t="shared" si="17"/>
        <v>0</v>
      </c>
      <c r="F121" s="3">
        <f t="shared" si="24"/>
        <v>13.120660593343022</v>
      </c>
      <c r="G121" s="3">
        <f t="shared" si="18"/>
        <v>0</v>
      </c>
      <c r="H121" s="3">
        <f t="shared" si="19"/>
        <v>77.643160654533688</v>
      </c>
      <c r="I121" t="b">
        <f t="shared" si="20"/>
        <v>1</v>
      </c>
      <c r="K121">
        <v>2.7290547469553728E-2</v>
      </c>
      <c r="L121">
        <v>0.60703636889345114</v>
      </c>
      <c r="M121">
        <v>0.15739518109062101</v>
      </c>
      <c r="O121" s="3">
        <f t="shared" si="25"/>
        <v>91</v>
      </c>
      <c r="P121" s="3" t="b">
        <f t="shared" si="21"/>
        <v>0</v>
      </c>
      <c r="Q121" t="b">
        <f t="shared" si="22"/>
        <v>1</v>
      </c>
    </row>
    <row r="122" spans="3:17" x14ac:dyDescent="0.2">
      <c r="C122" s="3">
        <f t="shared" si="23"/>
        <v>98.450343218270106</v>
      </c>
      <c r="D122" t="b">
        <f t="shared" si="13"/>
        <v>0</v>
      </c>
      <c r="E122">
        <f t="shared" si="17"/>
        <v>0</v>
      </c>
      <c r="F122" s="3">
        <f t="shared" si="24"/>
        <v>1.0051182507849725</v>
      </c>
      <c r="G122" s="3">
        <f t="shared" si="18"/>
        <v>0</v>
      </c>
      <c r="H122" s="3">
        <f t="shared" si="19"/>
        <v>97.445224967485132</v>
      </c>
      <c r="I122" t="b">
        <f t="shared" si="20"/>
        <v>1</v>
      </c>
      <c r="K122">
        <v>0.13365454448004166</v>
      </c>
      <c r="L122">
        <v>1.07957043174437E-2</v>
      </c>
      <c r="M122">
        <v>0.15979155572220705</v>
      </c>
      <c r="O122" s="3">
        <f t="shared" si="25"/>
        <v>98</v>
      </c>
      <c r="P122" s="3" t="b">
        <f t="shared" si="21"/>
        <v>0</v>
      </c>
      <c r="Q122" t="b">
        <f t="shared" si="22"/>
        <v>1</v>
      </c>
    </row>
    <row r="123" spans="3:17" x14ac:dyDescent="0.2">
      <c r="C123" s="3">
        <f t="shared" si="23"/>
        <v>99.096058081385792</v>
      </c>
      <c r="D123" t="b">
        <f t="shared" si="13"/>
        <v>1</v>
      </c>
      <c r="E123">
        <f t="shared" si="17"/>
        <v>0</v>
      </c>
      <c r="F123" s="3">
        <f t="shared" si="24"/>
        <v>6.4342259826016193</v>
      </c>
      <c r="G123" s="3">
        <f t="shared" si="18"/>
        <v>2.9389665173266586</v>
      </c>
      <c r="H123" s="3">
        <f t="shared" si="19"/>
        <v>89.722865581457512</v>
      </c>
      <c r="I123" t="b">
        <f t="shared" si="20"/>
        <v>1</v>
      </c>
      <c r="K123">
        <v>0.14826420400717677</v>
      </c>
      <c r="L123">
        <v>0.32962331546495094</v>
      </c>
      <c r="M123">
        <v>0.11037672514258012</v>
      </c>
      <c r="O123" s="3">
        <f t="shared" si="25"/>
        <v>99</v>
      </c>
      <c r="P123" s="3" t="b">
        <f t="shared" si="21"/>
        <v>1</v>
      </c>
      <c r="Q123" t="b">
        <f t="shared" si="22"/>
        <v>1</v>
      </c>
    </row>
    <row r="124" spans="3:17" x14ac:dyDescent="0.2">
      <c r="C124" s="3">
        <f t="shared" si="23"/>
        <v>99.300568114428188</v>
      </c>
      <c r="D124" t="b">
        <f t="shared" si="13"/>
        <v>0</v>
      </c>
      <c r="E124">
        <f t="shared" si="17"/>
        <v>0</v>
      </c>
      <c r="F124" s="3">
        <f t="shared" si="24"/>
        <v>21.346984259077672</v>
      </c>
      <c r="G124" s="3">
        <f t="shared" si="18"/>
        <v>0</v>
      </c>
      <c r="H124" s="3">
        <f t="shared" si="19"/>
        <v>77.953583855350516</v>
      </c>
      <c r="I124" t="b">
        <f t="shared" si="20"/>
        <v>1</v>
      </c>
      <c r="K124">
        <v>0.15308520136805059</v>
      </c>
      <c r="L124">
        <v>0.77587189271596135</v>
      </c>
      <c r="M124">
        <v>0.34224494231344071</v>
      </c>
      <c r="O124" s="3">
        <f t="shared" si="25"/>
        <v>99</v>
      </c>
      <c r="P124" s="3" t="b">
        <f t="shared" si="21"/>
        <v>0</v>
      </c>
      <c r="Q124" t="b">
        <f t="shared" si="22"/>
        <v>1</v>
      </c>
    </row>
    <row r="125" spans="3:17" x14ac:dyDescent="0.2">
      <c r="C125" s="3">
        <f t="shared" si="23"/>
        <v>97.166808161619556</v>
      </c>
      <c r="D125" t="b">
        <f t="shared" si="13"/>
        <v>1</v>
      </c>
      <c r="E125">
        <f t="shared" si="17"/>
        <v>0</v>
      </c>
      <c r="F125" s="3">
        <f t="shared" si="24"/>
        <v>3.6390502636791178</v>
      </c>
      <c r="G125" s="3">
        <f t="shared" si="18"/>
        <v>24.170867326541945</v>
      </c>
      <c r="H125" s="3">
        <f t="shared" si="19"/>
        <v>69.35689057139848</v>
      </c>
      <c r="I125" t="b">
        <f t="shared" si="20"/>
        <v>1</v>
      </c>
      <c r="K125">
        <v>0.10739305317347181</v>
      </c>
      <c r="L125">
        <v>0.15604115523015427</v>
      </c>
      <c r="M125">
        <v>0.81126378260369481</v>
      </c>
      <c r="O125" s="3">
        <f t="shared" si="25"/>
        <v>97</v>
      </c>
      <c r="P125" s="3" t="b">
        <f t="shared" si="21"/>
        <v>1</v>
      </c>
      <c r="Q125" t="b">
        <f t="shared" si="22"/>
        <v>1</v>
      </c>
    </row>
    <row r="126" spans="3:17" x14ac:dyDescent="0.2">
      <c r="C126" s="3">
        <f t="shared" si="23"/>
        <v>138.97627868055233</v>
      </c>
      <c r="D126" t="b">
        <f t="shared" si="13"/>
        <v>0</v>
      </c>
      <c r="E126">
        <f t="shared" si="17"/>
        <v>0</v>
      </c>
      <c r="F126" s="3">
        <f t="shared" si="24"/>
        <v>10.243604315963049</v>
      </c>
      <c r="G126" s="3">
        <f t="shared" si="18"/>
        <v>0</v>
      </c>
      <c r="H126" s="3">
        <f t="shared" si="19"/>
        <v>128.73267436458929</v>
      </c>
      <c r="I126" t="b">
        <f t="shared" si="20"/>
        <v>1</v>
      </c>
      <c r="K126">
        <v>0.99031231296629163</v>
      </c>
      <c r="L126">
        <v>0.50960099482728871</v>
      </c>
      <c r="M126">
        <v>0.16323263248646369</v>
      </c>
      <c r="O126" s="3">
        <f t="shared" si="25"/>
        <v>139</v>
      </c>
      <c r="P126" s="3" t="b">
        <f t="shared" si="21"/>
        <v>0</v>
      </c>
      <c r="Q126" t="b">
        <f t="shared" si="22"/>
        <v>1</v>
      </c>
    </row>
    <row r="127" spans="3:17" x14ac:dyDescent="0.2">
      <c r="C127" s="3">
        <f t="shared" si="23"/>
        <v>124.05707528468083</v>
      </c>
      <c r="D127" t="b">
        <f t="shared" si="13"/>
        <v>0</v>
      </c>
      <c r="E127">
        <f t="shared" si="17"/>
        <v>0</v>
      </c>
      <c r="F127" s="3">
        <f t="shared" si="24"/>
        <v>10.417880970949343</v>
      </c>
      <c r="G127" s="3">
        <f t="shared" si="18"/>
        <v>0</v>
      </c>
      <c r="H127" s="3">
        <f t="shared" si="19"/>
        <v>113.63919431373149</v>
      </c>
      <c r="I127" t="b">
        <f t="shared" si="20"/>
        <v>1</v>
      </c>
      <c r="K127">
        <v>0.88543709457661235</v>
      </c>
      <c r="L127">
        <v>0.51632756199015495</v>
      </c>
      <c r="M127">
        <v>0.83054592909606362</v>
      </c>
      <c r="O127" s="3">
        <f t="shared" si="25"/>
        <v>124</v>
      </c>
      <c r="P127" s="3" t="b">
        <f t="shared" si="21"/>
        <v>0</v>
      </c>
      <c r="Q127" t="b">
        <f t="shared" si="22"/>
        <v>1</v>
      </c>
    </row>
    <row r="128" spans="3:17" x14ac:dyDescent="0.2">
      <c r="C128" s="3">
        <f t="shared" si="23"/>
        <v>119.15424528316004</v>
      </c>
      <c r="D128" t="b">
        <f t="shared" si="13"/>
        <v>1</v>
      </c>
      <c r="E128">
        <f t="shared" si="17"/>
        <v>0</v>
      </c>
      <c r="F128" s="3">
        <f t="shared" si="24"/>
        <v>34.3343769642089</v>
      </c>
      <c r="G128" s="3">
        <f t="shared" si="18"/>
        <v>7.277284077698865</v>
      </c>
      <c r="H128" s="3">
        <f t="shared" si="19"/>
        <v>77.542584241252271</v>
      </c>
      <c r="I128" t="b">
        <f t="shared" si="20"/>
        <v>1</v>
      </c>
      <c r="K128">
        <v>0.78796630122154021</v>
      </c>
      <c r="L128">
        <v>0.89131692043886579</v>
      </c>
      <c r="M128">
        <v>0.37530794532381495</v>
      </c>
      <c r="O128" s="3">
        <f t="shared" si="25"/>
        <v>119</v>
      </c>
      <c r="P128" s="3" t="b">
        <f t="shared" si="21"/>
        <v>1</v>
      </c>
      <c r="Q128" t="b">
        <f t="shared" si="22"/>
        <v>1</v>
      </c>
    </row>
    <row r="129" spans="3:17" x14ac:dyDescent="0.2">
      <c r="C129" s="3">
        <f t="shared" si="23"/>
        <v>119.53724718706505</v>
      </c>
      <c r="D129" t="b">
        <f t="shared" si="13"/>
        <v>0</v>
      </c>
      <c r="E129">
        <f t="shared" si="17"/>
        <v>0</v>
      </c>
      <c r="F129" s="3">
        <f t="shared" si="24"/>
        <v>2.347319000708485</v>
      </c>
      <c r="G129" s="3">
        <f t="shared" si="18"/>
        <v>0</v>
      </c>
      <c r="H129" s="3">
        <f t="shared" si="19"/>
        <v>117.18992818635657</v>
      </c>
      <c r="I129" t="b">
        <f t="shared" si="20"/>
        <v>1</v>
      </c>
      <c r="K129">
        <v>0.79714774781802078</v>
      </c>
      <c r="L129">
        <v>7.3625338020060549E-2</v>
      </c>
      <c r="M129">
        <v>9.931943065709059E-2</v>
      </c>
      <c r="O129" s="3">
        <f t="shared" si="25"/>
        <v>120</v>
      </c>
      <c r="P129" s="3" t="b">
        <f t="shared" si="21"/>
        <v>0</v>
      </c>
      <c r="Q129" t="b">
        <f t="shared" si="22"/>
        <v>1</v>
      </c>
    </row>
    <row r="130" spans="3:17" x14ac:dyDescent="0.2">
      <c r="C130" s="3">
        <f t="shared" si="23"/>
        <v>103.62642075529331</v>
      </c>
      <c r="D130" t="b">
        <f t="shared" si="13"/>
        <v>1</v>
      </c>
      <c r="E130">
        <f t="shared" si="17"/>
        <v>0</v>
      </c>
      <c r="F130" s="3">
        <f t="shared" si="24"/>
        <v>15.583432192436836</v>
      </c>
      <c r="G130" s="3">
        <f t="shared" si="18"/>
        <v>52.334835121138433</v>
      </c>
      <c r="H130" s="3">
        <f t="shared" si="19"/>
        <v>35.708153441718046</v>
      </c>
      <c r="I130" t="b">
        <f t="shared" si="20"/>
        <v>0</v>
      </c>
      <c r="K130">
        <v>0.27529361071904057</v>
      </c>
      <c r="L130">
        <v>0.67134249175440908</v>
      </c>
      <c r="M130">
        <v>0.95104557230827469</v>
      </c>
      <c r="O130" s="3">
        <f t="shared" si="25"/>
        <v>104</v>
      </c>
      <c r="P130" s="3" t="b">
        <f t="shared" si="21"/>
        <v>1</v>
      </c>
      <c r="Q130" t="b">
        <f t="shared" si="22"/>
        <v>0</v>
      </c>
    </row>
    <row r="131" spans="3:17" x14ac:dyDescent="0.2">
      <c r="C131" s="3">
        <f t="shared" si="23"/>
        <v>96.70476248005015</v>
      </c>
      <c r="D131" t="b">
        <f t="shared" si="13"/>
        <v>0</v>
      </c>
      <c r="E131">
        <f t="shared" si="17"/>
        <v>0</v>
      </c>
      <c r="F131" s="3">
        <f t="shared" si="24"/>
        <v>39.933377954532261</v>
      </c>
      <c r="G131" s="3">
        <f t="shared" si="18"/>
        <v>0</v>
      </c>
      <c r="H131" s="3">
        <f t="shared" si="19"/>
        <v>56.771384525517888</v>
      </c>
      <c r="I131" t="b">
        <f t="shared" si="20"/>
        <v>0</v>
      </c>
      <c r="K131">
        <v>9.884215296637866E-2</v>
      </c>
      <c r="L131">
        <v>0.91691678890269057</v>
      </c>
      <c r="M131">
        <v>0.19142503936875277</v>
      </c>
      <c r="O131" s="3">
        <f t="shared" si="25"/>
        <v>97</v>
      </c>
      <c r="P131" s="3" t="b">
        <f t="shared" si="21"/>
        <v>0</v>
      </c>
      <c r="Q131" t="b">
        <f t="shared" si="22"/>
        <v>0</v>
      </c>
    </row>
    <row r="132" spans="3:17" x14ac:dyDescent="0.2">
      <c r="C132" s="3">
        <f t="shared" si="23"/>
        <v>103.93593075029281</v>
      </c>
      <c r="D132" t="b">
        <f t="shared" si="13"/>
        <v>0</v>
      </c>
      <c r="E132">
        <f t="shared" si="17"/>
        <v>0</v>
      </c>
      <c r="F132" s="3">
        <f t="shared" si="24"/>
        <v>4.3480508474348483</v>
      </c>
      <c r="G132" s="3">
        <f t="shared" si="18"/>
        <v>0</v>
      </c>
      <c r="H132" s="3">
        <f t="shared" si="19"/>
        <v>99.587879902857964</v>
      </c>
      <c r="I132" t="b">
        <f t="shared" si="20"/>
        <v>1</v>
      </c>
      <c r="K132">
        <v>0.2853377043760994</v>
      </c>
      <c r="L132">
        <v>0.20246257054700978</v>
      </c>
      <c r="M132">
        <v>0.80771304647868636</v>
      </c>
      <c r="O132" s="3">
        <f t="shared" si="25"/>
        <v>104</v>
      </c>
      <c r="P132" s="3" t="b">
        <f t="shared" si="21"/>
        <v>0</v>
      </c>
      <c r="Q132" t="b">
        <f t="shared" si="22"/>
        <v>1</v>
      </c>
    </row>
    <row r="133" spans="3:17" x14ac:dyDescent="0.2">
      <c r="C133" s="3">
        <f t="shared" si="23"/>
        <v>110.31102018691362</v>
      </c>
      <c r="D133" t="b">
        <f t="shared" si="13"/>
        <v>0</v>
      </c>
      <c r="E133">
        <f t="shared" si="17"/>
        <v>0</v>
      </c>
      <c r="F133" s="3">
        <f t="shared" si="24"/>
        <v>7.7752005668072357</v>
      </c>
      <c r="G133" s="3">
        <f t="shared" si="18"/>
        <v>0</v>
      </c>
      <c r="H133" s="3">
        <f t="shared" si="19"/>
        <v>102.53581962010639</v>
      </c>
      <c r="I133" t="b">
        <f t="shared" si="20"/>
        <v>1</v>
      </c>
      <c r="K133">
        <v>0.51126250525299421</v>
      </c>
      <c r="L133">
        <v>0.40065741208826289</v>
      </c>
      <c r="M133">
        <v>0.62160496358048034</v>
      </c>
      <c r="O133" s="3">
        <f t="shared" si="25"/>
        <v>110</v>
      </c>
      <c r="P133" s="3" t="b">
        <f t="shared" si="21"/>
        <v>0</v>
      </c>
      <c r="Q133" t="b">
        <f t="shared" si="22"/>
        <v>1</v>
      </c>
    </row>
    <row r="134" spans="3:17" x14ac:dyDescent="0.2">
      <c r="C134" s="3">
        <f t="shared" si="23"/>
        <v>110.24458110732668</v>
      </c>
      <c r="D134" t="b">
        <f t="shared" si="13"/>
        <v>0</v>
      </c>
      <c r="E134">
        <f t="shared" si="17"/>
        <v>0</v>
      </c>
      <c r="F134" s="3">
        <f t="shared" si="24"/>
        <v>7.3365871933858271</v>
      </c>
      <c r="G134" s="3">
        <f t="shared" si="18"/>
        <v>0</v>
      </c>
      <c r="H134" s="3">
        <f t="shared" si="19"/>
        <v>102.90799391394086</v>
      </c>
      <c r="I134" t="b">
        <f t="shared" si="20"/>
        <v>1</v>
      </c>
      <c r="K134">
        <v>0.50885976517614462</v>
      </c>
      <c r="L134">
        <v>0.37839024739329064</v>
      </c>
      <c r="M134">
        <v>0.39871433326465844</v>
      </c>
      <c r="O134" s="3">
        <f t="shared" si="25"/>
        <v>110</v>
      </c>
      <c r="P134" s="3" t="b">
        <f t="shared" si="21"/>
        <v>0</v>
      </c>
      <c r="Q134" t="b">
        <f t="shared" si="22"/>
        <v>1</v>
      </c>
    </row>
    <row r="135" spans="3:17" x14ac:dyDescent="0.2">
      <c r="C135" s="3">
        <f t="shared" si="23"/>
        <v>110.56736997865085</v>
      </c>
      <c r="D135" t="b">
        <f t="shared" ref="D135:D198" si="26">M137&gt;$D$4</f>
        <v>0</v>
      </c>
      <c r="E135">
        <f t="shared" si="17"/>
        <v>0</v>
      </c>
      <c r="F135" s="3">
        <f t="shared" si="24"/>
        <v>6.4723193348952659</v>
      </c>
      <c r="G135" s="3">
        <f t="shared" si="18"/>
        <v>0</v>
      </c>
      <c r="H135" s="3">
        <f t="shared" si="19"/>
        <v>104.09505064375558</v>
      </c>
      <c r="I135" t="b">
        <f t="shared" si="20"/>
        <v>1</v>
      </c>
      <c r="K135">
        <v>0.52051514367415874</v>
      </c>
      <c r="L135">
        <v>0.33176285939890204</v>
      </c>
      <c r="M135">
        <v>0.67211301485201247</v>
      </c>
      <c r="O135" s="3">
        <f t="shared" si="25"/>
        <v>111</v>
      </c>
      <c r="P135" s="3" t="b">
        <f t="shared" si="21"/>
        <v>0</v>
      </c>
      <c r="Q135" t="b">
        <f t="shared" si="22"/>
        <v>1</v>
      </c>
    </row>
    <row r="136" spans="3:17" x14ac:dyDescent="0.2">
      <c r="C136" s="3">
        <f t="shared" ref="C136:C167" si="27">EXP(_xlfn.NORM.INV(K136,$C$6,$C$7))</f>
        <v>91.701576289846642</v>
      </c>
      <c r="D136" t="b">
        <f t="shared" si="26"/>
        <v>0</v>
      </c>
      <c r="E136">
        <f t="shared" si="17"/>
        <v>0</v>
      </c>
      <c r="F136" s="3">
        <f t="shared" ref="F136:F167" si="28">EXP(_xlfn.NORM.INV(L136,$F$6,$F$7))</f>
        <v>16.746666158204413</v>
      </c>
      <c r="G136" s="3">
        <f t="shared" si="18"/>
        <v>0</v>
      </c>
      <c r="H136" s="3">
        <f t="shared" si="19"/>
        <v>74.954910131642237</v>
      </c>
      <c r="I136" t="b">
        <f t="shared" si="20"/>
        <v>1</v>
      </c>
      <c r="K136">
        <v>3.4424605810610021E-2</v>
      </c>
      <c r="L136">
        <v>0.69693802331716626</v>
      </c>
      <c r="M136">
        <v>0.4876268115512199</v>
      </c>
      <c r="O136" s="3">
        <f t="shared" ref="O136:O167" si="29">ROUND(C136,0)</f>
        <v>92</v>
      </c>
      <c r="P136" s="3" t="b">
        <f t="shared" si="21"/>
        <v>0</v>
      </c>
      <c r="Q136" t="b">
        <f t="shared" si="22"/>
        <v>1</v>
      </c>
    </row>
    <row r="137" spans="3:17" x14ac:dyDescent="0.2">
      <c r="C137" s="3">
        <f t="shared" si="27"/>
        <v>107.60593621971148</v>
      </c>
      <c r="D137" t="b">
        <f t="shared" si="26"/>
        <v>1</v>
      </c>
      <c r="E137">
        <f t="shared" ref="E137:E200" si="30">$E$4</f>
        <v>0</v>
      </c>
      <c r="F137" s="3">
        <f t="shared" si="28"/>
        <v>3.8635684125521403</v>
      </c>
      <c r="G137" s="3">
        <f t="shared" ref="G137:G200" si="31">EXP(_xlfn.NORM.INV(M137,$F$6,$F$7))*D137</f>
        <v>5.3028397943058669</v>
      </c>
      <c r="H137" s="3">
        <f t="shared" ref="H137:H200" si="32">C137-E137-F137-G137</f>
        <v>98.439528012853472</v>
      </c>
      <c r="I137" t="b">
        <f t="shared" ref="I137:I200" si="33">H137&gt;$I$4</f>
        <v>1</v>
      </c>
      <c r="K137">
        <v>0.41291785856350482</v>
      </c>
      <c r="L137">
        <v>0.17080374197400283</v>
      </c>
      <c r="M137">
        <v>0.26292862855626553</v>
      </c>
      <c r="O137" s="3">
        <f t="shared" si="29"/>
        <v>108</v>
      </c>
      <c r="P137" s="3" t="b">
        <f t="shared" ref="P137:P200" si="34">D137</f>
        <v>1</v>
      </c>
      <c r="Q137" t="b">
        <f t="shared" ref="Q137:Q200" si="35">I137</f>
        <v>1</v>
      </c>
    </row>
    <row r="138" spans="3:17" x14ac:dyDescent="0.2">
      <c r="C138" s="3">
        <f t="shared" si="27"/>
        <v>111.47129144355364</v>
      </c>
      <c r="D138" t="b">
        <f t="shared" si="26"/>
        <v>0</v>
      </c>
      <c r="E138">
        <f t="shared" si="30"/>
        <v>0</v>
      </c>
      <c r="F138" s="3">
        <f t="shared" si="28"/>
        <v>3.2846015978510081</v>
      </c>
      <c r="G138" s="3">
        <f t="shared" si="31"/>
        <v>0</v>
      </c>
      <c r="H138" s="3">
        <f t="shared" si="32"/>
        <v>108.18668984570263</v>
      </c>
      <c r="I138" t="b">
        <f t="shared" si="33"/>
        <v>1</v>
      </c>
      <c r="K138">
        <v>0.55285078089083683</v>
      </c>
      <c r="L138">
        <v>0.13278127512045468</v>
      </c>
      <c r="M138">
        <v>0.61372146740568034</v>
      </c>
      <c r="O138" s="3">
        <f t="shared" si="29"/>
        <v>111</v>
      </c>
      <c r="P138" s="3" t="b">
        <f t="shared" si="34"/>
        <v>0</v>
      </c>
      <c r="Q138" t="b">
        <f t="shared" si="35"/>
        <v>1</v>
      </c>
    </row>
    <row r="139" spans="3:17" x14ac:dyDescent="0.2">
      <c r="C139" s="3">
        <f t="shared" si="27"/>
        <v>98.799519774105988</v>
      </c>
      <c r="D139" t="b">
        <f t="shared" si="26"/>
        <v>1</v>
      </c>
      <c r="E139">
        <f t="shared" si="30"/>
        <v>0</v>
      </c>
      <c r="F139" s="3">
        <f t="shared" si="28"/>
        <v>24.225288941572806</v>
      </c>
      <c r="G139" s="3">
        <f t="shared" si="31"/>
        <v>24.138843591609117</v>
      </c>
      <c r="H139" s="3">
        <f t="shared" si="32"/>
        <v>50.435387240924058</v>
      </c>
      <c r="I139" t="b">
        <f t="shared" si="33"/>
        <v>0</v>
      </c>
      <c r="K139">
        <v>0.14143908215378265</v>
      </c>
      <c r="L139">
        <v>0.81187097975113143</v>
      </c>
      <c r="M139">
        <v>0.81090528036237008</v>
      </c>
      <c r="O139" s="3">
        <f t="shared" si="29"/>
        <v>99</v>
      </c>
      <c r="P139" s="3" t="b">
        <f t="shared" si="34"/>
        <v>1</v>
      </c>
      <c r="Q139" t="b">
        <f t="shared" si="35"/>
        <v>0</v>
      </c>
    </row>
    <row r="140" spans="3:17" x14ac:dyDescent="0.2">
      <c r="C140" s="3">
        <f t="shared" si="27"/>
        <v>123.41966411860123</v>
      </c>
      <c r="D140" t="b">
        <f t="shared" si="26"/>
        <v>0</v>
      </c>
      <c r="E140">
        <f t="shared" si="30"/>
        <v>0</v>
      </c>
      <c r="F140" s="3">
        <f t="shared" si="28"/>
        <v>12.048240006897776</v>
      </c>
      <c r="G140" s="3">
        <f t="shared" si="31"/>
        <v>0</v>
      </c>
      <c r="H140" s="3">
        <f t="shared" si="32"/>
        <v>111.37142411170346</v>
      </c>
      <c r="I140" t="b">
        <f t="shared" si="33"/>
        <v>1</v>
      </c>
      <c r="K140">
        <v>0.87515462714703407</v>
      </c>
      <c r="L140">
        <v>0.5739083803801589</v>
      </c>
      <c r="M140">
        <v>0.47419675475616918</v>
      </c>
      <c r="O140" s="3">
        <f t="shared" si="29"/>
        <v>123</v>
      </c>
      <c r="P140" s="3" t="b">
        <f t="shared" si="34"/>
        <v>0</v>
      </c>
      <c r="Q140" t="b">
        <f t="shared" si="35"/>
        <v>1</v>
      </c>
    </row>
    <row r="141" spans="3:17" x14ac:dyDescent="0.2">
      <c r="C141" s="3">
        <f t="shared" si="27"/>
        <v>98.534729105780912</v>
      </c>
      <c r="D141" t="b">
        <f t="shared" si="26"/>
        <v>1</v>
      </c>
      <c r="E141">
        <f t="shared" si="30"/>
        <v>0</v>
      </c>
      <c r="F141" s="3">
        <f t="shared" si="28"/>
        <v>48.868555403649808</v>
      </c>
      <c r="G141" s="3">
        <f t="shared" si="31"/>
        <v>20.070941864440055</v>
      </c>
      <c r="H141" s="3">
        <f t="shared" si="32"/>
        <v>29.595231837691049</v>
      </c>
      <c r="I141" t="b">
        <f t="shared" si="33"/>
        <v>0</v>
      </c>
      <c r="K141">
        <v>0.13551079324939164</v>
      </c>
      <c r="L141">
        <v>0.94369259356182433</v>
      </c>
      <c r="M141">
        <v>0.75700096416439533</v>
      </c>
      <c r="O141" s="3">
        <f t="shared" si="29"/>
        <v>99</v>
      </c>
      <c r="P141" s="3" t="b">
        <f t="shared" si="34"/>
        <v>1</v>
      </c>
      <c r="Q141" t="b">
        <f t="shared" si="35"/>
        <v>0</v>
      </c>
    </row>
    <row r="142" spans="3:17" x14ac:dyDescent="0.2">
      <c r="C142" s="3">
        <f t="shared" si="27"/>
        <v>106.18664853365489</v>
      </c>
      <c r="D142" t="b">
        <f t="shared" si="26"/>
        <v>0</v>
      </c>
      <c r="E142">
        <f t="shared" si="30"/>
        <v>0</v>
      </c>
      <c r="F142" s="3">
        <f t="shared" si="28"/>
        <v>4.0380932245286196</v>
      </c>
      <c r="G142" s="3">
        <f t="shared" si="31"/>
        <v>0</v>
      </c>
      <c r="H142" s="3">
        <f t="shared" si="32"/>
        <v>102.14855530912627</v>
      </c>
      <c r="I142" t="b">
        <f t="shared" si="33"/>
        <v>1</v>
      </c>
      <c r="K142">
        <v>0.36211175105387994</v>
      </c>
      <c r="L142">
        <v>0.18225298282856472</v>
      </c>
      <c r="M142">
        <v>0.51178535670138714</v>
      </c>
      <c r="O142" s="3">
        <f t="shared" si="29"/>
        <v>106</v>
      </c>
      <c r="P142" s="3" t="b">
        <f t="shared" si="34"/>
        <v>0</v>
      </c>
      <c r="Q142" t="b">
        <f t="shared" si="35"/>
        <v>1</v>
      </c>
    </row>
    <row r="143" spans="3:17" x14ac:dyDescent="0.2">
      <c r="C143" s="3">
        <f t="shared" si="27"/>
        <v>104.76357866129761</v>
      </c>
      <c r="D143" t="b">
        <f t="shared" si="26"/>
        <v>0</v>
      </c>
      <c r="E143">
        <f t="shared" si="30"/>
        <v>0</v>
      </c>
      <c r="F143" s="3">
        <f t="shared" si="28"/>
        <v>7.5820108260904089</v>
      </c>
      <c r="G143" s="3">
        <f t="shared" si="31"/>
        <v>0</v>
      </c>
      <c r="H143" s="3">
        <f t="shared" si="32"/>
        <v>97.181567835207204</v>
      </c>
      <c r="I143" t="b">
        <f t="shared" si="33"/>
        <v>1</v>
      </c>
      <c r="K143">
        <v>0.31286634819630121</v>
      </c>
      <c r="L143">
        <v>0.39096428808684136</v>
      </c>
      <c r="M143">
        <v>0.94170440174992676</v>
      </c>
      <c r="O143" s="3">
        <f t="shared" si="29"/>
        <v>105</v>
      </c>
      <c r="P143" s="3" t="b">
        <f t="shared" si="34"/>
        <v>0</v>
      </c>
      <c r="Q143" t="b">
        <f t="shared" si="35"/>
        <v>1</v>
      </c>
    </row>
    <row r="144" spans="3:17" x14ac:dyDescent="0.2">
      <c r="C144" s="3">
        <f t="shared" si="27"/>
        <v>112.12318730618223</v>
      </c>
      <c r="D144" t="b">
        <f t="shared" si="26"/>
        <v>0</v>
      </c>
      <c r="E144">
        <f t="shared" si="30"/>
        <v>0</v>
      </c>
      <c r="F144" s="3">
        <f t="shared" si="28"/>
        <v>16.652487243865611</v>
      </c>
      <c r="G144" s="3">
        <f t="shared" si="31"/>
        <v>0</v>
      </c>
      <c r="H144" s="3">
        <f t="shared" si="32"/>
        <v>95.470700062316624</v>
      </c>
      <c r="I144" t="b">
        <f t="shared" si="33"/>
        <v>1</v>
      </c>
      <c r="K144">
        <v>0.57580688236155453</v>
      </c>
      <c r="L144">
        <v>0.69496533530248217</v>
      </c>
      <c r="M144">
        <v>0.16355084197224612</v>
      </c>
      <c r="O144" s="3">
        <f t="shared" si="29"/>
        <v>112</v>
      </c>
      <c r="P144" s="3" t="b">
        <f t="shared" si="34"/>
        <v>0</v>
      </c>
      <c r="Q144" t="b">
        <f t="shared" si="35"/>
        <v>1</v>
      </c>
    </row>
    <row r="145" spans="3:17" x14ac:dyDescent="0.2">
      <c r="C145" s="3">
        <f t="shared" si="27"/>
        <v>103.50924612670087</v>
      </c>
      <c r="D145" t="b">
        <f t="shared" si="26"/>
        <v>0</v>
      </c>
      <c r="E145">
        <f t="shared" si="30"/>
        <v>0</v>
      </c>
      <c r="F145" s="3">
        <f t="shared" si="28"/>
        <v>6.2963909315498308</v>
      </c>
      <c r="G145" s="3">
        <f t="shared" si="31"/>
        <v>0</v>
      </c>
      <c r="H145" s="3">
        <f t="shared" si="32"/>
        <v>97.212855195151036</v>
      </c>
      <c r="I145" t="b">
        <f t="shared" si="33"/>
        <v>1</v>
      </c>
      <c r="K145">
        <v>0.27152933211276742</v>
      </c>
      <c r="L145">
        <v>0.32182251037447285</v>
      </c>
      <c r="M145">
        <v>3.4760711163410396E-2</v>
      </c>
      <c r="O145" s="3">
        <f t="shared" si="29"/>
        <v>104</v>
      </c>
      <c r="P145" s="3" t="b">
        <f t="shared" si="34"/>
        <v>0</v>
      </c>
      <c r="Q145" t="b">
        <f t="shared" si="35"/>
        <v>1</v>
      </c>
    </row>
    <row r="146" spans="3:17" x14ac:dyDescent="0.2">
      <c r="C146" s="3">
        <f t="shared" si="27"/>
        <v>109.77986548653713</v>
      </c>
      <c r="D146" t="b">
        <f t="shared" si="26"/>
        <v>1</v>
      </c>
      <c r="E146">
        <f t="shared" si="30"/>
        <v>0</v>
      </c>
      <c r="F146" s="3">
        <f t="shared" si="28"/>
        <v>4.9088790208071611</v>
      </c>
      <c r="G146" s="3">
        <f t="shared" si="31"/>
        <v>12.498358812003831</v>
      </c>
      <c r="H146" s="3">
        <f t="shared" si="32"/>
        <v>92.372627653726141</v>
      </c>
      <c r="I146" t="b">
        <f t="shared" si="33"/>
        <v>1</v>
      </c>
      <c r="K146">
        <v>0.49200881111868977</v>
      </c>
      <c r="L146">
        <v>0.23837499664362893</v>
      </c>
      <c r="M146">
        <v>0.5882370128564266</v>
      </c>
      <c r="O146" s="3">
        <f t="shared" si="29"/>
        <v>110</v>
      </c>
      <c r="P146" s="3" t="b">
        <f t="shared" si="34"/>
        <v>1</v>
      </c>
      <c r="Q146" t="b">
        <f t="shared" si="35"/>
        <v>1</v>
      </c>
    </row>
    <row r="147" spans="3:17" x14ac:dyDescent="0.2">
      <c r="C147" s="3">
        <f t="shared" si="27"/>
        <v>116.87650583180222</v>
      </c>
      <c r="D147" t="b">
        <f t="shared" si="26"/>
        <v>1</v>
      </c>
      <c r="E147">
        <f t="shared" si="30"/>
        <v>0</v>
      </c>
      <c r="F147" s="3">
        <f t="shared" si="28"/>
        <v>20.957853189386604</v>
      </c>
      <c r="G147" s="3">
        <f t="shared" si="31"/>
        <v>3.5487594195973315</v>
      </c>
      <c r="H147" s="3">
        <f t="shared" si="32"/>
        <v>92.369893222818291</v>
      </c>
      <c r="I147" t="b">
        <f t="shared" si="33"/>
        <v>1</v>
      </c>
      <c r="K147">
        <v>0.72786713662210523</v>
      </c>
      <c r="L147">
        <v>0.77032826048540959</v>
      </c>
      <c r="M147">
        <v>0.15010410140656549</v>
      </c>
      <c r="O147" s="3">
        <f t="shared" si="29"/>
        <v>117</v>
      </c>
      <c r="P147" s="3" t="b">
        <f t="shared" si="34"/>
        <v>1</v>
      </c>
      <c r="Q147" t="b">
        <f t="shared" si="35"/>
        <v>1</v>
      </c>
    </row>
    <row r="148" spans="3:17" x14ac:dyDescent="0.2">
      <c r="C148" s="3">
        <f t="shared" si="27"/>
        <v>95.137800576569049</v>
      </c>
      <c r="D148" t="b">
        <f t="shared" si="26"/>
        <v>1</v>
      </c>
      <c r="E148">
        <f t="shared" si="30"/>
        <v>0</v>
      </c>
      <c r="F148" s="3">
        <f t="shared" si="28"/>
        <v>9.4119337256637277</v>
      </c>
      <c r="G148" s="3">
        <f t="shared" si="31"/>
        <v>28.095261908172347</v>
      </c>
      <c r="H148" s="3">
        <f t="shared" si="32"/>
        <v>57.630604942732973</v>
      </c>
      <c r="I148" t="b">
        <f t="shared" si="33"/>
        <v>0</v>
      </c>
      <c r="K148">
        <v>7.331478618078624E-2</v>
      </c>
      <c r="L148">
        <v>0.4758362332381324</v>
      </c>
      <c r="M148">
        <v>0.84920176023935201</v>
      </c>
      <c r="O148" s="3">
        <f t="shared" si="29"/>
        <v>95</v>
      </c>
      <c r="P148" s="3" t="b">
        <f t="shared" si="34"/>
        <v>1</v>
      </c>
      <c r="Q148" t="b">
        <f t="shared" si="35"/>
        <v>0</v>
      </c>
    </row>
    <row r="149" spans="3:17" x14ac:dyDescent="0.2">
      <c r="C149" s="3">
        <f t="shared" si="27"/>
        <v>102.02139383482508</v>
      </c>
      <c r="D149" t="b">
        <f t="shared" si="26"/>
        <v>1</v>
      </c>
      <c r="E149">
        <f t="shared" si="30"/>
        <v>0</v>
      </c>
      <c r="F149" s="3">
        <f t="shared" si="28"/>
        <v>29.875353917146928</v>
      </c>
      <c r="G149" s="3">
        <f t="shared" si="31"/>
        <v>25.79860554087087</v>
      </c>
      <c r="H149" s="3">
        <f t="shared" si="32"/>
        <v>46.347434376807286</v>
      </c>
      <c r="I149" t="b">
        <f t="shared" si="33"/>
        <v>0</v>
      </c>
      <c r="K149">
        <v>0.22573147395752691</v>
      </c>
      <c r="L149">
        <v>0.86312089651216606</v>
      </c>
      <c r="M149">
        <v>0.82836789964476976</v>
      </c>
      <c r="O149" s="3">
        <f t="shared" si="29"/>
        <v>102</v>
      </c>
      <c r="P149" s="3" t="b">
        <f t="shared" si="34"/>
        <v>1</v>
      </c>
      <c r="Q149" t="b">
        <f t="shared" si="35"/>
        <v>0</v>
      </c>
    </row>
    <row r="150" spans="3:17" x14ac:dyDescent="0.2">
      <c r="C150" s="3">
        <f t="shared" si="27"/>
        <v>124.10389774627781</v>
      </c>
      <c r="D150" t="b">
        <f t="shared" si="26"/>
        <v>0</v>
      </c>
      <c r="E150">
        <f t="shared" si="30"/>
        <v>0</v>
      </c>
      <c r="F150" s="3">
        <f t="shared" si="28"/>
        <v>1.6912956424787877</v>
      </c>
      <c r="G150" s="3">
        <f t="shared" si="31"/>
        <v>0</v>
      </c>
      <c r="H150" s="3">
        <f t="shared" si="32"/>
        <v>122.41260210379902</v>
      </c>
      <c r="I150" t="b">
        <f t="shared" si="33"/>
        <v>1</v>
      </c>
      <c r="K150">
        <v>0.88616591248069931</v>
      </c>
      <c r="L150">
        <v>3.7776699712098294E-2</v>
      </c>
      <c r="M150">
        <v>0.84681053031589759</v>
      </c>
      <c r="O150" s="3">
        <f t="shared" si="29"/>
        <v>124</v>
      </c>
      <c r="P150" s="3" t="b">
        <f t="shared" si="34"/>
        <v>0</v>
      </c>
      <c r="Q150" t="b">
        <f t="shared" si="35"/>
        <v>1</v>
      </c>
    </row>
    <row r="151" spans="3:17" x14ac:dyDescent="0.2">
      <c r="C151" s="3">
        <f t="shared" si="27"/>
        <v>100.3880121806652</v>
      </c>
      <c r="D151" t="b">
        <f t="shared" si="26"/>
        <v>1</v>
      </c>
      <c r="E151">
        <f t="shared" si="30"/>
        <v>0</v>
      </c>
      <c r="F151" s="3">
        <f t="shared" si="28"/>
        <v>6.6265441079693481</v>
      </c>
      <c r="G151" s="3">
        <f t="shared" si="31"/>
        <v>21.300843546778719</v>
      </c>
      <c r="H151" s="3">
        <f t="shared" si="32"/>
        <v>72.460624525917126</v>
      </c>
      <c r="I151" t="b">
        <f t="shared" si="33"/>
        <v>1</v>
      </c>
      <c r="K151">
        <v>0.18025974277771573</v>
      </c>
      <c r="L151">
        <v>0.34035235650902806</v>
      </c>
      <c r="M151">
        <v>0.77522383825639141</v>
      </c>
      <c r="O151" s="3">
        <f t="shared" si="29"/>
        <v>100</v>
      </c>
      <c r="P151" s="3" t="b">
        <f t="shared" si="34"/>
        <v>1</v>
      </c>
      <c r="Q151" t="b">
        <f t="shared" si="35"/>
        <v>1</v>
      </c>
    </row>
    <row r="152" spans="3:17" x14ac:dyDescent="0.2">
      <c r="C152" s="3">
        <f t="shared" si="27"/>
        <v>106.52400046952765</v>
      </c>
      <c r="D152" t="b">
        <f t="shared" si="26"/>
        <v>1</v>
      </c>
      <c r="E152">
        <f t="shared" si="30"/>
        <v>0</v>
      </c>
      <c r="F152" s="3">
        <f t="shared" si="28"/>
        <v>13.711360454543964</v>
      </c>
      <c r="G152" s="3">
        <f t="shared" si="31"/>
        <v>9.1909292429822145</v>
      </c>
      <c r="H152" s="3">
        <f t="shared" si="32"/>
        <v>83.621710772001478</v>
      </c>
      <c r="I152" t="b">
        <f t="shared" si="33"/>
        <v>1</v>
      </c>
      <c r="K152">
        <v>0.37406711755987088</v>
      </c>
      <c r="L152">
        <v>0.62386197172638147</v>
      </c>
      <c r="M152">
        <v>0.46638190567898918</v>
      </c>
      <c r="O152" s="3">
        <f t="shared" si="29"/>
        <v>107</v>
      </c>
      <c r="P152" s="3" t="b">
        <f t="shared" si="34"/>
        <v>1</v>
      </c>
      <c r="Q152" t="b">
        <f t="shared" si="35"/>
        <v>1</v>
      </c>
    </row>
    <row r="153" spans="3:17" x14ac:dyDescent="0.2">
      <c r="C153" s="3">
        <f t="shared" si="27"/>
        <v>96.427518148496716</v>
      </c>
      <c r="D153" t="b">
        <f t="shared" si="26"/>
        <v>0</v>
      </c>
      <c r="E153">
        <f t="shared" si="30"/>
        <v>0</v>
      </c>
      <c r="F153" s="3">
        <f t="shared" si="28"/>
        <v>31.829090080437073</v>
      </c>
      <c r="G153" s="3">
        <f t="shared" si="31"/>
        <v>0</v>
      </c>
      <c r="H153" s="3">
        <f t="shared" si="32"/>
        <v>64.598428068059647</v>
      </c>
      <c r="I153" t="b">
        <f t="shared" si="33"/>
        <v>1</v>
      </c>
      <c r="K153">
        <v>9.3938173658955626E-2</v>
      </c>
      <c r="L153">
        <v>0.87652626234936593</v>
      </c>
      <c r="M153">
        <v>0.8247541740530776</v>
      </c>
      <c r="O153" s="3">
        <f t="shared" si="29"/>
        <v>96</v>
      </c>
      <c r="P153" s="3" t="b">
        <f t="shared" si="34"/>
        <v>0</v>
      </c>
      <c r="Q153" t="b">
        <f t="shared" si="35"/>
        <v>1</v>
      </c>
    </row>
    <row r="154" spans="3:17" x14ac:dyDescent="0.2">
      <c r="C154" s="3">
        <f t="shared" si="27"/>
        <v>121.32853583569822</v>
      </c>
      <c r="D154" t="b">
        <f t="shared" si="26"/>
        <v>1</v>
      </c>
      <c r="E154">
        <f t="shared" si="30"/>
        <v>0</v>
      </c>
      <c r="F154" s="3">
        <f t="shared" si="28"/>
        <v>6.2956820801591373</v>
      </c>
      <c r="G154" s="3">
        <f t="shared" si="31"/>
        <v>40.908964041712494</v>
      </c>
      <c r="H154" s="3">
        <f t="shared" si="32"/>
        <v>74.123889713826586</v>
      </c>
      <c r="I154" t="b">
        <f t="shared" si="33"/>
        <v>1</v>
      </c>
      <c r="K154">
        <v>0.83651042497327022</v>
      </c>
      <c r="L154">
        <v>0.32178215366322227</v>
      </c>
      <c r="M154">
        <v>0.92054753542034085</v>
      </c>
      <c r="O154" s="3">
        <f t="shared" si="29"/>
        <v>121</v>
      </c>
      <c r="P154" s="3" t="b">
        <f t="shared" si="34"/>
        <v>1</v>
      </c>
      <c r="Q154" t="b">
        <f t="shared" si="35"/>
        <v>1</v>
      </c>
    </row>
    <row r="155" spans="3:17" x14ac:dyDescent="0.2">
      <c r="C155" s="3">
        <f t="shared" si="27"/>
        <v>109.99439228150104</v>
      </c>
      <c r="D155" t="b">
        <f t="shared" si="26"/>
        <v>0</v>
      </c>
      <c r="E155">
        <f t="shared" si="30"/>
        <v>0</v>
      </c>
      <c r="F155" s="3">
        <f t="shared" si="28"/>
        <v>5.8641812455510989</v>
      </c>
      <c r="G155" s="3">
        <f t="shared" si="31"/>
        <v>0</v>
      </c>
      <c r="H155" s="3">
        <f t="shared" si="32"/>
        <v>104.13021103594994</v>
      </c>
      <c r="I155" t="b">
        <f t="shared" si="33"/>
        <v>1</v>
      </c>
      <c r="K155">
        <v>0.4997966170058955</v>
      </c>
      <c r="L155">
        <v>0.29676686657149975</v>
      </c>
      <c r="M155">
        <v>0.33624832621832124</v>
      </c>
      <c r="O155" s="3">
        <f t="shared" si="29"/>
        <v>110</v>
      </c>
      <c r="P155" s="3" t="b">
        <f t="shared" si="34"/>
        <v>0</v>
      </c>
      <c r="Q155" t="b">
        <f t="shared" si="35"/>
        <v>1</v>
      </c>
    </row>
    <row r="156" spans="3:17" x14ac:dyDescent="0.2">
      <c r="C156" s="3">
        <f t="shared" si="27"/>
        <v>127.14612290729583</v>
      </c>
      <c r="D156" t="b">
        <f t="shared" si="26"/>
        <v>0</v>
      </c>
      <c r="E156">
        <f t="shared" si="30"/>
        <v>0</v>
      </c>
      <c r="F156" s="3">
        <f t="shared" si="28"/>
        <v>15.712074538733431</v>
      </c>
      <c r="G156" s="3">
        <f t="shared" si="31"/>
        <v>0</v>
      </c>
      <c r="H156" s="3">
        <f t="shared" si="32"/>
        <v>111.4340483685624</v>
      </c>
      <c r="I156" t="b">
        <f t="shared" si="33"/>
        <v>1</v>
      </c>
      <c r="K156">
        <v>0.92627063558904499</v>
      </c>
      <c r="L156">
        <v>0.67430946035323291</v>
      </c>
      <c r="M156">
        <v>0.94751602131781365</v>
      </c>
      <c r="O156" s="3">
        <f t="shared" si="29"/>
        <v>127</v>
      </c>
      <c r="P156" s="3" t="b">
        <f t="shared" si="34"/>
        <v>0</v>
      </c>
      <c r="Q156" t="b">
        <f t="shared" si="35"/>
        <v>1</v>
      </c>
    </row>
    <row r="157" spans="3:17" x14ac:dyDescent="0.2">
      <c r="C157" s="3">
        <f t="shared" si="27"/>
        <v>93.515702819921771</v>
      </c>
      <c r="D157" t="b">
        <f t="shared" si="26"/>
        <v>0</v>
      </c>
      <c r="E157">
        <f t="shared" si="30"/>
        <v>0</v>
      </c>
      <c r="F157" s="3">
        <f t="shared" si="28"/>
        <v>21.556258856800337</v>
      </c>
      <c r="G157" s="3">
        <f t="shared" si="31"/>
        <v>0</v>
      </c>
      <c r="H157" s="3">
        <f t="shared" si="32"/>
        <v>71.95944396312143</v>
      </c>
      <c r="I157" t="b">
        <f t="shared" si="33"/>
        <v>1</v>
      </c>
      <c r="K157">
        <v>5.2240214775258087E-2</v>
      </c>
      <c r="L157">
        <v>0.77878050228764839</v>
      </c>
      <c r="M157">
        <v>0.4213300411470885</v>
      </c>
      <c r="O157" s="3">
        <f t="shared" si="29"/>
        <v>94</v>
      </c>
      <c r="P157" s="3" t="b">
        <f t="shared" si="34"/>
        <v>0</v>
      </c>
      <c r="Q157" t="b">
        <f t="shared" si="35"/>
        <v>1</v>
      </c>
    </row>
    <row r="158" spans="3:17" x14ac:dyDescent="0.2">
      <c r="C158" s="3">
        <f t="shared" si="27"/>
        <v>119.25802026121798</v>
      </c>
      <c r="D158" t="b">
        <f t="shared" si="26"/>
        <v>0</v>
      </c>
      <c r="E158">
        <f t="shared" si="30"/>
        <v>0</v>
      </c>
      <c r="F158" s="3">
        <f t="shared" si="28"/>
        <v>14.121934683621262</v>
      </c>
      <c r="G158" s="3">
        <f t="shared" si="31"/>
        <v>0</v>
      </c>
      <c r="H158" s="3">
        <f t="shared" si="32"/>
        <v>105.13608557759672</v>
      </c>
      <c r="I158" t="b">
        <f t="shared" si="33"/>
        <v>1</v>
      </c>
      <c r="K158">
        <v>0.7904806636477989</v>
      </c>
      <c r="L158">
        <v>0.6350069970966381</v>
      </c>
      <c r="M158">
        <v>9.8048316176308492E-2</v>
      </c>
      <c r="O158" s="3">
        <f t="shared" si="29"/>
        <v>119</v>
      </c>
      <c r="P158" s="3" t="b">
        <f t="shared" si="34"/>
        <v>0</v>
      </c>
      <c r="Q158" t="b">
        <f t="shared" si="35"/>
        <v>1</v>
      </c>
    </row>
    <row r="159" spans="3:17" x14ac:dyDescent="0.2">
      <c r="C159" s="3">
        <f t="shared" si="27"/>
        <v>108.65202132944655</v>
      </c>
      <c r="D159" t="b">
        <f t="shared" si="26"/>
        <v>0</v>
      </c>
      <c r="E159">
        <f t="shared" si="30"/>
        <v>0</v>
      </c>
      <c r="F159" s="3">
        <f t="shared" si="28"/>
        <v>4.9896846751380188</v>
      </c>
      <c r="G159" s="3">
        <f t="shared" si="31"/>
        <v>0</v>
      </c>
      <c r="H159" s="3">
        <f t="shared" si="32"/>
        <v>103.66233665430853</v>
      </c>
      <c r="I159" t="b">
        <f t="shared" si="33"/>
        <v>1</v>
      </c>
      <c r="K159">
        <v>0.45093455179530162</v>
      </c>
      <c r="L159">
        <v>0.24346110858933567</v>
      </c>
      <c r="M159">
        <v>0.68875251176965491</v>
      </c>
      <c r="O159" s="3">
        <f t="shared" si="29"/>
        <v>109</v>
      </c>
      <c r="P159" s="3" t="b">
        <f t="shared" si="34"/>
        <v>0</v>
      </c>
      <c r="Q159" t="b">
        <f t="shared" si="35"/>
        <v>1</v>
      </c>
    </row>
    <row r="160" spans="3:17" x14ac:dyDescent="0.2">
      <c r="C160" s="3">
        <f t="shared" si="27"/>
        <v>109.72450976959024</v>
      </c>
      <c r="D160" t="b">
        <f t="shared" si="26"/>
        <v>0</v>
      </c>
      <c r="E160">
        <f t="shared" si="30"/>
        <v>0</v>
      </c>
      <c r="F160" s="3">
        <f t="shared" si="28"/>
        <v>3.8980968652897454</v>
      </c>
      <c r="G160" s="3">
        <f t="shared" si="31"/>
        <v>0</v>
      </c>
      <c r="H160" s="3">
        <f t="shared" si="32"/>
        <v>105.8264129043005</v>
      </c>
      <c r="I160" t="b">
        <f t="shared" si="33"/>
        <v>1</v>
      </c>
      <c r="K160">
        <v>0.48999717951960975</v>
      </c>
      <c r="L160">
        <v>0.17307158172939763</v>
      </c>
      <c r="M160">
        <v>0.6751657231450543</v>
      </c>
      <c r="O160" s="3">
        <f t="shared" si="29"/>
        <v>110</v>
      </c>
      <c r="P160" s="3" t="b">
        <f t="shared" si="34"/>
        <v>0</v>
      </c>
      <c r="Q160" t="b">
        <f t="shared" si="35"/>
        <v>1</v>
      </c>
    </row>
    <row r="161" spans="3:17" x14ac:dyDescent="0.2">
      <c r="C161" s="3">
        <f t="shared" si="27"/>
        <v>125.8145141711348</v>
      </c>
      <c r="D161" t="b">
        <f t="shared" si="26"/>
        <v>1</v>
      </c>
      <c r="E161">
        <f t="shared" si="30"/>
        <v>0</v>
      </c>
      <c r="F161" s="3">
        <f t="shared" si="28"/>
        <v>11.814247375160956</v>
      </c>
      <c r="G161" s="3">
        <f t="shared" si="31"/>
        <v>8.0280135848930403</v>
      </c>
      <c r="H161" s="3">
        <f t="shared" si="32"/>
        <v>105.9722532110808</v>
      </c>
      <c r="I161" t="b">
        <f t="shared" si="33"/>
        <v>1</v>
      </c>
      <c r="K161">
        <v>0.91040989840581921</v>
      </c>
      <c r="L161">
        <v>0.56620525458180992</v>
      </c>
      <c r="M161">
        <v>0.4130726645122581</v>
      </c>
      <c r="O161" s="3">
        <f t="shared" si="29"/>
        <v>126</v>
      </c>
      <c r="P161" s="3" t="b">
        <f t="shared" si="34"/>
        <v>1</v>
      </c>
      <c r="Q161" t="b">
        <f t="shared" si="35"/>
        <v>1</v>
      </c>
    </row>
    <row r="162" spans="3:17" x14ac:dyDescent="0.2">
      <c r="C162" s="3">
        <f t="shared" si="27"/>
        <v>141.96573713912247</v>
      </c>
      <c r="D162" t="b">
        <f t="shared" si="26"/>
        <v>0</v>
      </c>
      <c r="E162">
        <f t="shared" si="30"/>
        <v>0</v>
      </c>
      <c r="F162" s="3">
        <f t="shared" si="28"/>
        <v>36.664399091238224</v>
      </c>
      <c r="G162" s="3">
        <f t="shared" si="31"/>
        <v>0</v>
      </c>
      <c r="H162" s="3">
        <f t="shared" si="32"/>
        <v>105.30133804788424</v>
      </c>
      <c r="I162" t="b">
        <f t="shared" si="33"/>
        <v>1</v>
      </c>
      <c r="K162">
        <v>0.9946301119306985</v>
      </c>
      <c r="L162">
        <v>0.90306597556363832</v>
      </c>
      <c r="M162">
        <v>0.60903220510736977</v>
      </c>
      <c r="O162" s="3">
        <f t="shared" si="29"/>
        <v>142</v>
      </c>
      <c r="P162" s="3" t="b">
        <f t="shared" si="34"/>
        <v>0</v>
      </c>
      <c r="Q162" t="b">
        <f t="shared" si="35"/>
        <v>1</v>
      </c>
    </row>
    <row r="163" spans="3:17" x14ac:dyDescent="0.2">
      <c r="C163" s="3">
        <f t="shared" si="27"/>
        <v>113.78118642678585</v>
      </c>
      <c r="D163" t="b">
        <f t="shared" si="26"/>
        <v>0</v>
      </c>
      <c r="E163">
        <f t="shared" si="30"/>
        <v>0</v>
      </c>
      <c r="F163" s="3">
        <f t="shared" si="28"/>
        <v>14.493138507554582</v>
      </c>
      <c r="G163" s="3">
        <f t="shared" si="31"/>
        <v>0</v>
      </c>
      <c r="H163" s="3">
        <f t="shared" si="32"/>
        <v>99.288047919231275</v>
      </c>
      <c r="I163" t="b">
        <f t="shared" si="33"/>
        <v>1</v>
      </c>
      <c r="K163">
        <v>0.63230642725158503</v>
      </c>
      <c r="L163">
        <v>0.64471483916653205</v>
      </c>
      <c r="M163">
        <v>0.92584920767198065</v>
      </c>
      <c r="O163" s="3">
        <f t="shared" si="29"/>
        <v>114</v>
      </c>
      <c r="P163" s="3" t="b">
        <f t="shared" si="34"/>
        <v>0</v>
      </c>
      <c r="Q163" t="b">
        <f t="shared" si="35"/>
        <v>1</v>
      </c>
    </row>
    <row r="164" spans="3:17" x14ac:dyDescent="0.2">
      <c r="C164" s="3">
        <f t="shared" si="27"/>
        <v>107.09176190229516</v>
      </c>
      <c r="D164" t="b">
        <f t="shared" si="26"/>
        <v>1</v>
      </c>
      <c r="E164">
        <f t="shared" si="30"/>
        <v>0</v>
      </c>
      <c r="F164" s="3">
        <f t="shared" si="28"/>
        <v>57.009321497899933</v>
      </c>
      <c r="G164" s="3">
        <f t="shared" si="31"/>
        <v>10.195721961536853</v>
      </c>
      <c r="H164" s="3">
        <f t="shared" si="32"/>
        <v>39.886718442858374</v>
      </c>
      <c r="I164" t="b">
        <f t="shared" si="33"/>
        <v>0</v>
      </c>
      <c r="K164">
        <v>0.39437155485751785</v>
      </c>
      <c r="L164">
        <v>0.959125745621774</v>
      </c>
      <c r="M164">
        <v>0.5077322634239424</v>
      </c>
      <c r="O164" s="3">
        <f t="shared" si="29"/>
        <v>107</v>
      </c>
      <c r="P164" s="3" t="b">
        <f t="shared" si="34"/>
        <v>1</v>
      </c>
      <c r="Q164" t="b">
        <f t="shared" si="35"/>
        <v>0</v>
      </c>
    </row>
    <row r="165" spans="3:17" x14ac:dyDescent="0.2">
      <c r="C165" s="3">
        <f t="shared" si="27"/>
        <v>123.78982790812145</v>
      </c>
      <c r="D165" t="b">
        <f t="shared" si="26"/>
        <v>0</v>
      </c>
      <c r="E165">
        <f t="shared" si="30"/>
        <v>0</v>
      </c>
      <c r="F165" s="3">
        <f t="shared" si="28"/>
        <v>1.7964258204027437</v>
      </c>
      <c r="G165" s="3">
        <f t="shared" si="31"/>
        <v>0</v>
      </c>
      <c r="H165" s="3">
        <f t="shared" si="32"/>
        <v>121.99340208771871</v>
      </c>
      <c r="I165" t="b">
        <f t="shared" si="33"/>
        <v>1</v>
      </c>
      <c r="K165">
        <v>0.88120822300881085</v>
      </c>
      <c r="L165">
        <v>4.300913468209544E-2</v>
      </c>
      <c r="M165">
        <v>0.20656756479894534</v>
      </c>
      <c r="O165" s="3">
        <f t="shared" si="29"/>
        <v>124</v>
      </c>
      <c r="P165" s="3" t="b">
        <f t="shared" si="34"/>
        <v>0</v>
      </c>
      <c r="Q165" t="b">
        <f t="shared" si="35"/>
        <v>1</v>
      </c>
    </row>
    <row r="166" spans="3:17" x14ac:dyDescent="0.2">
      <c r="C166" s="3">
        <f t="shared" si="27"/>
        <v>103.22725871643061</v>
      </c>
      <c r="D166" t="b">
        <f t="shared" si="26"/>
        <v>0</v>
      </c>
      <c r="E166">
        <f t="shared" si="30"/>
        <v>0</v>
      </c>
      <c r="F166" s="3">
        <f t="shared" si="28"/>
        <v>110.54580289074643</v>
      </c>
      <c r="G166" s="3">
        <f t="shared" si="31"/>
        <v>0</v>
      </c>
      <c r="H166" s="3">
        <f t="shared" si="32"/>
        <v>-7.3185441743158179</v>
      </c>
      <c r="I166" t="b">
        <f t="shared" si="33"/>
        <v>0</v>
      </c>
      <c r="K166">
        <v>0.26255961769842917</v>
      </c>
      <c r="L166">
        <v>0.99186595602504313</v>
      </c>
      <c r="M166">
        <v>0.76416073690333064</v>
      </c>
      <c r="O166" s="3">
        <f t="shared" si="29"/>
        <v>103</v>
      </c>
      <c r="P166" s="3" t="b">
        <f t="shared" si="34"/>
        <v>0</v>
      </c>
      <c r="Q166" t="b">
        <f t="shared" si="35"/>
        <v>0</v>
      </c>
    </row>
    <row r="167" spans="3:17" x14ac:dyDescent="0.2">
      <c r="C167" s="3">
        <f t="shared" si="27"/>
        <v>104.77064843547652</v>
      </c>
      <c r="D167" t="b">
        <f t="shared" si="26"/>
        <v>0</v>
      </c>
      <c r="E167">
        <f t="shared" si="30"/>
        <v>0</v>
      </c>
      <c r="F167" s="3">
        <f t="shared" si="28"/>
        <v>4.4440802973979787</v>
      </c>
      <c r="G167" s="3">
        <f t="shared" si="31"/>
        <v>0</v>
      </c>
      <c r="H167" s="3">
        <f t="shared" si="32"/>
        <v>100.32656813807854</v>
      </c>
      <c r="I167" t="b">
        <f t="shared" si="33"/>
        <v>1</v>
      </c>
      <c r="K167">
        <v>0.31310540683933141</v>
      </c>
      <c r="L167">
        <v>0.20867934592595061</v>
      </c>
      <c r="M167">
        <v>0.19172166844575222</v>
      </c>
      <c r="O167" s="3">
        <f t="shared" si="29"/>
        <v>105</v>
      </c>
      <c r="P167" s="3" t="b">
        <f t="shared" si="34"/>
        <v>0</v>
      </c>
      <c r="Q167" t="b">
        <f t="shared" si="35"/>
        <v>1</v>
      </c>
    </row>
    <row r="168" spans="3:17" x14ac:dyDescent="0.2">
      <c r="C168" s="3">
        <f t="shared" ref="C168:C199" si="36">EXP(_xlfn.NORM.INV(K168,$C$6,$C$7))</f>
        <v>123.3764960451367</v>
      </c>
      <c r="D168" t="b">
        <f t="shared" si="26"/>
        <v>0</v>
      </c>
      <c r="E168">
        <f t="shared" si="30"/>
        <v>0</v>
      </c>
      <c r="F168" s="3">
        <f t="shared" ref="F168:F199" si="37">EXP(_xlfn.NORM.INV(L168,$F$6,$F$7))</f>
        <v>6.4451019012386679</v>
      </c>
      <c r="G168" s="3">
        <f t="shared" si="31"/>
        <v>0</v>
      </c>
      <c r="H168" s="3">
        <f t="shared" si="32"/>
        <v>116.93139414389803</v>
      </c>
      <c r="I168" t="b">
        <f t="shared" si="33"/>
        <v>1</v>
      </c>
      <c r="K168">
        <v>0.87443366765245667</v>
      </c>
      <c r="L168">
        <v>0.33023489411825857</v>
      </c>
      <c r="M168">
        <v>0.31225677346924929</v>
      </c>
      <c r="O168" s="3">
        <f t="shared" ref="O168:O199" si="38">ROUND(C168,0)</f>
        <v>123</v>
      </c>
      <c r="P168" s="3" t="b">
        <f t="shared" si="34"/>
        <v>0</v>
      </c>
      <c r="Q168" t="b">
        <f t="shared" si="35"/>
        <v>1</v>
      </c>
    </row>
    <row r="169" spans="3:17" x14ac:dyDescent="0.2">
      <c r="C169" s="3">
        <f t="shared" si="36"/>
        <v>125.05768447986611</v>
      </c>
      <c r="D169" t="b">
        <f t="shared" si="26"/>
        <v>0</v>
      </c>
      <c r="E169">
        <f t="shared" si="30"/>
        <v>0</v>
      </c>
      <c r="F169" s="3">
        <f t="shared" si="37"/>
        <v>8.3184677844549473</v>
      </c>
      <c r="G169" s="3">
        <f t="shared" si="31"/>
        <v>0</v>
      </c>
      <c r="H169" s="3">
        <f t="shared" si="32"/>
        <v>116.73921669541116</v>
      </c>
      <c r="I169" t="b">
        <f t="shared" si="33"/>
        <v>1</v>
      </c>
      <c r="K169">
        <v>0.90024474914687413</v>
      </c>
      <c r="L169">
        <v>0.42696475143539248</v>
      </c>
      <c r="M169">
        <v>4.671048205467121E-2</v>
      </c>
      <c r="O169" s="3">
        <f t="shared" si="38"/>
        <v>125</v>
      </c>
      <c r="P169" s="3" t="b">
        <f t="shared" si="34"/>
        <v>0</v>
      </c>
      <c r="Q169" t="b">
        <f t="shared" si="35"/>
        <v>1</v>
      </c>
    </row>
    <row r="170" spans="3:17" x14ac:dyDescent="0.2">
      <c r="C170" s="3">
        <f t="shared" si="36"/>
        <v>86.762650104317359</v>
      </c>
      <c r="D170" t="b">
        <f t="shared" si="26"/>
        <v>0</v>
      </c>
      <c r="E170">
        <f t="shared" si="30"/>
        <v>0</v>
      </c>
      <c r="F170" s="3">
        <f t="shared" si="37"/>
        <v>3.0090960398621491</v>
      </c>
      <c r="G170" s="3">
        <f t="shared" si="31"/>
        <v>0</v>
      </c>
      <c r="H170" s="3">
        <f t="shared" si="32"/>
        <v>83.753554064455216</v>
      </c>
      <c r="I170" t="b">
        <f t="shared" si="33"/>
        <v>1</v>
      </c>
      <c r="K170">
        <v>8.8211443469128348E-3</v>
      </c>
      <c r="L170">
        <v>0.11488619505422504</v>
      </c>
      <c r="M170">
        <v>0.65730092300020992</v>
      </c>
      <c r="O170" s="3">
        <f t="shared" si="38"/>
        <v>87</v>
      </c>
      <c r="P170" s="3" t="b">
        <f t="shared" si="34"/>
        <v>0</v>
      </c>
      <c r="Q170" t="b">
        <f t="shared" si="35"/>
        <v>1</v>
      </c>
    </row>
    <row r="171" spans="3:17" x14ac:dyDescent="0.2">
      <c r="C171" s="3">
        <f t="shared" si="36"/>
        <v>122.36804530649074</v>
      </c>
      <c r="D171" t="b">
        <f t="shared" si="26"/>
        <v>0</v>
      </c>
      <c r="E171">
        <f t="shared" si="30"/>
        <v>0</v>
      </c>
      <c r="F171" s="3">
        <f t="shared" si="37"/>
        <v>7.9537504971633313</v>
      </c>
      <c r="G171" s="3">
        <f t="shared" si="31"/>
        <v>0</v>
      </c>
      <c r="H171" s="3">
        <f t="shared" si="32"/>
        <v>114.41429480932742</v>
      </c>
      <c r="I171" t="b">
        <f t="shared" si="33"/>
        <v>1</v>
      </c>
      <c r="K171">
        <v>0.85668170080436445</v>
      </c>
      <c r="L171">
        <v>0.40945718655496388</v>
      </c>
      <c r="M171">
        <v>2.5891546151939004E-2</v>
      </c>
      <c r="O171" s="3">
        <f t="shared" si="38"/>
        <v>122</v>
      </c>
      <c r="P171" s="3" t="b">
        <f t="shared" si="34"/>
        <v>0</v>
      </c>
      <c r="Q171" t="b">
        <f t="shared" si="35"/>
        <v>1</v>
      </c>
    </row>
    <row r="172" spans="3:17" x14ac:dyDescent="0.2">
      <c r="C172" s="3">
        <f t="shared" si="36"/>
        <v>119.25966462591863</v>
      </c>
      <c r="D172" t="b">
        <f t="shared" si="26"/>
        <v>1</v>
      </c>
      <c r="E172">
        <f t="shared" si="30"/>
        <v>0</v>
      </c>
      <c r="F172" s="3">
        <f t="shared" si="37"/>
        <v>6.7430603084817902</v>
      </c>
      <c r="G172" s="3">
        <f t="shared" si="31"/>
        <v>2.2482088111365797</v>
      </c>
      <c r="H172" s="3">
        <f t="shared" si="32"/>
        <v>110.26839550630027</v>
      </c>
      <c r="I172" t="b">
        <f t="shared" si="33"/>
        <v>1</v>
      </c>
      <c r="K172">
        <v>0.79052034570363483</v>
      </c>
      <c r="L172">
        <v>0.34676422945229268</v>
      </c>
      <c r="M172">
        <v>6.7790440456554579E-2</v>
      </c>
      <c r="O172" s="3">
        <f t="shared" si="38"/>
        <v>119</v>
      </c>
      <c r="P172" s="3" t="b">
        <f t="shared" si="34"/>
        <v>1</v>
      </c>
      <c r="Q172" t="b">
        <f t="shared" si="35"/>
        <v>1</v>
      </c>
    </row>
    <row r="173" spans="3:17" x14ac:dyDescent="0.2">
      <c r="C173" s="3">
        <f t="shared" si="36"/>
        <v>98.18894663969084</v>
      </c>
      <c r="D173" t="b">
        <f t="shared" si="26"/>
        <v>0</v>
      </c>
      <c r="E173">
        <f t="shared" si="30"/>
        <v>0</v>
      </c>
      <c r="F173" s="3">
        <f t="shared" si="37"/>
        <v>1.5297455735541774</v>
      </c>
      <c r="G173" s="3">
        <f t="shared" si="31"/>
        <v>0</v>
      </c>
      <c r="H173" s="3">
        <f t="shared" si="32"/>
        <v>96.65920106613666</v>
      </c>
      <c r="I173" t="b">
        <f t="shared" si="33"/>
        <v>1</v>
      </c>
      <c r="K173">
        <v>0.12800608117348944</v>
      </c>
      <c r="L173">
        <v>3.022591717496359E-2</v>
      </c>
      <c r="M173">
        <v>0.48917954529779051</v>
      </c>
      <c r="O173" s="3">
        <f t="shared" si="38"/>
        <v>98</v>
      </c>
      <c r="P173" s="3" t="b">
        <f t="shared" si="34"/>
        <v>0</v>
      </c>
      <c r="Q173" t="b">
        <f t="shared" si="35"/>
        <v>1</v>
      </c>
    </row>
    <row r="174" spans="3:17" x14ac:dyDescent="0.2">
      <c r="C174" s="3">
        <f t="shared" si="36"/>
        <v>99.948008344410894</v>
      </c>
      <c r="D174" t="b">
        <f t="shared" si="26"/>
        <v>0</v>
      </c>
      <c r="E174">
        <f t="shared" si="30"/>
        <v>0</v>
      </c>
      <c r="F174" s="3">
        <f t="shared" si="37"/>
        <v>8.66512205774983</v>
      </c>
      <c r="G174" s="3">
        <f t="shared" si="31"/>
        <v>0</v>
      </c>
      <c r="H174" s="3">
        <f t="shared" si="32"/>
        <v>91.282886286661068</v>
      </c>
      <c r="I174" t="b">
        <f t="shared" si="33"/>
        <v>1</v>
      </c>
      <c r="K174">
        <v>0.16895516824419299</v>
      </c>
      <c r="L174">
        <v>0.44303488711528349</v>
      </c>
      <c r="M174">
        <v>0.78478959692057138</v>
      </c>
      <c r="O174" s="3">
        <f t="shared" si="38"/>
        <v>100</v>
      </c>
      <c r="P174" s="3" t="b">
        <f t="shared" si="34"/>
        <v>0</v>
      </c>
      <c r="Q174" t="b">
        <f t="shared" si="35"/>
        <v>1</v>
      </c>
    </row>
    <row r="175" spans="3:17" x14ac:dyDescent="0.2">
      <c r="C175" s="3">
        <f t="shared" si="36"/>
        <v>109.42112305139187</v>
      </c>
      <c r="D175" t="b">
        <f t="shared" si="26"/>
        <v>0</v>
      </c>
      <c r="E175">
        <f t="shared" si="30"/>
        <v>0</v>
      </c>
      <c r="F175" s="3">
        <f t="shared" si="37"/>
        <v>28.517992011107225</v>
      </c>
      <c r="G175" s="3">
        <f t="shared" si="31"/>
        <v>0</v>
      </c>
      <c r="H175" s="3">
        <f t="shared" si="32"/>
        <v>80.903131040284649</v>
      </c>
      <c r="I175" t="b">
        <f t="shared" si="33"/>
        <v>1</v>
      </c>
      <c r="K175">
        <v>0.47895991876474686</v>
      </c>
      <c r="L175">
        <v>0.85266919960377208</v>
      </c>
      <c r="M175">
        <v>0.59814143070219605</v>
      </c>
      <c r="O175" s="3">
        <f t="shared" si="38"/>
        <v>109</v>
      </c>
      <c r="P175" s="3" t="b">
        <f t="shared" si="34"/>
        <v>0</v>
      </c>
      <c r="Q175" t="b">
        <f t="shared" si="35"/>
        <v>1</v>
      </c>
    </row>
    <row r="176" spans="3:17" x14ac:dyDescent="0.2">
      <c r="C176" s="3">
        <f t="shared" si="36"/>
        <v>114.70160795152405</v>
      </c>
      <c r="D176" t="b">
        <f t="shared" si="26"/>
        <v>0</v>
      </c>
      <c r="E176">
        <f t="shared" si="30"/>
        <v>0</v>
      </c>
      <c r="F176" s="3">
        <f t="shared" si="37"/>
        <v>3.0245095925742098</v>
      </c>
      <c r="G176" s="3">
        <f t="shared" si="31"/>
        <v>0</v>
      </c>
      <c r="H176" s="3">
        <f t="shared" si="32"/>
        <v>111.67709835894985</v>
      </c>
      <c r="I176" t="b">
        <f t="shared" si="33"/>
        <v>1</v>
      </c>
      <c r="K176">
        <v>0.66222264578855627</v>
      </c>
      <c r="L176">
        <v>0.11588025624229703</v>
      </c>
      <c r="M176">
        <v>0.46285538810703986</v>
      </c>
      <c r="O176" s="3">
        <f t="shared" si="38"/>
        <v>115</v>
      </c>
      <c r="P176" s="3" t="b">
        <f t="shared" si="34"/>
        <v>0</v>
      </c>
      <c r="Q176" t="b">
        <f t="shared" si="35"/>
        <v>1</v>
      </c>
    </row>
    <row r="177" spans="3:17" x14ac:dyDescent="0.2">
      <c r="C177" s="3">
        <f t="shared" si="36"/>
        <v>140.91195329211368</v>
      </c>
      <c r="D177" t="b">
        <f t="shared" si="26"/>
        <v>0</v>
      </c>
      <c r="E177">
        <f t="shared" si="30"/>
        <v>0</v>
      </c>
      <c r="F177" s="3">
        <f t="shared" si="37"/>
        <v>16.222781007528621</v>
      </c>
      <c r="G177" s="3">
        <f t="shared" si="31"/>
        <v>0</v>
      </c>
      <c r="H177" s="3">
        <f t="shared" si="32"/>
        <v>124.68917228458506</v>
      </c>
      <c r="I177" t="b">
        <f t="shared" si="33"/>
        <v>1</v>
      </c>
      <c r="K177">
        <v>0.99336702647545827</v>
      </c>
      <c r="L177">
        <v>0.68574723441433427</v>
      </c>
      <c r="M177">
        <v>0.20194956766436989</v>
      </c>
      <c r="O177" s="3">
        <f t="shared" si="38"/>
        <v>141</v>
      </c>
      <c r="P177" s="3" t="b">
        <f t="shared" si="34"/>
        <v>0</v>
      </c>
      <c r="Q177" t="b">
        <f t="shared" si="35"/>
        <v>1</v>
      </c>
    </row>
    <row r="178" spans="3:17" x14ac:dyDescent="0.2">
      <c r="C178" s="3">
        <f t="shared" si="36"/>
        <v>114.99380049162885</v>
      </c>
      <c r="D178" t="b">
        <f t="shared" si="26"/>
        <v>1</v>
      </c>
      <c r="E178">
        <f t="shared" si="30"/>
        <v>0</v>
      </c>
      <c r="F178" s="3">
        <f t="shared" si="37"/>
        <v>0.65122680045667303</v>
      </c>
      <c r="G178" s="3">
        <f t="shared" si="31"/>
        <v>2.5846961092030942</v>
      </c>
      <c r="H178" s="3">
        <f t="shared" si="32"/>
        <v>111.75787758196908</v>
      </c>
      <c r="I178" t="b">
        <f t="shared" si="33"/>
        <v>1</v>
      </c>
      <c r="K178">
        <v>0.67147094435288746</v>
      </c>
      <c r="L178">
        <v>3.1525053988824547E-3</v>
      </c>
      <c r="M178">
        <v>8.8031464977221363E-2</v>
      </c>
      <c r="O178" s="3">
        <f t="shared" si="38"/>
        <v>115</v>
      </c>
      <c r="P178" s="3" t="b">
        <f t="shared" si="34"/>
        <v>1</v>
      </c>
      <c r="Q178" t="b">
        <f t="shared" si="35"/>
        <v>1</v>
      </c>
    </row>
    <row r="179" spans="3:17" x14ac:dyDescent="0.2">
      <c r="C179" s="3">
        <f t="shared" si="36"/>
        <v>133.33513923797366</v>
      </c>
      <c r="D179" t="b">
        <f t="shared" si="26"/>
        <v>1</v>
      </c>
      <c r="E179">
        <f t="shared" si="30"/>
        <v>0</v>
      </c>
      <c r="F179" s="3">
        <f t="shared" si="37"/>
        <v>9.2176254892453731</v>
      </c>
      <c r="G179" s="3">
        <f t="shared" si="31"/>
        <v>2.0205502250515432</v>
      </c>
      <c r="H179" s="3">
        <f t="shared" si="32"/>
        <v>122.09696352367675</v>
      </c>
      <c r="I179" t="b">
        <f t="shared" si="33"/>
        <v>1</v>
      </c>
      <c r="K179">
        <v>0.97281357983640293</v>
      </c>
      <c r="L179">
        <v>0.46753503430743393</v>
      </c>
      <c r="M179">
        <v>5.4886393703020397E-2</v>
      </c>
      <c r="O179" s="3">
        <f t="shared" si="38"/>
        <v>133</v>
      </c>
      <c r="P179" s="3" t="b">
        <f t="shared" si="34"/>
        <v>1</v>
      </c>
      <c r="Q179" t="b">
        <f t="shared" si="35"/>
        <v>1</v>
      </c>
    </row>
    <row r="180" spans="3:17" x14ac:dyDescent="0.2">
      <c r="C180" s="3">
        <f t="shared" si="36"/>
        <v>119.5678475048211</v>
      </c>
      <c r="D180" t="b">
        <f t="shared" si="26"/>
        <v>0</v>
      </c>
      <c r="E180">
        <f t="shared" si="30"/>
        <v>0</v>
      </c>
      <c r="F180" s="3">
        <f t="shared" si="37"/>
        <v>3.3057752914745406</v>
      </c>
      <c r="G180" s="3">
        <f t="shared" si="31"/>
        <v>0</v>
      </c>
      <c r="H180" s="3">
        <f t="shared" si="32"/>
        <v>116.26207221334656</v>
      </c>
      <c r="I180" t="b">
        <f t="shared" si="33"/>
        <v>1</v>
      </c>
      <c r="K180">
        <v>0.79786966804623605</v>
      </c>
      <c r="L180">
        <v>0.1341655419449308</v>
      </c>
      <c r="M180">
        <v>0.79611563294404686</v>
      </c>
      <c r="O180" s="3">
        <f t="shared" si="38"/>
        <v>120</v>
      </c>
      <c r="P180" s="3" t="b">
        <f t="shared" si="34"/>
        <v>0</v>
      </c>
      <c r="Q180" t="b">
        <f t="shared" si="35"/>
        <v>1</v>
      </c>
    </row>
    <row r="181" spans="3:17" x14ac:dyDescent="0.2">
      <c r="C181" s="3">
        <f t="shared" si="36"/>
        <v>111.98023081068837</v>
      </c>
      <c r="D181" t="b">
        <f t="shared" si="26"/>
        <v>1</v>
      </c>
      <c r="E181">
        <f t="shared" si="30"/>
        <v>0</v>
      </c>
      <c r="F181" s="3">
        <f t="shared" si="37"/>
        <v>35.829230487274593</v>
      </c>
      <c r="G181" s="3">
        <f t="shared" si="31"/>
        <v>24.164386099377534</v>
      </c>
      <c r="H181" s="3">
        <f t="shared" si="32"/>
        <v>51.986614224036231</v>
      </c>
      <c r="I181" t="b">
        <f t="shared" si="33"/>
        <v>0</v>
      </c>
      <c r="K181">
        <v>0.57080334695354951</v>
      </c>
      <c r="L181">
        <v>0.89905386801536691</v>
      </c>
      <c r="M181">
        <v>0.81119129814010094</v>
      </c>
      <c r="O181" s="3">
        <f t="shared" si="38"/>
        <v>112</v>
      </c>
      <c r="P181" s="3" t="b">
        <f t="shared" si="34"/>
        <v>1</v>
      </c>
      <c r="Q181" t="b">
        <f t="shared" si="35"/>
        <v>0</v>
      </c>
    </row>
    <row r="182" spans="3:17" x14ac:dyDescent="0.2">
      <c r="C182" s="3">
        <f t="shared" si="36"/>
        <v>107.42478189035185</v>
      </c>
      <c r="D182" t="b">
        <f t="shared" si="26"/>
        <v>1</v>
      </c>
      <c r="E182">
        <f t="shared" si="30"/>
        <v>0</v>
      </c>
      <c r="F182" s="3">
        <f t="shared" si="37"/>
        <v>9.2410588881535336</v>
      </c>
      <c r="G182" s="3">
        <f t="shared" si="31"/>
        <v>5.7259973644675792</v>
      </c>
      <c r="H182" s="3">
        <f t="shared" si="32"/>
        <v>92.457725637730746</v>
      </c>
      <c r="I182" t="b">
        <f t="shared" si="33"/>
        <v>1</v>
      </c>
      <c r="K182">
        <v>0.40636925454853579</v>
      </c>
      <c r="L182">
        <v>0.46854470113135616</v>
      </c>
      <c r="M182">
        <v>0.28856958808438238</v>
      </c>
      <c r="O182" s="3">
        <f t="shared" si="38"/>
        <v>107</v>
      </c>
      <c r="P182" s="3" t="b">
        <f t="shared" si="34"/>
        <v>1</v>
      </c>
      <c r="Q182" t="b">
        <f t="shared" si="35"/>
        <v>1</v>
      </c>
    </row>
    <row r="183" spans="3:17" x14ac:dyDescent="0.2">
      <c r="C183" s="3">
        <f t="shared" si="36"/>
        <v>107.14565367051567</v>
      </c>
      <c r="D183" t="b">
        <f t="shared" si="26"/>
        <v>0</v>
      </c>
      <c r="E183">
        <f t="shared" si="30"/>
        <v>0</v>
      </c>
      <c r="F183" s="3">
        <f t="shared" si="37"/>
        <v>11.554518406009146</v>
      </c>
      <c r="G183" s="3">
        <f t="shared" si="31"/>
        <v>0</v>
      </c>
      <c r="H183" s="3">
        <f t="shared" si="32"/>
        <v>95.591135264506519</v>
      </c>
      <c r="I183" t="b">
        <f t="shared" si="33"/>
        <v>1</v>
      </c>
      <c r="K183">
        <v>0.39630917366785612</v>
      </c>
      <c r="L183">
        <v>0.55744380471256016</v>
      </c>
      <c r="M183">
        <v>0.83986532200724884</v>
      </c>
      <c r="O183" s="3">
        <f t="shared" si="38"/>
        <v>107</v>
      </c>
      <c r="P183" s="3" t="b">
        <f t="shared" si="34"/>
        <v>0</v>
      </c>
      <c r="Q183" t="b">
        <f t="shared" si="35"/>
        <v>1</v>
      </c>
    </row>
    <row r="184" spans="3:17" x14ac:dyDescent="0.2">
      <c r="C184" s="3">
        <f t="shared" si="36"/>
        <v>122.9188358786412</v>
      </c>
      <c r="D184" t="b">
        <f t="shared" si="26"/>
        <v>1</v>
      </c>
      <c r="E184">
        <f t="shared" si="30"/>
        <v>0</v>
      </c>
      <c r="F184" s="3">
        <f t="shared" si="37"/>
        <v>13.87326858853697</v>
      </c>
      <c r="G184" s="3">
        <f t="shared" si="31"/>
        <v>65.080461051876597</v>
      </c>
      <c r="H184" s="3">
        <f t="shared" si="32"/>
        <v>43.965106238227634</v>
      </c>
      <c r="I184" t="b">
        <f t="shared" si="33"/>
        <v>0</v>
      </c>
      <c r="K184">
        <v>0.86659505170622286</v>
      </c>
      <c r="L184">
        <v>0.62830929009853487</v>
      </c>
      <c r="M184">
        <v>0.96946851904106368</v>
      </c>
      <c r="O184" s="3">
        <f t="shared" si="38"/>
        <v>123</v>
      </c>
      <c r="P184" s="3" t="b">
        <f t="shared" si="34"/>
        <v>1</v>
      </c>
      <c r="Q184" t="b">
        <f t="shared" si="35"/>
        <v>0</v>
      </c>
    </row>
    <row r="185" spans="3:17" x14ac:dyDescent="0.2">
      <c r="C185" s="3">
        <f t="shared" si="36"/>
        <v>109.27871266196661</v>
      </c>
      <c r="D185" t="b">
        <f t="shared" si="26"/>
        <v>1</v>
      </c>
      <c r="E185">
        <f t="shared" si="30"/>
        <v>0</v>
      </c>
      <c r="F185" s="3">
        <f t="shared" si="37"/>
        <v>4.6160799676606104</v>
      </c>
      <c r="G185" s="3">
        <f t="shared" si="31"/>
        <v>3.8056178625606147</v>
      </c>
      <c r="H185" s="3">
        <f t="shared" si="32"/>
        <v>100.85701483174539</v>
      </c>
      <c r="I185" t="b">
        <f t="shared" si="33"/>
        <v>1</v>
      </c>
      <c r="K185">
        <v>0.47377350324395295</v>
      </c>
      <c r="L185">
        <v>0.21974957904694725</v>
      </c>
      <c r="M185">
        <v>0.16699538785309953</v>
      </c>
      <c r="O185" s="3">
        <f t="shared" si="38"/>
        <v>109</v>
      </c>
      <c r="P185" s="3" t="b">
        <f t="shared" si="34"/>
        <v>1</v>
      </c>
      <c r="Q185" t="b">
        <f t="shared" si="35"/>
        <v>1</v>
      </c>
    </row>
    <row r="186" spans="3:17" x14ac:dyDescent="0.2">
      <c r="C186" s="3">
        <f t="shared" si="36"/>
        <v>107.78843738219467</v>
      </c>
      <c r="D186" t="b">
        <f t="shared" si="26"/>
        <v>0</v>
      </c>
      <c r="E186">
        <f t="shared" si="30"/>
        <v>0</v>
      </c>
      <c r="F186" s="3">
        <f t="shared" si="37"/>
        <v>2.9077011688366219</v>
      </c>
      <c r="G186" s="3">
        <f t="shared" si="31"/>
        <v>0</v>
      </c>
      <c r="H186" s="3">
        <f t="shared" si="32"/>
        <v>104.88073621335805</v>
      </c>
      <c r="I186" t="b">
        <f t="shared" si="33"/>
        <v>1</v>
      </c>
      <c r="K186">
        <v>0.41952854147516572</v>
      </c>
      <c r="L186">
        <v>0.1083738909587848</v>
      </c>
      <c r="M186">
        <v>0.79504809750821137</v>
      </c>
      <c r="O186" s="3">
        <f t="shared" si="38"/>
        <v>108</v>
      </c>
      <c r="P186" s="3" t="b">
        <f t="shared" si="34"/>
        <v>0</v>
      </c>
      <c r="Q186" t="b">
        <f t="shared" si="35"/>
        <v>1</v>
      </c>
    </row>
    <row r="187" spans="3:17" x14ac:dyDescent="0.2">
      <c r="C187" s="3">
        <f t="shared" si="36"/>
        <v>108.09374134752262</v>
      </c>
      <c r="D187" t="b">
        <f t="shared" si="26"/>
        <v>0</v>
      </c>
      <c r="E187">
        <f t="shared" si="30"/>
        <v>0</v>
      </c>
      <c r="F187" s="3">
        <f t="shared" si="37"/>
        <v>4.0797114782676127</v>
      </c>
      <c r="G187" s="3">
        <f t="shared" si="31"/>
        <v>0</v>
      </c>
      <c r="H187" s="3">
        <f t="shared" si="32"/>
        <v>104.01402986925501</v>
      </c>
      <c r="I187" t="b">
        <f t="shared" si="33"/>
        <v>1</v>
      </c>
      <c r="K187">
        <v>0.43061234478779387</v>
      </c>
      <c r="L187">
        <v>0.18497718929745244</v>
      </c>
      <c r="M187">
        <v>0.77204418317967161</v>
      </c>
      <c r="O187" s="3">
        <f t="shared" si="38"/>
        <v>108</v>
      </c>
      <c r="P187" s="3" t="b">
        <f t="shared" si="34"/>
        <v>0</v>
      </c>
      <c r="Q187" t="b">
        <f t="shared" si="35"/>
        <v>1</v>
      </c>
    </row>
    <row r="188" spans="3:17" x14ac:dyDescent="0.2">
      <c r="C188" s="3">
        <f t="shared" si="36"/>
        <v>131.84775181341499</v>
      </c>
      <c r="D188" t="b">
        <f t="shared" si="26"/>
        <v>1</v>
      </c>
      <c r="E188">
        <f t="shared" si="30"/>
        <v>0</v>
      </c>
      <c r="F188" s="3">
        <f t="shared" si="37"/>
        <v>33.563826519254981</v>
      </c>
      <c r="G188" s="3">
        <f t="shared" si="31"/>
        <v>0.94041953614036289</v>
      </c>
      <c r="H188" s="3">
        <f t="shared" si="32"/>
        <v>97.343505758019646</v>
      </c>
      <c r="I188" t="b">
        <f t="shared" si="33"/>
        <v>1</v>
      </c>
      <c r="K188">
        <v>0.96498178237661125</v>
      </c>
      <c r="L188">
        <v>0.88702619620700462</v>
      </c>
      <c r="M188">
        <v>9.0390578414024647E-3</v>
      </c>
      <c r="O188" s="3">
        <f t="shared" si="38"/>
        <v>132</v>
      </c>
      <c r="P188" s="3" t="b">
        <f t="shared" si="34"/>
        <v>1</v>
      </c>
      <c r="Q188" t="b">
        <f t="shared" si="35"/>
        <v>1</v>
      </c>
    </row>
    <row r="189" spans="3:17" x14ac:dyDescent="0.2">
      <c r="C189" s="3">
        <f t="shared" si="36"/>
        <v>121.98831480698985</v>
      </c>
      <c r="D189" t="b">
        <f t="shared" si="26"/>
        <v>0</v>
      </c>
      <c r="E189">
        <f t="shared" si="30"/>
        <v>0</v>
      </c>
      <c r="F189" s="3">
        <f t="shared" si="37"/>
        <v>21.795628005435347</v>
      </c>
      <c r="G189" s="3">
        <f t="shared" si="31"/>
        <v>0</v>
      </c>
      <c r="H189" s="3">
        <f t="shared" si="32"/>
        <v>100.1926868015545</v>
      </c>
      <c r="I189" t="b">
        <f t="shared" si="33"/>
        <v>1</v>
      </c>
      <c r="K189">
        <v>0.84953683253763357</v>
      </c>
      <c r="L189">
        <v>0.782046753402315</v>
      </c>
      <c r="M189">
        <v>0.22967452832581947</v>
      </c>
      <c r="O189" s="3">
        <f t="shared" si="38"/>
        <v>122</v>
      </c>
      <c r="P189" s="3" t="b">
        <f t="shared" si="34"/>
        <v>0</v>
      </c>
      <c r="Q189" t="b">
        <f t="shared" si="35"/>
        <v>1</v>
      </c>
    </row>
    <row r="190" spans="3:17" x14ac:dyDescent="0.2">
      <c r="C190" s="3">
        <f t="shared" si="36"/>
        <v>107.90892872857931</v>
      </c>
      <c r="D190" t="b">
        <f t="shared" si="26"/>
        <v>0</v>
      </c>
      <c r="E190">
        <f t="shared" si="30"/>
        <v>0</v>
      </c>
      <c r="F190" s="3">
        <f t="shared" si="37"/>
        <v>17.293973826034641</v>
      </c>
      <c r="G190" s="3">
        <f t="shared" si="31"/>
        <v>0</v>
      </c>
      <c r="H190" s="3">
        <f t="shared" si="32"/>
        <v>90.614954902544667</v>
      </c>
      <c r="I190" t="b">
        <f t="shared" si="33"/>
        <v>1</v>
      </c>
      <c r="K190">
        <v>0.42389951006210991</v>
      </c>
      <c r="L190">
        <v>0.70807611478824339</v>
      </c>
      <c r="M190">
        <v>0.76701724039530916</v>
      </c>
      <c r="O190" s="3">
        <f t="shared" si="38"/>
        <v>108</v>
      </c>
      <c r="P190" s="3" t="b">
        <f t="shared" si="34"/>
        <v>0</v>
      </c>
      <c r="Q190" t="b">
        <f t="shared" si="35"/>
        <v>1</v>
      </c>
    </row>
    <row r="191" spans="3:17" x14ac:dyDescent="0.2">
      <c r="C191" s="3">
        <f t="shared" si="36"/>
        <v>105.28024291022996</v>
      </c>
      <c r="D191" t="b">
        <f t="shared" si="26"/>
        <v>0</v>
      </c>
      <c r="E191">
        <f t="shared" si="30"/>
        <v>0</v>
      </c>
      <c r="F191" s="3">
        <f t="shared" si="37"/>
        <v>15.214420020626076</v>
      </c>
      <c r="G191" s="3">
        <f t="shared" si="31"/>
        <v>0</v>
      </c>
      <c r="H191" s="3">
        <f t="shared" si="32"/>
        <v>90.065822889603879</v>
      </c>
      <c r="I191" t="b">
        <f t="shared" si="33"/>
        <v>1</v>
      </c>
      <c r="K191">
        <v>0.33049529889106022</v>
      </c>
      <c r="L191">
        <v>0.66263255283619305</v>
      </c>
      <c r="M191">
        <v>0.67477713820227936</v>
      </c>
      <c r="O191" s="3">
        <f t="shared" si="38"/>
        <v>105</v>
      </c>
      <c r="P191" s="3" t="b">
        <f t="shared" si="34"/>
        <v>0</v>
      </c>
      <c r="Q191" t="b">
        <f t="shared" si="35"/>
        <v>1</v>
      </c>
    </row>
    <row r="192" spans="3:17" x14ac:dyDescent="0.2">
      <c r="C192" s="3">
        <f t="shared" si="36"/>
        <v>107.38577568035112</v>
      </c>
      <c r="D192" t="b">
        <f t="shared" si="26"/>
        <v>1</v>
      </c>
      <c r="E192">
        <f t="shared" si="30"/>
        <v>0</v>
      </c>
      <c r="F192" s="3">
        <f t="shared" si="37"/>
        <v>1.0387340795391662</v>
      </c>
      <c r="G192" s="3">
        <f t="shared" si="31"/>
        <v>3.2625698126385618</v>
      </c>
      <c r="H192" s="3">
        <f t="shared" si="32"/>
        <v>103.08447178817339</v>
      </c>
      <c r="I192" t="b">
        <f t="shared" si="33"/>
        <v>1</v>
      </c>
      <c r="K192">
        <v>0.40496111941011526</v>
      </c>
      <c r="L192">
        <v>1.1769160441568505E-2</v>
      </c>
      <c r="M192">
        <v>0.13134198339151237</v>
      </c>
      <c r="O192" s="3">
        <f t="shared" si="38"/>
        <v>107</v>
      </c>
      <c r="P192" s="3" t="b">
        <f t="shared" si="34"/>
        <v>1</v>
      </c>
      <c r="Q192" t="b">
        <f t="shared" si="35"/>
        <v>1</v>
      </c>
    </row>
    <row r="193" spans="3:17" x14ac:dyDescent="0.2">
      <c r="C193" s="3">
        <f t="shared" si="36"/>
        <v>106.34465861229762</v>
      </c>
      <c r="D193" t="b">
        <f t="shared" si="26"/>
        <v>1</v>
      </c>
      <c r="E193">
        <f t="shared" si="30"/>
        <v>0</v>
      </c>
      <c r="F193" s="3">
        <f t="shared" si="37"/>
        <v>11.606218834771347</v>
      </c>
      <c r="G193" s="3">
        <f t="shared" si="31"/>
        <v>5.5397600217603298</v>
      </c>
      <c r="H193" s="3">
        <f t="shared" si="32"/>
        <v>89.198679755765951</v>
      </c>
      <c r="I193" t="b">
        <f t="shared" si="33"/>
        <v>1</v>
      </c>
      <c r="K193">
        <v>0.36770024519441258</v>
      </c>
      <c r="L193">
        <v>0.5592058111144449</v>
      </c>
      <c r="M193">
        <v>0.27738286931817424</v>
      </c>
      <c r="O193" s="3">
        <f t="shared" si="38"/>
        <v>106</v>
      </c>
      <c r="P193" s="3" t="b">
        <f t="shared" si="34"/>
        <v>1</v>
      </c>
      <c r="Q193" t="b">
        <f t="shared" si="35"/>
        <v>1</v>
      </c>
    </row>
    <row r="194" spans="3:17" x14ac:dyDescent="0.2">
      <c r="C194" s="3">
        <f t="shared" si="36"/>
        <v>146.01469017956148</v>
      </c>
      <c r="D194" t="b">
        <f t="shared" si="26"/>
        <v>0</v>
      </c>
      <c r="E194">
        <f t="shared" si="30"/>
        <v>0</v>
      </c>
      <c r="F194" s="3">
        <f t="shared" si="37"/>
        <v>1.341466300667487</v>
      </c>
      <c r="G194" s="3">
        <f t="shared" si="31"/>
        <v>0</v>
      </c>
      <c r="H194" s="3">
        <f t="shared" si="32"/>
        <v>144.67322387889399</v>
      </c>
      <c r="I194" t="b">
        <f t="shared" si="33"/>
        <v>1</v>
      </c>
      <c r="K194">
        <v>0.99768905032638666</v>
      </c>
      <c r="L194">
        <v>2.227801651150596E-2</v>
      </c>
      <c r="M194">
        <v>0.87908119873783164</v>
      </c>
      <c r="O194" s="3">
        <f t="shared" si="38"/>
        <v>146</v>
      </c>
      <c r="P194" s="3" t="b">
        <f t="shared" si="34"/>
        <v>0</v>
      </c>
      <c r="Q194" t="b">
        <f t="shared" si="35"/>
        <v>1</v>
      </c>
    </row>
    <row r="195" spans="3:17" x14ac:dyDescent="0.2">
      <c r="C195" s="3">
        <f t="shared" si="36"/>
        <v>106.47663884480022</v>
      </c>
      <c r="D195" t="b">
        <f t="shared" si="26"/>
        <v>0</v>
      </c>
      <c r="E195">
        <f t="shared" si="30"/>
        <v>0</v>
      </c>
      <c r="F195" s="3">
        <f t="shared" si="37"/>
        <v>41.009651404119452</v>
      </c>
      <c r="G195" s="3">
        <f t="shared" si="31"/>
        <v>0</v>
      </c>
      <c r="H195" s="3">
        <f t="shared" si="32"/>
        <v>65.466987440680768</v>
      </c>
      <c r="I195" t="b">
        <f t="shared" si="33"/>
        <v>1</v>
      </c>
      <c r="K195">
        <v>0.37238333812456736</v>
      </c>
      <c r="L195">
        <v>0.92091046842519542</v>
      </c>
      <c r="M195">
        <v>0.92027105096716133</v>
      </c>
      <c r="O195" s="3">
        <f t="shared" si="38"/>
        <v>106</v>
      </c>
      <c r="P195" s="3" t="b">
        <f t="shared" si="34"/>
        <v>0</v>
      </c>
      <c r="Q195" t="b">
        <f t="shared" si="35"/>
        <v>1</v>
      </c>
    </row>
    <row r="196" spans="3:17" x14ac:dyDescent="0.2">
      <c r="C196" s="3">
        <f t="shared" si="36"/>
        <v>105.99001879452808</v>
      </c>
      <c r="D196" t="b">
        <f t="shared" si="26"/>
        <v>1</v>
      </c>
      <c r="E196">
        <f t="shared" si="30"/>
        <v>0</v>
      </c>
      <c r="F196" s="3">
        <f t="shared" si="37"/>
        <v>19.036868626442111</v>
      </c>
      <c r="G196" s="3">
        <f t="shared" si="31"/>
        <v>1.4084707560093033</v>
      </c>
      <c r="H196" s="3">
        <f t="shared" si="32"/>
        <v>85.544679412076661</v>
      </c>
      <c r="I196" t="b">
        <f t="shared" si="33"/>
        <v>1</v>
      </c>
      <c r="K196">
        <v>0.35518679816555943</v>
      </c>
      <c r="L196">
        <v>0.7401449880909744</v>
      </c>
      <c r="M196">
        <v>2.4993188254712639E-2</v>
      </c>
      <c r="O196" s="3">
        <f t="shared" si="38"/>
        <v>106</v>
      </c>
      <c r="P196" s="3" t="b">
        <f t="shared" si="34"/>
        <v>1</v>
      </c>
      <c r="Q196" t="b">
        <f t="shared" si="35"/>
        <v>1</v>
      </c>
    </row>
    <row r="197" spans="3:17" x14ac:dyDescent="0.2">
      <c r="C197" s="3">
        <f t="shared" si="36"/>
        <v>96.687804350670845</v>
      </c>
      <c r="D197" t="b">
        <f t="shared" si="26"/>
        <v>1</v>
      </c>
      <c r="E197">
        <f t="shared" si="30"/>
        <v>0</v>
      </c>
      <c r="F197" s="3">
        <f t="shared" si="37"/>
        <v>7.661446426823475</v>
      </c>
      <c r="G197" s="3">
        <f t="shared" si="31"/>
        <v>13.9136938495108</v>
      </c>
      <c r="H197" s="3">
        <f t="shared" si="32"/>
        <v>75.112664074336578</v>
      </c>
      <c r="I197" t="b">
        <f t="shared" si="33"/>
        <v>1</v>
      </c>
      <c r="K197">
        <v>9.8537326042628215E-2</v>
      </c>
      <c r="L197">
        <v>0.39497162824084076</v>
      </c>
      <c r="M197">
        <v>0.62940898326021022</v>
      </c>
      <c r="O197" s="3">
        <f t="shared" si="38"/>
        <v>97</v>
      </c>
      <c r="P197" s="3" t="b">
        <f t="shared" si="34"/>
        <v>1</v>
      </c>
      <c r="Q197" t="b">
        <f t="shared" si="35"/>
        <v>1</v>
      </c>
    </row>
    <row r="198" spans="3:17" x14ac:dyDescent="0.2">
      <c r="C198" s="3">
        <f t="shared" si="36"/>
        <v>113.49755957229053</v>
      </c>
      <c r="D198" t="b">
        <f t="shared" si="26"/>
        <v>0</v>
      </c>
      <c r="E198">
        <f t="shared" si="30"/>
        <v>0</v>
      </c>
      <c r="F198" s="3">
        <f t="shared" si="37"/>
        <v>6.4107724081297768</v>
      </c>
      <c r="G198" s="3">
        <f t="shared" si="31"/>
        <v>0</v>
      </c>
      <c r="H198" s="3">
        <f t="shared" si="32"/>
        <v>107.08678716416075</v>
      </c>
      <c r="I198" t="b">
        <f t="shared" si="33"/>
        <v>1</v>
      </c>
      <c r="K198">
        <v>0.62286335113317681</v>
      </c>
      <c r="L198">
        <v>0.32830249790917032</v>
      </c>
      <c r="M198">
        <v>0.82356749412529107</v>
      </c>
      <c r="O198" s="3">
        <f t="shared" si="38"/>
        <v>113</v>
      </c>
      <c r="P198" s="3" t="b">
        <f t="shared" si="34"/>
        <v>0</v>
      </c>
      <c r="Q198" t="b">
        <f t="shared" si="35"/>
        <v>1</v>
      </c>
    </row>
    <row r="199" spans="3:17" x14ac:dyDescent="0.2">
      <c r="C199" s="3">
        <f t="shared" si="36"/>
        <v>92.834698660948931</v>
      </c>
      <c r="D199" t="b">
        <f t="shared" ref="D199:D207" si="39">M201&gt;$D$4</f>
        <v>0</v>
      </c>
      <c r="E199">
        <f t="shared" si="30"/>
        <v>0</v>
      </c>
      <c r="F199" s="3">
        <f t="shared" si="37"/>
        <v>43.845518968083354</v>
      </c>
      <c r="G199" s="3">
        <f t="shared" si="31"/>
        <v>0</v>
      </c>
      <c r="H199" s="3">
        <f t="shared" si="32"/>
        <v>48.989179692865576</v>
      </c>
      <c r="I199" t="b">
        <f t="shared" si="33"/>
        <v>0</v>
      </c>
      <c r="K199">
        <v>4.48862609498486E-2</v>
      </c>
      <c r="L199">
        <v>0.93030781101041748</v>
      </c>
      <c r="M199">
        <v>0.92853422247414485</v>
      </c>
      <c r="O199" s="3">
        <f t="shared" si="38"/>
        <v>93</v>
      </c>
      <c r="P199" s="3" t="b">
        <f t="shared" si="34"/>
        <v>0</v>
      </c>
      <c r="Q199" t="b">
        <f t="shared" si="35"/>
        <v>0</v>
      </c>
    </row>
    <row r="200" spans="3:17" x14ac:dyDescent="0.2">
      <c r="C200" s="3">
        <f t="shared" ref="C200:C207" si="40">EXP(_xlfn.NORM.INV(K200,$C$6,$C$7))</f>
        <v>113.22789449891191</v>
      </c>
      <c r="D200" t="b">
        <f t="shared" si="39"/>
        <v>0</v>
      </c>
      <c r="E200">
        <f t="shared" si="30"/>
        <v>0</v>
      </c>
      <c r="F200" s="3">
        <f t="shared" ref="F200:F207" si="41">EXP(_xlfn.NORM.INV(L200,$F$6,$F$7))</f>
        <v>11.934007500580831</v>
      </c>
      <c r="G200" s="3">
        <f t="shared" si="31"/>
        <v>0</v>
      </c>
      <c r="H200" s="3">
        <f t="shared" si="32"/>
        <v>101.29388699833108</v>
      </c>
      <c r="I200" t="b">
        <f t="shared" si="33"/>
        <v>1</v>
      </c>
      <c r="K200">
        <v>0.61379420332392953</v>
      </c>
      <c r="L200">
        <v>0.57017000657177486</v>
      </c>
      <c r="M200">
        <v>1.4366599610965092E-2</v>
      </c>
      <c r="O200" s="3">
        <f t="shared" ref="O200:O207" si="42">ROUND(C200,0)</f>
        <v>113</v>
      </c>
      <c r="P200" s="3" t="b">
        <f t="shared" si="34"/>
        <v>0</v>
      </c>
      <c r="Q200" t="b">
        <f t="shared" si="35"/>
        <v>1</v>
      </c>
    </row>
    <row r="201" spans="3:17" x14ac:dyDescent="0.2">
      <c r="C201" s="3">
        <f t="shared" si="40"/>
        <v>94.842747038700125</v>
      </c>
      <c r="D201" t="b">
        <f t="shared" si="39"/>
        <v>0</v>
      </c>
      <c r="E201">
        <f t="shared" ref="E201:E207" si="43">$E$4</f>
        <v>0</v>
      </c>
      <c r="F201" s="3">
        <f t="shared" si="41"/>
        <v>28.961197749496087</v>
      </c>
      <c r="G201" s="3">
        <f t="shared" ref="G201:G207" si="44">EXP(_xlfn.NORM.INV(M201,$F$6,$F$7))*D201</f>
        <v>0</v>
      </c>
      <c r="H201" s="3">
        <f t="shared" ref="H201:H207" si="45">C201-E201-F201-G201</f>
        <v>65.881549289204031</v>
      </c>
      <c r="I201" t="b">
        <f t="shared" ref="I201:I207" si="46">H201&gt;$I$4</f>
        <v>1</v>
      </c>
      <c r="K201">
        <v>6.9090172436926278E-2</v>
      </c>
      <c r="L201">
        <v>0.85619331933499354</v>
      </c>
      <c r="M201">
        <v>0.48853924343569466</v>
      </c>
      <c r="O201" s="3">
        <f t="shared" si="42"/>
        <v>95</v>
      </c>
      <c r="P201" s="3" t="b">
        <f t="shared" ref="P201:P207" si="47">D201</f>
        <v>0</v>
      </c>
      <c r="Q201" t="b">
        <f t="shared" ref="Q201:Q207" si="48">I201</f>
        <v>1</v>
      </c>
    </row>
    <row r="202" spans="3:17" x14ac:dyDescent="0.2">
      <c r="C202" s="3">
        <f t="shared" si="40"/>
        <v>124.54756641123053</v>
      </c>
      <c r="D202" t="b">
        <f t="shared" si="39"/>
        <v>0</v>
      </c>
      <c r="E202">
        <f t="shared" si="43"/>
        <v>0</v>
      </c>
      <c r="F202" s="3">
        <f t="shared" si="41"/>
        <v>2.9177962141366538</v>
      </c>
      <c r="G202" s="3">
        <f t="shared" si="44"/>
        <v>0</v>
      </c>
      <c r="H202" s="3">
        <f t="shared" si="45"/>
        <v>121.62977019709388</v>
      </c>
      <c r="I202" t="b">
        <f t="shared" si="46"/>
        <v>1</v>
      </c>
      <c r="K202">
        <v>0.89289525297007777</v>
      </c>
      <c r="L202">
        <v>0.10902003180255304</v>
      </c>
      <c r="M202">
        <v>0.64508515389332555</v>
      </c>
      <c r="O202" s="3">
        <f t="shared" si="42"/>
        <v>125</v>
      </c>
      <c r="P202" s="3" t="b">
        <f t="shared" si="47"/>
        <v>0</v>
      </c>
      <c r="Q202" t="b">
        <f t="shared" si="48"/>
        <v>1</v>
      </c>
    </row>
    <row r="203" spans="3:17" x14ac:dyDescent="0.2">
      <c r="C203" s="3">
        <f t="shared" si="40"/>
        <v>111.37035443917918</v>
      </c>
      <c r="D203" t="b">
        <f t="shared" si="39"/>
        <v>0</v>
      </c>
      <c r="E203">
        <f t="shared" si="43"/>
        <v>0</v>
      </c>
      <c r="F203" s="3">
        <f t="shared" si="41"/>
        <v>17.327688839639009</v>
      </c>
      <c r="G203" s="3">
        <f t="shared" si="44"/>
        <v>0</v>
      </c>
      <c r="H203" s="3">
        <f t="shared" si="45"/>
        <v>94.042665599540172</v>
      </c>
      <c r="I203" t="b">
        <f t="shared" si="46"/>
        <v>1</v>
      </c>
      <c r="K203">
        <v>0.54926638351039148</v>
      </c>
      <c r="L203">
        <v>0.70874450106353015</v>
      </c>
      <c r="M203">
        <v>0.58828449612300704</v>
      </c>
      <c r="O203" s="3">
        <f t="shared" si="42"/>
        <v>111</v>
      </c>
      <c r="P203" s="3" t="b">
        <f t="shared" si="47"/>
        <v>0</v>
      </c>
      <c r="Q203" t="b">
        <f t="shared" si="48"/>
        <v>1</v>
      </c>
    </row>
    <row r="204" spans="3:17" x14ac:dyDescent="0.2">
      <c r="C204" s="3">
        <f t="shared" si="40"/>
        <v>105.40510000598634</v>
      </c>
      <c r="D204" t="b">
        <f t="shared" si="39"/>
        <v>0</v>
      </c>
      <c r="E204">
        <f t="shared" si="43"/>
        <v>0</v>
      </c>
      <c r="F204" s="3">
        <f t="shared" si="41"/>
        <v>2.1246803968279218</v>
      </c>
      <c r="G204" s="3">
        <f t="shared" si="44"/>
        <v>0</v>
      </c>
      <c r="H204" s="3">
        <f t="shared" si="45"/>
        <v>103.28041960915841</v>
      </c>
      <c r="I204" t="b">
        <f t="shared" si="46"/>
        <v>1</v>
      </c>
      <c r="K204">
        <v>0.33480131570398219</v>
      </c>
      <c r="L204">
        <v>6.0695222831219087E-2</v>
      </c>
      <c r="M204">
        <v>4.9039358639639596E-2</v>
      </c>
      <c r="O204" s="3">
        <f t="shared" si="42"/>
        <v>105</v>
      </c>
      <c r="P204" s="3" t="b">
        <f t="shared" si="47"/>
        <v>0</v>
      </c>
      <c r="Q204" t="b">
        <f t="shared" si="48"/>
        <v>1</v>
      </c>
    </row>
    <row r="205" spans="3:17" x14ac:dyDescent="0.2">
      <c r="C205" s="3">
        <f t="shared" si="40"/>
        <v>115.0165572295909</v>
      </c>
      <c r="D205" t="b">
        <f t="shared" si="39"/>
        <v>0</v>
      </c>
      <c r="E205">
        <f t="shared" si="43"/>
        <v>0</v>
      </c>
      <c r="F205" s="3">
        <f t="shared" si="41"/>
        <v>14.616652203439401</v>
      </c>
      <c r="G205" s="3">
        <f t="shared" si="44"/>
        <v>0</v>
      </c>
      <c r="H205" s="3">
        <f t="shared" si="45"/>
        <v>100.3999050261515</v>
      </c>
      <c r="I205" t="b">
        <f t="shared" si="46"/>
        <v>1</v>
      </c>
      <c r="K205">
        <v>0.672185947975251</v>
      </c>
      <c r="L205">
        <v>0.64787003955925515</v>
      </c>
      <c r="M205">
        <v>0.16323658709297173</v>
      </c>
      <c r="O205" s="3">
        <f t="shared" si="42"/>
        <v>115</v>
      </c>
      <c r="P205" s="3" t="b">
        <f t="shared" si="47"/>
        <v>0</v>
      </c>
      <c r="Q205" t="b">
        <f t="shared" si="48"/>
        <v>1</v>
      </c>
    </row>
    <row r="206" spans="3:17" x14ac:dyDescent="0.2">
      <c r="C206" s="3">
        <f t="shared" si="40"/>
        <v>160.31208115897988</v>
      </c>
      <c r="D206" t="b">
        <f t="shared" si="39"/>
        <v>0</v>
      </c>
      <c r="E206">
        <f t="shared" si="43"/>
        <v>0</v>
      </c>
      <c r="F206" s="3">
        <f t="shared" si="41"/>
        <v>19.142911471793258</v>
      </c>
      <c r="G206" s="3">
        <f t="shared" si="44"/>
        <v>0</v>
      </c>
      <c r="H206" s="3">
        <f t="shared" si="45"/>
        <v>141.16916968718661</v>
      </c>
      <c r="I206" t="b">
        <f t="shared" si="46"/>
        <v>1</v>
      </c>
      <c r="K206">
        <v>0.99991719763109455</v>
      </c>
      <c r="L206">
        <v>0.74194307143712068</v>
      </c>
      <c r="M206">
        <v>0.3922230114735803</v>
      </c>
      <c r="O206" s="3">
        <f t="shared" si="42"/>
        <v>160</v>
      </c>
      <c r="P206" s="3" t="b">
        <f t="shared" si="47"/>
        <v>0</v>
      </c>
      <c r="Q206" t="b">
        <f t="shared" si="48"/>
        <v>1</v>
      </c>
    </row>
    <row r="207" spans="3:17" x14ac:dyDescent="0.2">
      <c r="C207" s="3">
        <f t="shared" si="40"/>
        <v>94.845616235561394</v>
      </c>
      <c r="D207" t="b">
        <f t="shared" si="39"/>
        <v>0</v>
      </c>
      <c r="E207">
        <f t="shared" si="43"/>
        <v>0</v>
      </c>
      <c r="F207" s="3">
        <f t="shared" si="41"/>
        <v>6.2534467364189794</v>
      </c>
      <c r="G207" s="3">
        <f t="shared" si="44"/>
        <v>0</v>
      </c>
      <c r="H207" s="3">
        <f t="shared" si="45"/>
        <v>88.592169499142415</v>
      </c>
      <c r="I207" t="b">
        <f t="shared" si="46"/>
        <v>1</v>
      </c>
      <c r="K207">
        <v>6.9130392639920046E-2</v>
      </c>
      <c r="L207">
        <v>0.31937318504344692</v>
      </c>
      <c r="M207">
        <v>0.55490903354423904</v>
      </c>
      <c r="O207" s="3">
        <f t="shared" si="42"/>
        <v>95</v>
      </c>
      <c r="P207" s="3" t="b">
        <f t="shared" si="47"/>
        <v>0</v>
      </c>
      <c r="Q207" t="b">
        <f t="shared" si="48"/>
        <v>1</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F159F-6A6F-4A6A-91E1-A4237BC4ABF7}">
  <dimension ref="A1:AF1000"/>
  <sheetViews>
    <sheetView zoomScale="86" workbookViewId="0">
      <selection activeCell="L35" sqref="L35"/>
    </sheetView>
  </sheetViews>
  <sheetFormatPr baseColWidth="10" defaultColWidth="8.83203125" defaultRowHeight="15" x14ac:dyDescent="0.2"/>
  <cols>
    <col min="1" max="1" width="16.83203125" bestFit="1" customWidth="1"/>
    <col min="2" max="3" width="12.1640625" customWidth="1"/>
    <col min="5" max="5" width="9.83203125" customWidth="1"/>
    <col min="6" max="6" width="11.1640625" customWidth="1"/>
    <col min="7" max="7" width="11.6640625" customWidth="1"/>
    <col min="8" max="8" width="8.6640625" customWidth="1"/>
    <col min="11" max="11" width="10.83203125" bestFit="1" customWidth="1"/>
    <col min="12" max="12" width="9.83203125" bestFit="1" customWidth="1"/>
    <col min="16" max="16" width="7.1640625" bestFit="1" customWidth="1"/>
    <col min="17" max="17" width="9.6640625" bestFit="1" customWidth="1"/>
    <col min="21" max="22" width="10.33203125" bestFit="1" customWidth="1"/>
    <col min="23" max="23" width="12" bestFit="1" customWidth="1"/>
    <col min="24" max="24" width="9.1640625" customWidth="1"/>
    <col min="25" max="25" width="9.83203125" bestFit="1" customWidth="1"/>
    <col min="29" max="29" width="9.83203125" bestFit="1" customWidth="1"/>
  </cols>
  <sheetData>
    <row r="1" spans="1:32" s="1" customFormat="1" ht="44.5" customHeight="1" x14ac:dyDescent="0.2">
      <c r="A1" s="13" t="s">
        <v>270</v>
      </c>
      <c r="B1" s="13" t="s">
        <v>271</v>
      </c>
      <c r="C1" s="13" t="s">
        <v>272</v>
      </c>
      <c r="D1" s="14" t="s">
        <v>262</v>
      </c>
      <c r="E1" s="14" t="s">
        <v>263</v>
      </c>
      <c r="F1" s="14" t="s">
        <v>258</v>
      </c>
      <c r="G1" s="14" t="s">
        <v>257</v>
      </c>
      <c r="H1"/>
      <c r="I1"/>
      <c r="J1"/>
      <c r="U1" s="43"/>
      <c r="V1" s="43"/>
      <c r="W1" s="43"/>
      <c r="X1" s="43"/>
      <c r="Y1" s="43"/>
      <c r="Z1" s="43"/>
      <c r="AA1" s="43"/>
      <c r="AB1" s="43"/>
      <c r="AC1" s="43"/>
      <c r="AD1" s="43"/>
      <c r="AE1" s="43"/>
      <c r="AF1" s="43"/>
    </row>
    <row r="2" spans="1:32" x14ac:dyDescent="0.2">
      <c r="A2" s="13" t="s">
        <v>273</v>
      </c>
      <c r="B2" s="15">
        <v>9.4483230663928808</v>
      </c>
      <c r="C2" s="13">
        <v>0</v>
      </c>
      <c r="D2" s="13">
        <f t="shared" ref="D2:D65" si="0">$J$2+$J$3*B2</f>
        <v>-0.31830050051424874</v>
      </c>
      <c r="E2" s="13">
        <f>MIN(MAX(D2,-35),35)</f>
        <v>-0.31830050051424874</v>
      </c>
      <c r="F2" s="13">
        <f>1/(1+EXP(-E2))</f>
        <v>0.42108998464341918</v>
      </c>
      <c r="G2" s="13">
        <f>C2*LN(F2)+(1-C2)*LN(1-F2)</f>
        <v>-0.5466082273790478</v>
      </c>
      <c r="I2" s="12" t="s">
        <v>256</v>
      </c>
      <c r="J2" s="12">
        <v>0.49724845481486857</v>
      </c>
      <c r="AB2" s="1"/>
      <c r="AE2" s="1"/>
    </row>
    <row r="3" spans="1:32" x14ac:dyDescent="0.2">
      <c r="A3" s="13" t="s">
        <v>274</v>
      </c>
      <c r="B3" s="15">
        <v>8.3668720054757024</v>
      </c>
      <c r="C3" s="13">
        <v>0</v>
      </c>
      <c r="D3" s="13">
        <f t="shared" si="0"/>
        <v>-0.2249531121181314</v>
      </c>
      <c r="E3" s="13">
        <f t="shared" ref="E3:E66" si="1">MIN(MAX(D3,-35),35)</f>
        <v>-0.2249531121181314</v>
      </c>
      <c r="F3" s="13">
        <f t="shared" ref="F3:F66" si="2">1/(1+EXP(-E3))</f>
        <v>0.44399768434289311</v>
      </c>
      <c r="G3" s="13">
        <f t="shared" ref="G3:G66" si="3">C3*LN(F3)+(1-C3)*LN(1-F3)</f>
        <v>-0.586982819889316</v>
      </c>
      <c r="I3" s="12" t="s">
        <v>254</v>
      </c>
      <c r="J3" s="12">
        <v>-8.6316793953625071E-2</v>
      </c>
      <c r="U3" s="2"/>
      <c r="V3" s="2"/>
      <c r="W3" s="3"/>
      <c r="X3" s="3"/>
      <c r="Y3" s="4"/>
      <c r="Z3" s="4"/>
    </row>
    <row r="4" spans="1:32" x14ac:dyDescent="0.2">
      <c r="A4" s="13" t="s">
        <v>275</v>
      </c>
      <c r="B4" s="15">
        <v>11.351129363449692</v>
      </c>
      <c r="C4" s="13">
        <v>1</v>
      </c>
      <c r="D4" s="13">
        <f t="shared" si="0"/>
        <v>-0.48254463959096183</v>
      </c>
      <c r="E4" s="13">
        <f t="shared" si="1"/>
        <v>-0.48254463959096183</v>
      </c>
      <c r="F4" s="13">
        <f t="shared" si="2"/>
        <v>0.38165142595561952</v>
      </c>
      <c r="G4" s="13">
        <f t="shared" si="3"/>
        <v>-0.96324758445322001</v>
      </c>
      <c r="I4" s="12" t="s">
        <v>251</v>
      </c>
      <c r="J4" s="12">
        <f>-SUM(G2:G201)</f>
        <v>130.53463563651007</v>
      </c>
      <c r="U4" s="2"/>
      <c r="V4" s="2"/>
      <c r="W4" s="3"/>
      <c r="X4" s="3"/>
      <c r="Y4" s="4"/>
      <c r="Z4" s="4"/>
      <c r="AC4" s="4"/>
      <c r="AF4" s="4"/>
    </row>
    <row r="5" spans="1:32" x14ac:dyDescent="0.2">
      <c r="A5" s="13" t="s">
        <v>276</v>
      </c>
      <c r="B5" s="15">
        <v>6.8802190280629709</v>
      </c>
      <c r="C5" s="13">
        <v>0</v>
      </c>
      <c r="D5" s="13">
        <f t="shared" si="0"/>
        <v>-9.6629993386253443E-2</v>
      </c>
      <c r="E5" s="13">
        <f t="shared" si="1"/>
        <v>-9.6629993386253443E-2</v>
      </c>
      <c r="F5" s="13">
        <f t="shared" si="2"/>
        <v>0.47586128138108158</v>
      </c>
      <c r="G5" s="13">
        <f t="shared" si="3"/>
        <v>-0.64599889950717271</v>
      </c>
      <c r="U5" s="2"/>
      <c r="V5" s="2"/>
      <c r="W5" s="3"/>
      <c r="X5" s="3"/>
      <c r="Y5" s="4"/>
      <c r="Z5" s="4"/>
      <c r="AC5" s="4"/>
      <c r="AF5" s="4"/>
    </row>
    <row r="6" spans="1:32" ht="17.5" customHeight="1" x14ac:dyDescent="0.2">
      <c r="A6" s="13" t="s">
        <v>277</v>
      </c>
      <c r="B6" s="15">
        <v>21.508555783709788</v>
      </c>
      <c r="C6" s="13">
        <v>1</v>
      </c>
      <c r="D6" s="13">
        <f t="shared" si="0"/>
        <v>-1.3593011230076599</v>
      </c>
      <c r="E6" s="13">
        <f t="shared" si="1"/>
        <v>-1.3593011230076599</v>
      </c>
      <c r="F6" s="13">
        <f t="shared" si="2"/>
        <v>0.20435391158514615</v>
      </c>
      <c r="G6" s="13">
        <f t="shared" si="3"/>
        <v>-1.5879019275590314</v>
      </c>
      <c r="I6" s="13" t="s">
        <v>1272</v>
      </c>
      <c r="M6" s="1"/>
      <c r="N6" s="1"/>
      <c r="U6" s="2"/>
      <c r="V6" s="2"/>
      <c r="W6" s="6"/>
      <c r="X6" s="6"/>
      <c r="Y6" s="4"/>
      <c r="Z6" s="4"/>
      <c r="AC6" s="4"/>
      <c r="AF6" s="4"/>
    </row>
    <row r="7" spans="1:32" x14ac:dyDescent="0.2">
      <c r="A7" s="13" t="s">
        <v>278</v>
      </c>
      <c r="B7" s="15">
        <v>6.2888432580424363</v>
      </c>
      <c r="C7" s="13">
        <v>1</v>
      </c>
      <c r="D7" s="13">
        <f t="shared" si="0"/>
        <v>-4.5584332896224544E-2</v>
      </c>
      <c r="E7" s="13">
        <f t="shared" si="1"/>
        <v>-4.5584332896224544E-2</v>
      </c>
      <c r="F7" s="13">
        <f t="shared" si="2"/>
        <v>0.48860588972258284</v>
      </c>
      <c r="G7" s="13">
        <f t="shared" si="3"/>
        <v>-0.71619906594833538</v>
      </c>
      <c r="I7" s="21"/>
      <c r="J7" s="24"/>
      <c r="K7" s="25"/>
      <c r="L7" s="25"/>
      <c r="M7" s="24"/>
      <c r="U7" s="2"/>
      <c r="V7" s="2"/>
      <c r="W7" s="6"/>
      <c r="X7" s="6"/>
      <c r="Y7" s="4"/>
      <c r="Z7" s="4"/>
      <c r="AC7" s="4"/>
      <c r="AF7" s="4"/>
    </row>
    <row r="8" spans="1:32" x14ac:dyDescent="0.2">
      <c r="A8" s="13" t="s">
        <v>279</v>
      </c>
      <c r="B8" s="15">
        <v>9.0677618069815189</v>
      </c>
      <c r="C8" s="13">
        <v>0</v>
      </c>
      <c r="D8" s="13">
        <f t="shared" si="0"/>
        <v>-0.28545167269890614</v>
      </c>
      <c r="E8" s="13">
        <f t="shared" si="1"/>
        <v>-0.28545167269890614</v>
      </c>
      <c r="F8" s="13">
        <f t="shared" si="2"/>
        <v>0.42911773572712059</v>
      </c>
      <c r="G8" s="13">
        <f t="shared" si="3"/>
        <v>-0.56057228275324</v>
      </c>
      <c r="I8" s="2"/>
      <c r="J8" s="24"/>
      <c r="K8" s="25"/>
      <c r="L8" s="25"/>
      <c r="M8" s="24"/>
      <c r="U8" s="2"/>
      <c r="V8" s="2"/>
      <c r="W8" s="6"/>
      <c r="X8" s="6"/>
      <c r="Y8" s="4"/>
      <c r="Z8" s="4"/>
      <c r="AC8" s="4"/>
      <c r="AF8" s="4"/>
    </row>
    <row r="9" spans="1:32" x14ac:dyDescent="0.2">
      <c r="A9" s="13" t="s">
        <v>280</v>
      </c>
      <c r="B9" s="15">
        <v>15.449691991786448</v>
      </c>
      <c r="C9" s="13">
        <v>1</v>
      </c>
      <c r="D9" s="13">
        <f t="shared" si="0"/>
        <v>-0.83631942548713356</v>
      </c>
      <c r="E9" s="13">
        <f t="shared" si="1"/>
        <v>-0.83631942548713356</v>
      </c>
      <c r="F9" s="13">
        <f t="shared" si="2"/>
        <v>0.30231052130410863</v>
      </c>
      <c r="G9" s="13">
        <f t="shared" si="3"/>
        <v>-1.1963005736207399</v>
      </c>
      <c r="I9" s="26"/>
      <c r="J9" s="27"/>
      <c r="K9" s="28" t="s">
        <v>260</v>
      </c>
      <c r="L9" s="28"/>
      <c r="M9" s="24"/>
      <c r="U9" s="2"/>
      <c r="V9" s="2"/>
      <c r="W9" s="6"/>
      <c r="X9" s="6"/>
      <c r="Y9" s="4"/>
      <c r="Z9" s="4"/>
      <c r="AC9" s="4"/>
      <c r="AF9" s="4"/>
    </row>
    <row r="10" spans="1:32" x14ac:dyDescent="0.2">
      <c r="A10" s="13" t="s">
        <v>281</v>
      </c>
      <c r="B10" s="15">
        <v>6.3052703627652296</v>
      </c>
      <c r="C10" s="13">
        <v>1</v>
      </c>
      <c r="D10" s="13">
        <f t="shared" si="0"/>
        <v>-4.7002267909836526E-2</v>
      </c>
      <c r="E10" s="13">
        <f t="shared" si="1"/>
        <v>-4.7002267909836526E-2</v>
      </c>
      <c r="F10" s="13">
        <f t="shared" si="2"/>
        <v>0.48825159583702543</v>
      </c>
      <c r="G10" s="13">
        <f t="shared" si="3"/>
        <v>-0.71692444074727923</v>
      </c>
      <c r="I10" s="26"/>
      <c r="J10" s="27"/>
      <c r="K10" s="28" t="s">
        <v>1275</v>
      </c>
      <c r="L10" s="28" t="s">
        <v>1274</v>
      </c>
      <c r="M10" s="24"/>
      <c r="U10" s="2"/>
      <c r="V10" s="2"/>
      <c r="W10" s="6"/>
      <c r="X10" s="6"/>
      <c r="Y10" s="4"/>
      <c r="Z10" s="4"/>
      <c r="AC10" s="4"/>
      <c r="AF10" s="4"/>
    </row>
    <row r="11" spans="1:32" x14ac:dyDescent="0.2">
      <c r="A11" s="13" t="s">
        <v>282</v>
      </c>
      <c r="B11" s="15">
        <v>13.49760438056126</v>
      </c>
      <c r="C11" s="13">
        <v>0</v>
      </c>
      <c r="D11" s="13">
        <f t="shared" si="0"/>
        <v>-0.66782148136958486</v>
      </c>
      <c r="E11" s="13">
        <f t="shared" si="1"/>
        <v>-0.66782148136958486</v>
      </c>
      <c r="F11" s="13">
        <f t="shared" si="2"/>
        <v>0.33898481906019989</v>
      </c>
      <c r="G11" s="13">
        <f t="shared" si="3"/>
        <v>-0.41397847276815825</v>
      </c>
      <c r="I11" s="26" t="s">
        <v>1273</v>
      </c>
      <c r="J11" s="20" t="s">
        <v>239</v>
      </c>
      <c r="K11" s="30"/>
      <c r="L11" s="22"/>
      <c r="M11" s="24"/>
      <c r="U11" s="2"/>
      <c r="V11" s="2"/>
      <c r="W11" s="6"/>
      <c r="X11" s="6"/>
      <c r="Y11" s="4"/>
      <c r="Z11" s="4"/>
      <c r="AC11" s="4"/>
      <c r="AF11" s="4"/>
    </row>
    <row r="12" spans="1:32" x14ac:dyDescent="0.2">
      <c r="A12" s="13" t="s">
        <v>283</v>
      </c>
      <c r="B12" s="15">
        <v>10.223134839151266</v>
      </c>
      <c r="C12" s="13">
        <v>1</v>
      </c>
      <c r="D12" s="13">
        <f t="shared" si="0"/>
        <v>-0.38517976865627723</v>
      </c>
      <c r="E12" s="13">
        <f t="shared" si="1"/>
        <v>-0.38517976865627723</v>
      </c>
      <c r="F12" s="13">
        <f t="shared" si="2"/>
        <v>0.40487820980386846</v>
      </c>
      <c r="G12" s="13">
        <f t="shared" si="3"/>
        <v>-0.90416897363353954</v>
      </c>
      <c r="I12" s="26"/>
      <c r="J12" s="20" t="s">
        <v>1274</v>
      </c>
      <c r="K12" s="22"/>
      <c r="L12" s="22"/>
      <c r="M12" s="24"/>
      <c r="U12" s="2"/>
      <c r="V12" s="2"/>
      <c r="W12" s="2"/>
      <c r="X12" s="2"/>
      <c r="Y12" s="4"/>
      <c r="Z12" s="4"/>
      <c r="AC12" s="4"/>
    </row>
    <row r="13" spans="1:32" x14ac:dyDescent="0.2">
      <c r="A13" s="13" t="s">
        <v>284</v>
      </c>
      <c r="B13" s="15">
        <v>6.4120465434633811</v>
      </c>
      <c r="C13" s="13">
        <v>1</v>
      </c>
      <c r="D13" s="13">
        <f t="shared" si="0"/>
        <v>-5.6218845498313907E-2</v>
      </c>
      <c r="E13" s="13">
        <f t="shared" si="1"/>
        <v>-5.6218845498313907E-2</v>
      </c>
      <c r="F13" s="13">
        <f t="shared" si="2"/>
        <v>0.48594898918407214</v>
      </c>
      <c r="G13" s="13">
        <f t="shared" si="3"/>
        <v>-0.72165162111698533</v>
      </c>
      <c r="I13" s="2"/>
      <c r="J13" s="24"/>
      <c r="K13" s="25"/>
      <c r="L13" s="25"/>
      <c r="M13" s="24"/>
      <c r="U13" s="2"/>
      <c r="V13" s="2"/>
      <c r="W13" s="2"/>
      <c r="X13" s="2"/>
      <c r="Y13" s="4"/>
      <c r="Z13" s="4"/>
    </row>
    <row r="14" spans="1:32" x14ac:dyDescent="0.2">
      <c r="A14" s="13" t="s">
        <v>285</v>
      </c>
      <c r="B14" s="15">
        <v>6.8254620123203287</v>
      </c>
      <c r="C14" s="13">
        <v>0</v>
      </c>
      <c r="D14" s="13">
        <f t="shared" si="0"/>
        <v>-9.1903543340880356E-2</v>
      </c>
      <c r="E14" s="13">
        <f t="shared" si="1"/>
        <v>-9.1903543340880356E-2</v>
      </c>
      <c r="F14" s="13">
        <f t="shared" si="2"/>
        <v>0.47704027221198092</v>
      </c>
      <c r="G14" s="13">
        <f t="shared" si="3"/>
        <v>-0.64825082019940783</v>
      </c>
      <c r="I14" s="2"/>
      <c r="J14" s="24"/>
      <c r="K14" s="25"/>
      <c r="L14" s="25"/>
      <c r="M14" s="24"/>
      <c r="U14" s="2"/>
      <c r="V14" s="2"/>
      <c r="W14" s="2"/>
      <c r="X14" s="2"/>
      <c r="Y14" s="4"/>
      <c r="Z14" s="4"/>
    </row>
    <row r="15" spans="1:32" x14ac:dyDescent="0.2">
      <c r="A15" s="13" t="s">
        <v>286</v>
      </c>
      <c r="B15" s="15">
        <v>7.0417522245037647</v>
      </c>
      <c r="C15" s="13">
        <v>1</v>
      </c>
      <c r="D15" s="13">
        <f t="shared" si="0"/>
        <v>-0.11057302102010391</v>
      </c>
      <c r="E15" s="13">
        <f t="shared" si="1"/>
        <v>-0.11057302102010391</v>
      </c>
      <c r="F15" s="13">
        <f t="shared" si="2"/>
        <v>0.47238487512732402</v>
      </c>
      <c r="G15" s="13">
        <f t="shared" si="3"/>
        <v>-0.7499612122601329</v>
      </c>
      <c r="I15" s="2"/>
      <c r="J15" s="24"/>
      <c r="K15" s="25"/>
      <c r="L15" s="25"/>
      <c r="M15" s="24"/>
      <c r="U15" s="2"/>
      <c r="V15" s="2"/>
      <c r="W15" s="2"/>
      <c r="X15" s="2"/>
      <c r="Y15" s="4"/>
      <c r="Z15" s="4"/>
    </row>
    <row r="16" spans="1:32" x14ac:dyDescent="0.2">
      <c r="A16" s="13" t="s">
        <v>287</v>
      </c>
      <c r="B16" s="15">
        <v>1.516769336071184</v>
      </c>
      <c r="C16" s="13">
        <v>0</v>
      </c>
      <c r="D16" s="13">
        <f t="shared" si="0"/>
        <v>0.36632578855803544</v>
      </c>
      <c r="E16" s="13">
        <f t="shared" si="1"/>
        <v>0.36632578855803544</v>
      </c>
      <c r="F16" s="13">
        <f t="shared" si="2"/>
        <v>0.59057086196990194</v>
      </c>
      <c r="G16" s="13">
        <f t="shared" si="3"/>
        <v>-0.89299143576659001</v>
      </c>
      <c r="I16" s="2"/>
      <c r="J16" s="24"/>
      <c r="K16" s="25"/>
      <c r="L16" s="25"/>
      <c r="M16" s="24"/>
      <c r="U16" s="2"/>
      <c r="V16" s="2"/>
      <c r="W16" s="2"/>
      <c r="X16" s="2"/>
      <c r="Y16" s="4"/>
      <c r="Z16" s="4"/>
    </row>
    <row r="17" spans="1:26" x14ac:dyDescent="0.2">
      <c r="A17" s="13" t="s">
        <v>288</v>
      </c>
      <c r="B17" s="15">
        <v>10.965092402464066</v>
      </c>
      <c r="C17" s="13">
        <v>1</v>
      </c>
      <c r="D17" s="13">
        <f t="shared" si="0"/>
        <v>-0.44922316677108187</v>
      </c>
      <c r="E17" s="13">
        <f t="shared" si="1"/>
        <v>-0.44922316677108187</v>
      </c>
      <c r="F17" s="13">
        <f t="shared" si="2"/>
        <v>0.3895454809779425</v>
      </c>
      <c r="G17" s="13">
        <f t="shared" si="3"/>
        <v>-0.94277465289393481</v>
      </c>
      <c r="I17" s="2"/>
      <c r="J17" s="24"/>
      <c r="K17" s="25"/>
      <c r="L17" s="25"/>
      <c r="M17" s="24"/>
      <c r="U17" s="2"/>
      <c r="V17" s="2"/>
      <c r="W17" s="2"/>
      <c r="X17" s="2"/>
      <c r="Y17" s="4"/>
      <c r="Z17" s="4"/>
    </row>
    <row r="18" spans="1:26" x14ac:dyDescent="0.2">
      <c r="A18" s="13" t="s">
        <v>289</v>
      </c>
      <c r="B18" s="15">
        <v>14.461327857631758</v>
      </c>
      <c r="C18" s="13">
        <v>1</v>
      </c>
      <c r="D18" s="13">
        <f t="shared" si="0"/>
        <v>-0.75100700216815008</v>
      </c>
      <c r="E18" s="13">
        <f t="shared" si="1"/>
        <v>-0.75100700216815008</v>
      </c>
      <c r="F18" s="13">
        <f t="shared" si="2"/>
        <v>0.32060191969566804</v>
      </c>
      <c r="G18" s="13">
        <f t="shared" si="3"/>
        <v>-1.1375550510028147</v>
      </c>
      <c r="I18" s="2"/>
      <c r="J18" s="24"/>
      <c r="K18" s="25"/>
      <c r="L18" s="25"/>
      <c r="U18" s="2"/>
      <c r="V18" s="2"/>
      <c r="W18" s="2"/>
      <c r="X18" s="2"/>
      <c r="Y18" s="4"/>
      <c r="Z18" s="4"/>
    </row>
    <row r="19" spans="1:26" x14ac:dyDescent="0.2">
      <c r="A19" s="13" t="s">
        <v>290</v>
      </c>
      <c r="B19" s="15">
        <v>8.3778234086242307</v>
      </c>
      <c r="C19" s="13">
        <v>0</v>
      </c>
      <c r="D19" s="13">
        <f t="shared" si="0"/>
        <v>-0.22589840212720602</v>
      </c>
      <c r="E19" s="13">
        <f t="shared" si="1"/>
        <v>-0.22589840212720602</v>
      </c>
      <c r="F19" s="13">
        <f t="shared" si="2"/>
        <v>0.44376433888558026</v>
      </c>
      <c r="G19" s="13">
        <f t="shared" si="3"/>
        <v>-0.58656322360576929</v>
      </c>
      <c r="U19" s="2"/>
      <c r="V19" s="2"/>
      <c r="W19" s="2"/>
      <c r="X19" s="2"/>
      <c r="Y19" s="4"/>
      <c r="Z19" s="4"/>
    </row>
    <row r="20" spans="1:26" x14ac:dyDescent="0.2">
      <c r="A20" s="13" t="s">
        <v>291</v>
      </c>
      <c r="B20" s="15">
        <v>3.4524298425735798</v>
      </c>
      <c r="C20" s="13">
        <v>0</v>
      </c>
      <c r="D20" s="13">
        <f t="shared" si="0"/>
        <v>0.19924577945409866</v>
      </c>
      <c r="E20" s="13">
        <f t="shared" si="1"/>
        <v>0.19924577945409866</v>
      </c>
      <c r="F20" s="13">
        <f t="shared" si="2"/>
        <v>0.54964730821987384</v>
      </c>
      <c r="G20" s="13">
        <f t="shared" si="3"/>
        <v>-0.7977242436854779</v>
      </c>
      <c r="U20" s="2"/>
      <c r="V20" s="2"/>
      <c r="W20" s="2"/>
      <c r="X20" s="2"/>
      <c r="Y20" s="4"/>
      <c r="Z20" s="4"/>
    </row>
    <row r="21" spans="1:26" x14ac:dyDescent="0.2">
      <c r="A21" s="13" t="s">
        <v>292</v>
      </c>
      <c r="B21" s="15">
        <v>3.9014373716632442</v>
      </c>
      <c r="C21" s="13">
        <v>1</v>
      </c>
      <c r="D21" s="13">
        <f t="shared" si="0"/>
        <v>0.16048888908203979</v>
      </c>
      <c r="E21" s="13">
        <f t="shared" si="1"/>
        <v>0.16048888908203979</v>
      </c>
      <c r="F21" s="13">
        <f t="shared" si="2"/>
        <v>0.54003632555675085</v>
      </c>
      <c r="G21" s="13">
        <f t="shared" si="3"/>
        <v>-0.61611887213677308</v>
      </c>
    </row>
    <row r="22" spans="1:26" x14ac:dyDescent="0.2">
      <c r="A22" s="13" t="s">
        <v>293</v>
      </c>
      <c r="B22" s="15">
        <v>4.4982888432580426</v>
      </c>
      <c r="C22" s="13">
        <v>1</v>
      </c>
      <c r="D22" s="13">
        <f t="shared" si="0"/>
        <v>0.10897058358747364</v>
      </c>
      <c r="E22" s="13">
        <f t="shared" si="1"/>
        <v>0.10897058358747364</v>
      </c>
      <c r="F22" s="13">
        <f t="shared" si="2"/>
        <v>0.52721571993668204</v>
      </c>
      <c r="G22" s="13">
        <f t="shared" si="3"/>
        <v>-0.6401454784525652</v>
      </c>
    </row>
    <row r="23" spans="1:26" x14ac:dyDescent="0.2">
      <c r="A23" s="13" t="s">
        <v>294</v>
      </c>
      <c r="B23" s="15">
        <v>4.6050650239561941</v>
      </c>
      <c r="C23" s="13">
        <v>1</v>
      </c>
      <c r="D23" s="13">
        <f t="shared" si="0"/>
        <v>9.9754005998996254E-2</v>
      </c>
      <c r="E23" s="13">
        <f t="shared" si="1"/>
        <v>9.9754005998996254E-2</v>
      </c>
      <c r="F23" s="13">
        <f t="shared" si="2"/>
        <v>0.52491784209241699</v>
      </c>
      <c r="G23" s="13">
        <f t="shared" si="3"/>
        <v>-0.64451351988908601</v>
      </c>
      <c r="K23" s="5"/>
      <c r="L23" s="5"/>
    </row>
    <row r="24" spans="1:26" x14ac:dyDescent="0.2">
      <c r="A24" s="13" t="s">
        <v>295</v>
      </c>
      <c r="B24" s="15">
        <v>4.7008898015058183</v>
      </c>
      <c r="C24" s="13">
        <v>0</v>
      </c>
      <c r="D24" s="13">
        <f t="shared" si="0"/>
        <v>9.1482718419593378E-2</v>
      </c>
      <c r="E24" s="13">
        <f t="shared" si="1"/>
        <v>9.1482718419593378E-2</v>
      </c>
      <c r="F24" s="13">
        <f t="shared" si="2"/>
        <v>0.52285474238235352</v>
      </c>
      <c r="G24" s="13">
        <f t="shared" si="3"/>
        <v>-0.73993431114417219</v>
      </c>
    </row>
    <row r="25" spans="1:26" x14ac:dyDescent="0.2">
      <c r="A25" s="13" t="s">
        <v>296</v>
      </c>
      <c r="B25" s="15">
        <v>5.02943189596167</v>
      </c>
      <c r="C25" s="13">
        <v>1</v>
      </c>
      <c r="D25" s="13">
        <f t="shared" si="0"/>
        <v>6.3124018147355243E-2</v>
      </c>
      <c r="E25" s="13">
        <f t="shared" si="1"/>
        <v>6.3124018147355243E-2</v>
      </c>
      <c r="F25" s="13">
        <f t="shared" si="2"/>
        <v>0.51577576648665213</v>
      </c>
      <c r="G25" s="13">
        <f t="shared" si="3"/>
        <v>-0.66208316902198028</v>
      </c>
    </row>
    <row r="26" spans="1:26" x14ac:dyDescent="0.2">
      <c r="A26" s="13" t="s">
        <v>297</v>
      </c>
      <c r="B26" s="15">
        <v>9.7440109514031477</v>
      </c>
      <c r="C26" s="13">
        <v>1</v>
      </c>
      <c r="D26" s="13">
        <f t="shared" si="0"/>
        <v>-0.34382333075926308</v>
      </c>
      <c r="E26" s="13">
        <f t="shared" si="1"/>
        <v>-0.34382333075926308</v>
      </c>
      <c r="F26" s="13">
        <f t="shared" si="2"/>
        <v>0.41488104429454936</v>
      </c>
      <c r="G26" s="13">
        <f t="shared" si="3"/>
        <v>-0.87976344009470642</v>
      </c>
    </row>
    <row r="27" spans="1:26" x14ac:dyDescent="0.2">
      <c r="A27" s="13" t="s">
        <v>298</v>
      </c>
      <c r="B27" s="15">
        <v>9.7768651608487342</v>
      </c>
      <c r="C27" s="13">
        <v>1</v>
      </c>
      <c r="D27" s="13">
        <f t="shared" si="0"/>
        <v>-0.34665920078648704</v>
      </c>
      <c r="E27" s="13">
        <f t="shared" si="1"/>
        <v>-0.34665920078648704</v>
      </c>
      <c r="F27" s="13">
        <f t="shared" si="2"/>
        <v>0.41419278993353981</v>
      </c>
      <c r="G27" s="13">
        <f t="shared" si="3"/>
        <v>-0.88142373738234925</v>
      </c>
    </row>
    <row r="28" spans="1:26" x14ac:dyDescent="0.2">
      <c r="A28" s="13" t="s">
        <v>299</v>
      </c>
      <c r="B28" s="15">
        <v>6.6748802190280632</v>
      </c>
      <c r="C28" s="13">
        <v>1</v>
      </c>
      <c r="D28" s="13">
        <f t="shared" si="0"/>
        <v>-7.8905805716104505E-2</v>
      </c>
      <c r="E28" s="13">
        <f t="shared" si="1"/>
        <v>-7.8905805716104505E-2</v>
      </c>
      <c r="F28" s="13">
        <f t="shared" si="2"/>
        <v>0.48028377715054471</v>
      </c>
      <c r="G28" s="13">
        <f t="shared" si="3"/>
        <v>-0.73337814737452078</v>
      </c>
    </row>
    <row r="29" spans="1:26" x14ac:dyDescent="0.2">
      <c r="A29" s="13" t="s">
        <v>300</v>
      </c>
      <c r="B29" s="15">
        <v>10.425735797399042</v>
      </c>
      <c r="C29" s="13">
        <v>0</v>
      </c>
      <c r="D29" s="13">
        <f t="shared" si="0"/>
        <v>-0.40266763382415749</v>
      </c>
      <c r="E29" s="13">
        <f t="shared" si="1"/>
        <v>-0.40266763382415749</v>
      </c>
      <c r="F29" s="13">
        <f t="shared" si="2"/>
        <v>0.40067158126331792</v>
      </c>
      <c r="G29" s="13">
        <f t="shared" si="3"/>
        <v>-0.51194555275794951</v>
      </c>
    </row>
    <row r="30" spans="1:26" x14ac:dyDescent="0.2">
      <c r="A30" s="13" t="s">
        <v>301</v>
      </c>
      <c r="B30" s="15">
        <v>7.1978097193702943</v>
      </c>
      <c r="C30" s="13">
        <v>1</v>
      </c>
      <c r="D30" s="13">
        <f t="shared" si="0"/>
        <v>-0.12404340364941702</v>
      </c>
      <c r="E30" s="13">
        <f t="shared" si="1"/>
        <v>-0.12404340364941702</v>
      </c>
      <c r="F30" s="13">
        <f t="shared" si="2"/>
        <v>0.4690288510591123</v>
      </c>
      <c r="G30" s="13">
        <f t="shared" si="3"/>
        <v>-0.75709099631038623</v>
      </c>
    </row>
    <row r="31" spans="1:26" x14ac:dyDescent="0.2">
      <c r="A31" s="13" t="s">
        <v>302</v>
      </c>
      <c r="B31" s="15">
        <v>6.2751540041067759</v>
      </c>
      <c r="C31" s="13">
        <v>0</v>
      </c>
      <c r="D31" s="13">
        <f t="shared" si="0"/>
        <v>-4.4402720384881356E-2</v>
      </c>
      <c r="E31" s="13">
        <f t="shared" si="1"/>
        <v>-4.4402720384881356E-2</v>
      </c>
      <c r="F31" s="13">
        <f t="shared" si="2"/>
        <v>0.48890114338746132</v>
      </c>
      <c r="G31" s="13">
        <f t="shared" si="3"/>
        <v>-0.67119225032146257</v>
      </c>
    </row>
    <row r="32" spans="1:26" x14ac:dyDescent="0.2">
      <c r="A32" s="13" t="s">
        <v>303</v>
      </c>
      <c r="B32" s="15">
        <v>6.7323750855578375</v>
      </c>
      <c r="C32" s="13">
        <v>1</v>
      </c>
      <c r="D32" s="13">
        <f t="shared" si="0"/>
        <v>-8.3868578263746274E-2</v>
      </c>
      <c r="E32" s="13">
        <f t="shared" si="1"/>
        <v>-8.3868578263746274E-2</v>
      </c>
      <c r="F32" s="13">
        <f t="shared" si="2"/>
        <v>0.4790451369290511</v>
      </c>
      <c r="G32" s="13">
        <f t="shared" si="3"/>
        <v>-0.73596045442608082</v>
      </c>
    </row>
    <row r="33" spans="1:11" x14ac:dyDescent="0.2">
      <c r="A33" s="13" t="s">
        <v>304</v>
      </c>
      <c r="B33" s="15">
        <v>10.22861054072553</v>
      </c>
      <c r="C33" s="13">
        <v>0</v>
      </c>
      <c r="D33" s="13">
        <f t="shared" si="0"/>
        <v>-0.38565241366081449</v>
      </c>
      <c r="E33" s="13">
        <f t="shared" si="1"/>
        <v>-0.38565241366081449</v>
      </c>
      <c r="F33" s="13">
        <f t="shared" si="2"/>
        <v>0.40476433023999403</v>
      </c>
      <c r="G33" s="13">
        <f t="shared" si="3"/>
        <v>-0.51879786822665952</v>
      </c>
    </row>
    <row r="34" spans="1:11" x14ac:dyDescent="0.2">
      <c r="A34" s="13" t="s">
        <v>305</v>
      </c>
      <c r="B34" s="15">
        <v>9.3634496919917858</v>
      </c>
      <c r="C34" s="13">
        <v>1</v>
      </c>
      <c r="D34" s="13">
        <f t="shared" si="0"/>
        <v>-0.31097450294392048</v>
      </c>
      <c r="E34" s="13">
        <f t="shared" si="1"/>
        <v>-0.31097450294392048</v>
      </c>
      <c r="F34" s="13">
        <f t="shared" si="2"/>
        <v>0.42287689159300851</v>
      </c>
      <c r="G34" s="13">
        <f t="shared" si="3"/>
        <v>-0.86067417871832552</v>
      </c>
    </row>
    <row r="35" spans="1:11" x14ac:dyDescent="0.2">
      <c r="A35" s="13" t="s">
        <v>306</v>
      </c>
      <c r="B35" s="15">
        <v>7.137577002053388</v>
      </c>
      <c r="C35" s="13">
        <v>1</v>
      </c>
      <c r="D35" s="13">
        <f t="shared" si="0"/>
        <v>-0.11884430859950668</v>
      </c>
      <c r="E35" s="13">
        <f t="shared" si="1"/>
        <v>-0.11884430859950668</v>
      </c>
      <c r="F35" s="13">
        <f t="shared" si="2"/>
        <v>0.47032384339203648</v>
      </c>
      <c r="G35" s="13">
        <f t="shared" si="3"/>
        <v>-0.75433379305548587</v>
      </c>
    </row>
    <row r="36" spans="1:11" x14ac:dyDescent="0.2">
      <c r="A36" s="13" t="s">
        <v>307</v>
      </c>
      <c r="B36" s="15">
        <v>6.7871321013004788</v>
      </c>
      <c r="C36" s="13">
        <v>0</v>
      </c>
      <c r="D36" s="13">
        <f t="shared" si="0"/>
        <v>-8.859502830911925E-2</v>
      </c>
      <c r="E36" s="13">
        <f t="shared" si="1"/>
        <v>-8.859502830911925E-2</v>
      </c>
      <c r="F36" s="13">
        <f t="shared" si="2"/>
        <v>0.47786571883931184</v>
      </c>
      <c r="G36" s="13">
        <f t="shared" si="3"/>
        <v>-0.64983048057810988</v>
      </c>
      <c r="K36" s="5"/>
    </row>
    <row r="37" spans="1:11" x14ac:dyDescent="0.2">
      <c r="A37" s="13" t="s">
        <v>308</v>
      </c>
      <c r="B37" s="15">
        <v>7.0828199863107457</v>
      </c>
      <c r="C37" s="13">
        <v>0</v>
      </c>
      <c r="D37" s="13">
        <f t="shared" si="0"/>
        <v>-0.11411785855413359</v>
      </c>
      <c r="E37" s="13">
        <f t="shared" si="1"/>
        <v>-0.11411785855413359</v>
      </c>
      <c r="F37" s="13">
        <f t="shared" si="2"/>
        <v>0.47150145642356078</v>
      </c>
      <c r="G37" s="13">
        <f t="shared" si="3"/>
        <v>-0.63771522944396875</v>
      </c>
    </row>
    <row r="38" spans="1:11" x14ac:dyDescent="0.2">
      <c r="A38" s="13" t="s">
        <v>309</v>
      </c>
      <c r="B38" s="15">
        <v>7.5154004106776178</v>
      </c>
      <c r="C38" s="13">
        <v>1</v>
      </c>
      <c r="D38" s="13">
        <f t="shared" si="0"/>
        <v>-0.15145681391258059</v>
      </c>
      <c r="E38" s="13">
        <f t="shared" si="1"/>
        <v>-0.15145681391258059</v>
      </c>
      <c r="F38" s="13">
        <f t="shared" si="2"/>
        <v>0.46220801197574879</v>
      </c>
      <c r="G38" s="13">
        <f t="shared" si="3"/>
        <v>-0.77174024685733045</v>
      </c>
    </row>
    <row r="39" spans="1:11" x14ac:dyDescent="0.2">
      <c r="A39" s="13" t="s">
        <v>310</v>
      </c>
      <c r="B39" s="15">
        <v>11.143052703627653</v>
      </c>
      <c r="C39" s="13">
        <v>0</v>
      </c>
      <c r="D39" s="13">
        <f t="shared" si="0"/>
        <v>-0.46458412941854432</v>
      </c>
      <c r="E39" s="13">
        <f t="shared" si="1"/>
        <v>-0.46458412941854432</v>
      </c>
      <c r="F39" s="13">
        <f t="shared" si="2"/>
        <v>0.38589890594687198</v>
      </c>
      <c r="G39" s="13">
        <f t="shared" si="3"/>
        <v>-0.48759571609304081</v>
      </c>
    </row>
    <row r="40" spans="1:11" x14ac:dyDescent="0.2">
      <c r="A40" s="13" t="s">
        <v>311</v>
      </c>
      <c r="B40" s="15">
        <v>6.9623545516769338</v>
      </c>
      <c r="C40" s="13">
        <v>1</v>
      </c>
      <c r="D40" s="13">
        <f t="shared" si="0"/>
        <v>-0.10371966845431302</v>
      </c>
      <c r="E40" s="13">
        <f t="shared" si="1"/>
        <v>-0.10371966845431302</v>
      </c>
      <c r="F40" s="13">
        <f t="shared" si="2"/>
        <v>0.47409330357934543</v>
      </c>
      <c r="G40" s="13">
        <f t="shared" si="3"/>
        <v>-0.74635113366370121</v>
      </c>
    </row>
    <row r="41" spans="1:11" x14ac:dyDescent="0.2">
      <c r="A41" s="13" t="s">
        <v>312</v>
      </c>
      <c r="B41" s="15">
        <v>10.11088295687885</v>
      </c>
      <c r="C41" s="13">
        <v>1</v>
      </c>
      <c r="D41" s="13">
        <f t="shared" si="0"/>
        <v>-0.37549054606326249</v>
      </c>
      <c r="E41" s="13">
        <f t="shared" si="1"/>
        <v>-0.37549054606326249</v>
      </c>
      <c r="F41" s="13">
        <f t="shared" si="2"/>
        <v>0.40721498128296407</v>
      </c>
      <c r="G41" s="13">
        <f t="shared" si="3"/>
        <v>-0.89841402345264409</v>
      </c>
    </row>
    <row r="42" spans="1:11" x14ac:dyDescent="0.2">
      <c r="A42" s="13" t="s">
        <v>313</v>
      </c>
      <c r="B42" s="15">
        <v>6.4722792607802875</v>
      </c>
      <c r="C42" s="13">
        <v>0</v>
      </c>
      <c r="D42" s="13">
        <f t="shared" si="0"/>
        <v>-6.1417940548224248E-2</v>
      </c>
      <c r="E42" s="13">
        <f t="shared" si="1"/>
        <v>-6.1417940548224248E-2</v>
      </c>
      <c r="F42" s="13">
        <f t="shared" si="2"/>
        <v>0.48465033967855159</v>
      </c>
      <c r="G42" s="13">
        <f t="shared" si="3"/>
        <v>-0.6629096566216085</v>
      </c>
    </row>
    <row r="43" spans="1:11" x14ac:dyDescent="0.2">
      <c r="A43" s="13" t="s">
        <v>314</v>
      </c>
      <c r="B43" s="15">
        <v>9.9986310746064344</v>
      </c>
      <c r="C43" s="13">
        <v>0</v>
      </c>
      <c r="D43" s="13">
        <f t="shared" si="0"/>
        <v>-0.36580132347024785</v>
      </c>
      <c r="E43" s="13">
        <f t="shared" si="1"/>
        <v>-0.36580132347024785</v>
      </c>
      <c r="F43" s="13">
        <f t="shared" si="2"/>
        <v>0.40955595809363343</v>
      </c>
      <c r="G43" s="13">
        <f t="shared" si="3"/>
        <v>-0.526880411753196</v>
      </c>
    </row>
    <row r="44" spans="1:11" x14ac:dyDescent="0.2">
      <c r="A44" s="13" t="s">
        <v>315</v>
      </c>
      <c r="B44" s="15">
        <v>9.3579739904175216</v>
      </c>
      <c r="C44" s="13">
        <v>1</v>
      </c>
      <c r="D44" s="13">
        <f t="shared" si="0"/>
        <v>-0.31050185793938323</v>
      </c>
      <c r="E44" s="13">
        <f t="shared" si="1"/>
        <v>-0.31050185793938323</v>
      </c>
      <c r="F44" s="13">
        <f t="shared" si="2"/>
        <v>0.4229922457667411</v>
      </c>
      <c r="G44" s="13">
        <f t="shared" si="3"/>
        <v>-0.86040143162459004</v>
      </c>
    </row>
    <row r="45" spans="1:11" x14ac:dyDescent="0.2">
      <c r="A45" s="13" t="s">
        <v>316</v>
      </c>
      <c r="B45" s="15">
        <v>6.3107460643394937</v>
      </c>
      <c r="C45" s="13">
        <v>1</v>
      </c>
      <c r="D45" s="13">
        <f t="shared" si="0"/>
        <v>-4.747491291437389E-2</v>
      </c>
      <c r="E45" s="13">
        <f t="shared" si="1"/>
        <v>-4.747491291437389E-2</v>
      </c>
      <c r="F45" s="13">
        <f t="shared" si="2"/>
        <v>0.48813350048067922</v>
      </c>
      <c r="G45" s="13">
        <f t="shared" si="3"/>
        <v>-0.71716634398272894</v>
      </c>
    </row>
    <row r="46" spans="1:11" x14ac:dyDescent="0.2">
      <c r="A46" s="13" t="s">
        <v>317</v>
      </c>
      <c r="B46" s="15">
        <v>10.628336755646817</v>
      </c>
      <c r="C46" s="13">
        <v>0</v>
      </c>
      <c r="D46" s="13">
        <f t="shared" si="0"/>
        <v>-0.42015549899203775</v>
      </c>
      <c r="E46" s="13">
        <f t="shared" si="1"/>
        <v>-0.42015549899203775</v>
      </c>
      <c r="F46" s="13">
        <f t="shared" si="2"/>
        <v>0.39647954119105139</v>
      </c>
      <c r="G46" s="13">
        <f t="shared" si="3"/>
        <v>-0.50497533875577372</v>
      </c>
    </row>
    <row r="47" spans="1:11" x14ac:dyDescent="0.2">
      <c r="A47" s="13" t="s">
        <v>318</v>
      </c>
      <c r="B47" s="15">
        <v>10.710472279260781</v>
      </c>
      <c r="C47" s="13">
        <v>1</v>
      </c>
      <c r="D47" s="13">
        <f t="shared" si="0"/>
        <v>-0.42724517406009732</v>
      </c>
      <c r="E47" s="13">
        <f t="shared" si="1"/>
        <v>-0.42724517406009732</v>
      </c>
      <c r="F47" s="13">
        <f t="shared" si="2"/>
        <v>0.39478435006939444</v>
      </c>
      <c r="G47" s="13">
        <f t="shared" si="3"/>
        <v>-0.9294156123569457</v>
      </c>
    </row>
    <row r="48" spans="1:11" x14ac:dyDescent="0.2">
      <c r="A48" s="13" t="s">
        <v>319</v>
      </c>
      <c r="B48" s="15">
        <v>11.236139630390143</v>
      </c>
      <c r="C48" s="13">
        <v>1</v>
      </c>
      <c r="D48" s="13">
        <f t="shared" si="0"/>
        <v>-0.4726190944956784</v>
      </c>
      <c r="E48" s="13">
        <f t="shared" si="1"/>
        <v>-0.4726190944956784</v>
      </c>
      <c r="F48" s="13">
        <f t="shared" si="2"/>
        <v>0.38399652670029205</v>
      </c>
      <c r="G48" s="13">
        <f t="shared" si="3"/>
        <v>-0.95712177148663968</v>
      </c>
    </row>
    <row r="49" spans="1:7" x14ac:dyDescent="0.2">
      <c r="A49" s="13" t="s">
        <v>320</v>
      </c>
      <c r="B49" s="15">
        <v>6.6392881587953454</v>
      </c>
      <c r="C49" s="13">
        <v>0</v>
      </c>
      <c r="D49" s="13">
        <f t="shared" si="0"/>
        <v>-7.5833613186612081E-2</v>
      </c>
      <c r="E49" s="13">
        <f t="shared" si="1"/>
        <v>-7.5833613186612081E-2</v>
      </c>
      <c r="F49" s="13">
        <f t="shared" si="2"/>
        <v>0.48105067688071101</v>
      </c>
      <c r="G49" s="13">
        <f t="shared" si="3"/>
        <v>-0.6559490438991028</v>
      </c>
    </row>
    <row r="50" spans="1:7" x14ac:dyDescent="0.2">
      <c r="A50" s="13" t="s">
        <v>321</v>
      </c>
      <c r="B50" s="15">
        <v>6.8555783709787814</v>
      </c>
      <c r="C50" s="13">
        <v>1</v>
      </c>
      <c r="D50" s="13">
        <f t="shared" si="0"/>
        <v>-9.4503090865835526E-2</v>
      </c>
      <c r="E50" s="13">
        <f t="shared" si="1"/>
        <v>-9.4503090865835526E-2</v>
      </c>
      <c r="F50" s="13">
        <f t="shared" si="2"/>
        <v>0.47639179474937715</v>
      </c>
      <c r="G50" s="13">
        <f t="shared" si="3"/>
        <v>-0.74151466509730812</v>
      </c>
    </row>
    <row r="51" spans="1:7" x14ac:dyDescent="0.2">
      <c r="A51" s="13" t="s">
        <v>322</v>
      </c>
      <c r="B51" s="15">
        <v>10.091718001368925</v>
      </c>
      <c r="C51" s="13">
        <v>0</v>
      </c>
      <c r="D51" s="13">
        <f t="shared" si="0"/>
        <v>-0.37383628854738193</v>
      </c>
      <c r="E51" s="13">
        <f t="shared" si="1"/>
        <v>-0.37383628854738193</v>
      </c>
      <c r="F51" s="13">
        <f t="shared" si="2"/>
        <v>0.40761436527071909</v>
      </c>
      <c r="G51" s="13">
        <f t="shared" si="3"/>
        <v>-0.52359744615786485</v>
      </c>
    </row>
    <row r="52" spans="1:7" x14ac:dyDescent="0.2">
      <c r="A52" s="13" t="s">
        <v>323</v>
      </c>
      <c r="B52" s="15">
        <v>8.4982888432580417</v>
      </c>
      <c r="C52" s="13">
        <v>1</v>
      </c>
      <c r="D52" s="13">
        <f t="shared" si="0"/>
        <v>-0.23629659222702659</v>
      </c>
      <c r="E52" s="13">
        <f t="shared" si="1"/>
        <v>-0.23629659222702659</v>
      </c>
      <c r="F52" s="13">
        <f t="shared" si="2"/>
        <v>0.4411991981886294</v>
      </c>
      <c r="G52" s="13">
        <f t="shared" si="3"/>
        <v>-0.81825880894662273</v>
      </c>
    </row>
    <row r="53" spans="1:7" x14ac:dyDescent="0.2">
      <c r="A53" s="13" t="s">
        <v>324</v>
      </c>
      <c r="B53" s="15">
        <v>12.366872005475702</v>
      </c>
      <c r="C53" s="13">
        <v>0</v>
      </c>
      <c r="D53" s="13">
        <f t="shared" si="0"/>
        <v>-0.57022028793263169</v>
      </c>
      <c r="E53" s="13">
        <f t="shared" si="1"/>
        <v>-0.57022028793263169</v>
      </c>
      <c r="F53" s="13">
        <f t="shared" si="2"/>
        <v>0.36118599611426788</v>
      </c>
      <c r="G53" s="13">
        <f t="shared" si="3"/>
        <v>-0.44814194070603142</v>
      </c>
    </row>
    <row r="54" spans="1:7" x14ac:dyDescent="0.2">
      <c r="A54" s="13" t="s">
        <v>325</v>
      </c>
      <c r="B54" s="15">
        <v>6.9842573579739904</v>
      </c>
      <c r="C54" s="13">
        <v>0</v>
      </c>
      <c r="D54" s="13">
        <f t="shared" si="0"/>
        <v>-0.10561024847246214</v>
      </c>
      <c r="E54" s="13">
        <f t="shared" si="1"/>
        <v>-0.10561024847246214</v>
      </c>
      <c r="F54" s="13">
        <f t="shared" si="2"/>
        <v>0.47362195067730944</v>
      </c>
      <c r="G54" s="13">
        <f t="shared" si="3"/>
        <v>-0.64173559945543213</v>
      </c>
    </row>
    <row r="55" spans="1:7" x14ac:dyDescent="0.2">
      <c r="A55" s="13" t="s">
        <v>326</v>
      </c>
      <c r="B55" s="15">
        <v>10.954140999315538</v>
      </c>
      <c r="C55" s="13">
        <v>0</v>
      </c>
      <c r="D55" s="13">
        <f t="shared" si="0"/>
        <v>-0.44827787676200737</v>
      </c>
      <c r="E55" s="13">
        <f t="shared" si="1"/>
        <v>-0.44827787676200737</v>
      </c>
      <c r="F55" s="13">
        <f t="shared" si="2"/>
        <v>0.38977029420867032</v>
      </c>
      <c r="G55" s="13">
        <f t="shared" si="3"/>
        <v>-0.49391982582725757</v>
      </c>
    </row>
    <row r="56" spans="1:7" x14ac:dyDescent="0.2">
      <c r="A56" s="13" t="s">
        <v>327</v>
      </c>
      <c r="B56" s="15">
        <v>11.104722792607802</v>
      </c>
      <c r="C56" s="13">
        <v>0</v>
      </c>
      <c r="D56" s="13">
        <f t="shared" si="0"/>
        <v>-0.46127561438678311</v>
      </c>
      <c r="E56" s="13">
        <f t="shared" si="1"/>
        <v>-0.46127561438678311</v>
      </c>
      <c r="F56" s="13">
        <f t="shared" si="2"/>
        <v>0.38668325633107503</v>
      </c>
      <c r="G56" s="13">
        <f t="shared" si="3"/>
        <v>-0.48887376577891228</v>
      </c>
    </row>
    <row r="57" spans="1:7" x14ac:dyDescent="0.2">
      <c r="A57" s="13" t="s">
        <v>328</v>
      </c>
      <c r="B57" s="15">
        <v>10.956878850102669</v>
      </c>
      <c r="C57" s="13">
        <v>0</v>
      </c>
      <c r="D57" s="13">
        <f t="shared" si="0"/>
        <v>-0.44851419926427594</v>
      </c>
      <c r="E57" s="13">
        <f t="shared" si="1"/>
        <v>-0.44851419926427594</v>
      </c>
      <c r="F57" s="13">
        <f t="shared" si="2"/>
        <v>0.38971408650493133</v>
      </c>
      <c r="G57" s="13">
        <f t="shared" si="3"/>
        <v>-0.4938277209776506</v>
      </c>
    </row>
    <row r="58" spans="1:7" x14ac:dyDescent="0.2">
      <c r="A58" s="13" t="s">
        <v>329</v>
      </c>
      <c r="B58" s="15">
        <v>11.627652292950033</v>
      </c>
      <c r="C58" s="13">
        <v>1</v>
      </c>
      <c r="D58" s="13">
        <f t="shared" si="0"/>
        <v>-0.50641321232009551</v>
      </c>
      <c r="E58" s="13">
        <f t="shared" si="1"/>
        <v>-0.50641321232009551</v>
      </c>
      <c r="F58" s="13">
        <f t="shared" si="2"/>
        <v>0.37603472795952653</v>
      </c>
      <c r="G58" s="13">
        <f t="shared" si="3"/>
        <v>-0.9780737782628266</v>
      </c>
    </row>
    <row r="59" spans="1:7" x14ac:dyDescent="0.2">
      <c r="A59" s="13" t="s">
        <v>330</v>
      </c>
      <c r="B59" s="15">
        <v>7.1430527036276521</v>
      </c>
      <c r="C59" s="13">
        <v>1</v>
      </c>
      <c r="D59" s="13">
        <f t="shared" si="0"/>
        <v>-0.11931695360404393</v>
      </c>
      <c r="E59" s="13">
        <f t="shared" si="1"/>
        <v>-0.11931695360404393</v>
      </c>
      <c r="F59" s="13">
        <f t="shared" si="2"/>
        <v>0.47020610004089092</v>
      </c>
      <c r="G59" s="13">
        <f t="shared" si="3"/>
        <v>-0.75458416967046293</v>
      </c>
    </row>
    <row r="60" spans="1:7" x14ac:dyDescent="0.2">
      <c r="A60" s="13" t="s">
        <v>331</v>
      </c>
      <c r="B60" s="15">
        <v>12.917180013689254</v>
      </c>
      <c r="C60" s="13">
        <v>0</v>
      </c>
      <c r="D60" s="13">
        <f t="shared" si="0"/>
        <v>-0.61772111088863069</v>
      </c>
      <c r="E60" s="13">
        <f t="shared" si="1"/>
        <v>-0.61772111088863069</v>
      </c>
      <c r="F60" s="13">
        <f t="shared" si="2"/>
        <v>0.35029992644167318</v>
      </c>
      <c r="G60" s="13">
        <f t="shared" si="3"/>
        <v>-0.43124444787674665</v>
      </c>
    </row>
    <row r="61" spans="1:7" x14ac:dyDescent="0.2">
      <c r="A61" s="13" t="s">
        <v>332</v>
      </c>
      <c r="B61" s="15">
        <v>13.010266940451745</v>
      </c>
      <c r="C61" s="13">
        <v>1</v>
      </c>
      <c r="D61" s="13">
        <f t="shared" si="0"/>
        <v>-0.62575607596576477</v>
      </c>
      <c r="E61" s="13">
        <f t="shared" si="1"/>
        <v>-0.62575607596576477</v>
      </c>
      <c r="F61" s="13">
        <f t="shared" si="2"/>
        <v>0.34847345640820399</v>
      </c>
      <c r="G61" s="13">
        <f t="shared" si="3"/>
        <v>-1.0541932169385084</v>
      </c>
    </row>
    <row r="62" spans="1:7" x14ac:dyDescent="0.2">
      <c r="A62" s="13" t="s">
        <v>333</v>
      </c>
      <c r="B62" s="15">
        <v>7.3702943189596164</v>
      </c>
      <c r="C62" s="13">
        <v>1</v>
      </c>
      <c r="D62" s="13">
        <f t="shared" si="0"/>
        <v>-0.1389317212923421</v>
      </c>
      <c r="E62" s="13">
        <f t="shared" si="1"/>
        <v>-0.1389317212923421</v>
      </c>
      <c r="F62" s="13">
        <f t="shared" si="2"/>
        <v>0.46532283003613323</v>
      </c>
      <c r="G62" s="13">
        <f t="shared" si="3"/>
        <v>-0.76502385613825796</v>
      </c>
    </row>
    <row r="63" spans="1:7" x14ac:dyDescent="0.2">
      <c r="A63" s="13" t="s">
        <v>334</v>
      </c>
      <c r="B63" s="15">
        <v>14.30527036276523</v>
      </c>
      <c r="C63" s="13">
        <v>1</v>
      </c>
      <c r="D63" s="13">
        <f t="shared" si="0"/>
        <v>-0.73753661953883709</v>
      </c>
      <c r="E63" s="13">
        <f t="shared" si="1"/>
        <v>-0.73753661953883709</v>
      </c>
      <c r="F63" s="13">
        <f t="shared" si="2"/>
        <v>0.32354305193959998</v>
      </c>
      <c r="G63" s="13">
        <f t="shared" si="3"/>
        <v>-1.1284230921659397</v>
      </c>
    </row>
    <row r="64" spans="1:7" x14ac:dyDescent="0.2">
      <c r="A64" s="13" t="s">
        <v>335</v>
      </c>
      <c r="B64" s="15">
        <v>12.054757015742641</v>
      </c>
      <c r="C64" s="13">
        <v>1</v>
      </c>
      <c r="D64" s="13">
        <f t="shared" si="0"/>
        <v>-0.54327952267400526</v>
      </c>
      <c r="E64" s="13">
        <f t="shared" si="1"/>
        <v>-0.54327952267400526</v>
      </c>
      <c r="F64" s="13">
        <f t="shared" si="2"/>
        <v>0.36742501203498129</v>
      </c>
      <c r="G64" s="13">
        <f t="shared" si="3"/>
        <v>-1.0012360300344563</v>
      </c>
    </row>
    <row r="65" spans="1:7" x14ac:dyDescent="0.2">
      <c r="A65" s="13" t="s">
        <v>336</v>
      </c>
      <c r="B65" s="15">
        <v>7.0417522245037647</v>
      </c>
      <c r="C65" s="13">
        <v>1</v>
      </c>
      <c r="D65" s="13">
        <f t="shared" si="0"/>
        <v>-0.11057302102010391</v>
      </c>
      <c r="E65" s="13">
        <f t="shared" si="1"/>
        <v>-0.11057302102010391</v>
      </c>
      <c r="F65" s="13">
        <f t="shared" si="2"/>
        <v>0.47238487512732402</v>
      </c>
      <c r="G65" s="13">
        <f t="shared" si="3"/>
        <v>-0.7499612122601329</v>
      </c>
    </row>
    <row r="66" spans="1:7" x14ac:dyDescent="0.2">
      <c r="A66" s="13" t="s">
        <v>337</v>
      </c>
      <c r="B66" s="15">
        <v>18.165639972621491</v>
      </c>
      <c r="C66" s="13">
        <v>1</v>
      </c>
      <c r="D66" s="13">
        <f t="shared" ref="D66:D129" si="4">$J$2+$J$3*B66</f>
        <v>-1.070751347737636</v>
      </c>
      <c r="E66" s="13">
        <f t="shared" si="1"/>
        <v>-1.070751347737636</v>
      </c>
      <c r="F66" s="13">
        <f t="shared" si="2"/>
        <v>0.25526022486953975</v>
      </c>
      <c r="G66" s="13">
        <f t="shared" si="3"/>
        <v>-1.3654717644848646</v>
      </c>
    </row>
    <row r="67" spans="1:7" x14ac:dyDescent="0.2">
      <c r="A67" s="13" t="s">
        <v>338</v>
      </c>
      <c r="B67" s="15">
        <v>7.7371663244353179</v>
      </c>
      <c r="C67" s="13">
        <v>0</v>
      </c>
      <c r="D67" s="13">
        <f t="shared" si="4"/>
        <v>-0.1705989365963414</v>
      </c>
      <c r="E67" s="13">
        <f t="shared" ref="E67:E130" si="5">MIN(MAX(D67,-35),35)</f>
        <v>-0.1705989365963414</v>
      </c>
      <c r="F67" s="13">
        <f t="shared" ref="F67:F130" si="6">1/(1+EXP(-E67))</f>
        <v>0.45745340549554275</v>
      </c>
      <c r="G67" s="13">
        <f t="shared" ref="G67:G130" si="7">C67*LN(F67)+(1-C67)*LN(1-F67)</f>
        <v>-0.61148130876824869</v>
      </c>
    </row>
    <row r="68" spans="1:7" x14ac:dyDescent="0.2">
      <c r="A68" s="13" t="s">
        <v>339</v>
      </c>
      <c r="B68" s="15">
        <v>8.424366872005475</v>
      </c>
      <c r="C68" s="13">
        <v>0</v>
      </c>
      <c r="D68" s="13">
        <f t="shared" si="4"/>
        <v>-0.22991588466577295</v>
      </c>
      <c r="E68" s="13">
        <f t="shared" si="5"/>
        <v>-0.22991588466577295</v>
      </c>
      <c r="F68" s="13">
        <f t="shared" si="6"/>
        <v>0.442772898662322</v>
      </c>
      <c r="G68" s="13">
        <f t="shared" si="7"/>
        <v>-0.58478239982125324</v>
      </c>
    </row>
    <row r="69" spans="1:7" x14ac:dyDescent="0.2">
      <c r="A69" s="13" t="s">
        <v>340</v>
      </c>
      <c r="B69" s="15">
        <v>15.622176591375769</v>
      </c>
      <c r="C69" s="13">
        <v>1</v>
      </c>
      <c r="D69" s="13">
        <f t="shared" si="4"/>
        <v>-0.85120774313005865</v>
      </c>
      <c r="E69" s="13">
        <f t="shared" si="5"/>
        <v>-0.85120774313005865</v>
      </c>
      <c r="F69" s="13">
        <f t="shared" si="6"/>
        <v>0.29917956722836275</v>
      </c>
      <c r="G69" s="13">
        <f t="shared" si="7"/>
        <v>-1.2067113265628302</v>
      </c>
    </row>
    <row r="70" spans="1:7" x14ac:dyDescent="0.2">
      <c r="A70" s="13" t="s">
        <v>341</v>
      </c>
      <c r="B70" s="15">
        <v>10.239561943874058</v>
      </c>
      <c r="C70" s="13">
        <v>1</v>
      </c>
      <c r="D70" s="13">
        <f t="shared" si="4"/>
        <v>-0.3865977036698891</v>
      </c>
      <c r="E70" s="13">
        <f t="shared" si="5"/>
        <v>-0.3865977036698891</v>
      </c>
      <c r="F70" s="13">
        <f t="shared" si="6"/>
        <v>0.40453660187832802</v>
      </c>
      <c r="G70" s="13">
        <f t="shared" si="7"/>
        <v>-0.90501305985704938</v>
      </c>
    </row>
    <row r="71" spans="1:7" x14ac:dyDescent="0.2">
      <c r="A71" s="13" t="s">
        <v>342</v>
      </c>
      <c r="B71" s="15">
        <v>7.6906228610540728</v>
      </c>
      <c r="C71" s="13">
        <v>1</v>
      </c>
      <c r="D71" s="13">
        <f t="shared" si="4"/>
        <v>-0.16658145405777436</v>
      </c>
      <c r="E71" s="13">
        <f t="shared" si="5"/>
        <v>-0.16658145405777436</v>
      </c>
      <c r="F71" s="13">
        <f t="shared" si="6"/>
        <v>0.45845067275400991</v>
      </c>
      <c r="G71" s="13">
        <f t="shared" si="7"/>
        <v>-0.77990257703390686</v>
      </c>
    </row>
    <row r="72" spans="1:7" x14ac:dyDescent="0.2">
      <c r="A72" s="13" t="s">
        <v>343</v>
      </c>
      <c r="B72" s="15">
        <v>11.167693360711841</v>
      </c>
      <c r="C72" s="13">
        <v>0</v>
      </c>
      <c r="D72" s="13">
        <f t="shared" si="4"/>
        <v>-0.46671103193896213</v>
      </c>
      <c r="E72" s="13">
        <f t="shared" si="5"/>
        <v>-0.46671103193896213</v>
      </c>
      <c r="F72" s="13">
        <f t="shared" si="6"/>
        <v>0.38539499306808095</v>
      </c>
      <c r="G72" s="13">
        <f t="shared" si="7"/>
        <v>-0.48677548266758752</v>
      </c>
    </row>
    <row r="73" spans="1:7" x14ac:dyDescent="0.2">
      <c r="A73" s="13" t="s">
        <v>344</v>
      </c>
      <c r="B73" s="15">
        <v>12</v>
      </c>
      <c r="C73" s="13">
        <v>1</v>
      </c>
      <c r="D73" s="13">
        <f t="shared" si="4"/>
        <v>-0.53855307262863228</v>
      </c>
      <c r="E73" s="13">
        <f t="shared" si="5"/>
        <v>-0.53855307262863228</v>
      </c>
      <c r="F73" s="13">
        <f t="shared" si="6"/>
        <v>0.36852423859700606</v>
      </c>
      <c r="G73" s="13">
        <f t="shared" si="7"/>
        <v>-0.99824879313326842</v>
      </c>
    </row>
    <row r="74" spans="1:7" x14ac:dyDescent="0.2">
      <c r="A74" s="13" t="s">
        <v>345</v>
      </c>
      <c r="B74" s="15">
        <v>15.748117727583846</v>
      </c>
      <c r="C74" s="13">
        <v>0</v>
      </c>
      <c r="D74" s="13">
        <f t="shared" si="4"/>
        <v>-0.86207857823441647</v>
      </c>
      <c r="E74" s="13">
        <f t="shared" si="5"/>
        <v>-0.86207857823441647</v>
      </c>
      <c r="F74" s="13">
        <f t="shared" si="6"/>
        <v>0.29690525410737967</v>
      </c>
      <c r="G74" s="13">
        <f t="shared" si="7"/>
        <v>-0.35226362257891464</v>
      </c>
    </row>
    <row r="75" spans="1:7" x14ac:dyDescent="0.2">
      <c r="A75" s="13" t="s">
        <v>346</v>
      </c>
      <c r="B75" s="15">
        <v>8.7474332648870643</v>
      </c>
      <c r="C75" s="13">
        <v>0</v>
      </c>
      <c r="D75" s="13">
        <f t="shared" si="4"/>
        <v>-0.257801939933474</v>
      </c>
      <c r="E75" s="13">
        <f t="shared" si="5"/>
        <v>-0.257801939933474</v>
      </c>
      <c r="F75" s="13">
        <f t="shared" si="6"/>
        <v>0.43590411660852246</v>
      </c>
      <c r="G75" s="13">
        <f t="shared" si="7"/>
        <v>-0.57253103592020471</v>
      </c>
    </row>
    <row r="76" spans="1:7" x14ac:dyDescent="0.2">
      <c r="A76" s="13" t="s">
        <v>347</v>
      </c>
      <c r="B76" s="15">
        <v>9.897330595482547</v>
      </c>
      <c r="C76" s="13">
        <v>0</v>
      </c>
      <c r="D76" s="13">
        <f t="shared" si="4"/>
        <v>-0.35705739088630772</v>
      </c>
      <c r="E76" s="13">
        <f t="shared" si="5"/>
        <v>-0.35705739088630772</v>
      </c>
      <c r="F76" s="13">
        <f t="shared" si="6"/>
        <v>0.41167207480059215</v>
      </c>
      <c r="G76" s="13">
        <f t="shared" si="7"/>
        <v>-0.53047079062072311</v>
      </c>
    </row>
    <row r="77" spans="1:7" x14ac:dyDescent="0.2">
      <c r="A77" s="13" t="s">
        <v>348</v>
      </c>
      <c r="B77" s="15">
        <v>4.6050650239561941</v>
      </c>
      <c r="C77" s="13">
        <v>0</v>
      </c>
      <c r="D77" s="13">
        <f t="shared" si="4"/>
        <v>9.9754005998996254E-2</v>
      </c>
      <c r="E77" s="13">
        <f t="shared" si="5"/>
        <v>9.9754005998996254E-2</v>
      </c>
      <c r="F77" s="13">
        <f t="shared" si="6"/>
        <v>0.52491784209241699</v>
      </c>
      <c r="G77" s="13">
        <f t="shared" si="7"/>
        <v>-0.74426752588808243</v>
      </c>
    </row>
    <row r="78" spans="1:7" x14ac:dyDescent="0.2">
      <c r="A78" s="13" t="s">
        <v>349</v>
      </c>
      <c r="B78" s="15">
        <v>10.403832991101986</v>
      </c>
      <c r="C78" s="13">
        <v>0</v>
      </c>
      <c r="D78" s="13">
        <f t="shared" si="4"/>
        <v>-0.40077705380600837</v>
      </c>
      <c r="E78" s="13">
        <f t="shared" si="5"/>
        <v>-0.40077705380600837</v>
      </c>
      <c r="F78" s="13">
        <f t="shared" si="6"/>
        <v>0.40112565868579259</v>
      </c>
      <c r="G78" s="13">
        <f t="shared" si="7"/>
        <v>-0.51270348365136975</v>
      </c>
    </row>
    <row r="79" spans="1:7" x14ac:dyDescent="0.2">
      <c r="A79" s="13" t="s">
        <v>350</v>
      </c>
      <c r="B79" s="15">
        <v>9.0212183436002746</v>
      </c>
      <c r="C79" s="13">
        <v>0</v>
      </c>
      <c r="D79" s="13">
        <f t="shared" si="4"/>
        <v>-0.28143419016033921</v>
      </c>
      <c r="E79" s="13">
        <f t="shared" si="5"/>
        <v>-0.28143419016033921</v>
      </c>
      <c r="F79" s="13">
        <f t="shared" si="6"/>
        <v>0.43010220036293284</v>
      </c>
      <c r="G79" s="13">
        <f t="shared" si="7"/>
        <v>-0.5622982331118459</v>
      </c>
    </row>
    <row r="80" spans="1:7" x14ac:dyDescent="0.2">
      <c r="A80" s="13" t="s">
        <v>351</v>
      </c>
      <c r="B80" s="15">
        <v>15.329226557152635</v>
      </c>
      <c r="C80" s="13">
        <v>1</v>
      </c>
      <c r="D80" s="13">
        <f t="shared" si="4"/>
        <v>-0.82592123538731288</v>
      </c>
      <c r="E80" s="13">
        <f t="shared" si="5"/>
        <v>-0.82592123538731288</v>
      </c>
      <c r="F80" s="13">
        <f t="shared" si="6"/>
        <v>0.30450819357191983</v>
      </c>
      <c r="G80" s="13">
        <f t="shared" si="7"/>
        <v>-1.1890572839120397</v>
      </c>
    </row>
    <row r="81" spans="1:7" x14ac:dyDescent="0.2">
      <c r="A81" s="13" t="s">
        <v>352</v>
      </c>
      <c r="B81" s="15">
        <v>15.340177960301164</v>
      </c>
      <c r="C81" s="13">
        <v>0</v>
      </c>
      <c r="D81" s="13">
        <f t="shared" si="4"/>
        <v>-0.82686652539638739</v>
      </c>
      <c r="E81" s="13">
        <f t="shared" si="5"/>
        <v>-0.82686652539638739</v>
      </c>
      <c r="F81" s="13">
        <f t="shared" si="6"/>
        <v>0.30430803426540537</v>
      </c>
      <c r="G81" s="13">
        <f t="shared" si="7"/>
        <v>-0.36284829458178891</v>
      </c>
    </row>
    <row r="82" spans="1:7" x14ac:dyDescent="0.2">
      <c r="A82" s="13" t="s">
        <v>353</v>
      </c>
      <c r="B82" s="15">
        <v>13.253935660506503</v>
      </c>
      <c r="C82" s="13">
        <v>1</v>
      </c>
      <c r="D82" s="13">
        <f t="shared" si="4"/>
        <v>-0.64678877866767492</v>
      </c>
      <c r="E82" s="13">
        <f t="shared" si="5"/>
        <v>-0.64678877866767492</v>
      </c>
      <c r="F82" s="13">
        <f t="shared" si="6"/>
        <v>0.34371354313305119</v>
      </c>
      <c r="G82" s="13">
        <f t="shared" si="7"/>
        <v>-1.0679466919659419</v>
      </c>
    </row>
    <row r="83" spans="1:7" x14ac:dyDescent="0.2">
      <c r="A83" s="13" t="s">
        <v>354</v>
      </c>
      <c r="B83" s="15">
        <v>10.551676933607119</v>
      </c>
      <c r="C83" s="13">
        <v>0</v>
      </c>
      <c r="D83" s="13">
        <f t="shared" si="4"/>
        <v>-0.41353846892851553</v>
      </c>
      <c r="E83" s="13">
        <f t="shared" si="5"/>
        <v>-0.41353846892851553</v>
      </c>
      <c r="F83" s="13">
        <f t="shared" si="6"/>
        <v>0.3980639669481929</v>
      </c>
      <c r="G83" s="13">
        <f t="shared" si="7"/>
        <v>-0.50760409670805706</v>
      </c>
    </row>
    <row r="84" spans="1:7" x14ac:dyDescent="0.2">
      <c r="A84" s="13" t="s">
        <v>355</v>
      </c>
      <c r="B84" s="15">
        <v>11.329226557152635</v>
      </c>
      <c r="C84" s="13">
        <v>0</v>
      </c>
      <c r="D84" s="13">
        <f t="shared" si="4"/>
        <v>-0.4806540595728126</v>
      </c>
      <c r="E84" s="13">
        <f t="shared" si="5"/>
        <v>-0.4806540595728126</v>
      </c>
      <c r="F84" s="13">
        <f t="shared" si="6"/>
        <v>0.38209769048621728</v>
      </c>
      <c r="G84" s="13">
        <f t="shared" si="7"/>
        <v>-0.48142490924006698</v>
      </c>
    </row>
    <row r="85" spans="1:7" x14ac:dyDescent="0.2">
      <c r="A85" s="13" t="s">
        <v>356</v>
      </c>
      <c r="B85" s="15">
        <v>12.843258042436688</v>
      </c>
      <c r="C85" s="13">
        <v>1</v>
      </c>
      <c r="D85" s="13">
        <f t="shared" si="4"/>
        <v>-0.61134040332737705</v>
      </c>
      <c r="E85" s="13">
        <f t="shared" si="5"/>
        <v>-0.61134040332737705</v>
      </c>
      <c r="F85" s="13">
        <f t="shared" si="6"/>
        <v>0.35175349446622634</v>
      </c>
      <c r="G85" s="13">
        <f t="shared" si="7"/>
        <v>-1.0448246485203507</v>
      </c>
    </row>
    <row r="86" spans="1:7" x14ac:dyDescent="0.2">
      <c r="A86" s="13" t="s">
        <v>357</v>
      </c>
      <c r="B86" s="15">
        <v>5.3552361396303905</v>
      </c>
      <c r="C86" s="13">
        <v>0</v>
      </c>
      <c r="D86" s="13">
        <f t="shared" si="4"/>
        <v>3.5001640377385623E-2</v>
      </c>
      <c r="E86" s="13">
        <f t="shared" si="5"/>
        <v>3.5001640377385623E-2</v>
      </c>
      <c r="F86" s="13">
        <f t="shared" si="6"/>
        <v>0.50874951684901515</v>
      </c>
      <c r="G86" s="13">
        <f t="shared" si="7"/>
        <v>-0.71080113228569453</v>
      </c>
    </row>
    <row r="87" spans="1:7" x14ac:dyDescent="0.2">
      <c r="A87" s="13" t="s">
        <v>358</v>
      </c>
      <c r="B87" s="15">
        <v>10.108145106091717</v>
      </c>
      <c r="C87" s="13">
        <v>1</v>
      </c>
      <c r="D87" s="13">
        <f t="shared" si="4"/>
        <v>-0.3752542235609938</v>
      </c>
      <c r="E87" s="13">
        <f t="shared" si="5"/>
        <v>-0.3752542235609938</v>
      </c>
      <c r="F87" s="13">
        <f t="shared" si="6"/>
        <v>0.40727202864462392</v>
      </c>
      <c r="G87" s="13">
        <f t="shared" si="7"/>
        <v>-0.89827394175445174</v>
      </c>
    </row>
    <row r="88" spans="1:7" x14ac:dyDescent="0.2">
      <c r="A88" s="13" t="s">
        <v>359</v>
      </c>
      <c r="B88" s="15">
        <v>7.8877481177275834</v>
      </c>
      <c r="C88" s="13">
        <v>1</v>
      </c>
      <c r="D88" s="13">
        <f t="shared" si="4"/>
        <v>-0.18359667422111725</v>
      </c>
      <c r="E88" s="13">
        <f t="shared" si="5"/>
        <v>-0.18359667422111725</v>
      </c>
      <c r="F88" s="13">
        <f t="shared" si="6"/>
        <v>0.45422932809428795</v>
      </c>
      <c r="G88" s="13">
        <f t="shared" si="7"/>
        <v>-0.78915308051398525</v>
      </c>
    </row>
    <row r="89" spans="1:7" x14ac:dyDescent="0.2">
      <c r="A89" s="13" t="s">
        <v>360</v>
      </c>
      <c r="B89" s="15">
        <v>14.743326488706366</v>
      </c>
      <c r="C89" s="13">
        <v>0</v>
      </c>
      <c r="D89" s="13">
        <f t="shared" si="4"/>
        <v>-0.77534821990182134</v>
      </c>
      <c r="E89" s="13">
        <f t="shared" si="5"/>
        <v>-0.77534821990182134</v>
      </c>
      <c r="F89" s="13">
        <f t="shared" si="6"/>
        <v>0.31532331607301584</v>
      </c>
      <c r="G89" s="13">
        <f t="shared" si="7"/>
        <v>-0.37880854641144468</v>
      </c>
    </row>
    <row r="90" spans="1:7" x14ac:dyDescent="0.2">
      <c r="A90" s="13" t="s">
        <v>361</v>
      </c>
      <c r="B90" s="15">
        <v>17.226557152635181</v>
      </c>
      <c r="C90" s="13">
        <v>1</v>
      </c>
      <c r="D90" s="13">
        <f t="shared" si="4"/>
        <v>-0.98969272945948861</v>
      </c>
      <c r="E90" s="13">
        <f t="shared" si="5"/>
        <v>-0.98969272945948861</v>
      </c>
      <c r="F90" s="13">
        <f t="shared" si="6"/>
        <v>0.27097277360775746</v>
      </c>
      <c r="G90" s="13">
        <f t="shared" si="7"/>
        <v>-1.3057369295415611</v>
      </c>
    </row>
    <row r="91" spans="1:7" x14ac:dyDescent="0.2">
      <c r="A91" s="13" t="s">
        <v>362</v>
      </c>
      <c r="B91" s="15">
        <v>12.939082819986311</v>
      </c>
      <c r="C91" s="13">
        <v>0</v>
      </c>
      <c r="D91" s="13">
        <f t="shared" si="4"/>
        <v>-0.61961169090677992</v>
      </c>
      <c r="E91" s="13">
        <f t="shared" si="5"/>
        <v>-0.61961169090677992</v>
      </c>
      <c r="F91" s="13">
        <f t="shared" si="6"/>
        <v>0.3498697714177178</v>
      </c>
      <c r="G91" s="13">
        <f t="shared" si="7"/>
        <v>-0.43058258449511921</v>
      </c>
    </row>
    <row r="92" spans="1:7" x14ac:dyDescent="0.2">
      <c r="A92" s="13" t="s">
        <v>363</v>
      </c>
      <c r="B92" s="15">
        <v>12.194387405886379</v>
      </c>
      <c r="C92" s="13">
        <v>1</v>
      </c>
      <c r="D92" s="13">
        <f t="shared" si="4"/>
        <v>-0.5553319702897066</v>
      </c>
      <c r="E92" s="13">
        <f t="shared" si="5"/>
        <v>-0.5553319702897066</v>
      </c>
      <c r="F92" s="13">
        <f t="shared" si="6"/>
        <v>0.36462823817522894</v>
      </c>
      <c r="G92" s="13">
        <f t="shared" si="7"/>
        <v>-1.0088769699965823</v>
      </c>
    </row>
    <row r="93" spans="1:7" x14ac:dyDescent="0.2">
      <c r="A93" s="13" t="s">
        <v>364</v>
      </c>
      <c r="B93" s="15">
        <v>13.325119780971937</v>
      </c>
      <c r="C93" s="13">
        <v>0</v>
      </c>
      <c r="D93" s="13">
        <f t="shared" si="4"/>
        <v>-0.65293316372665977</v>
      </c>
      <c r="E93" s="13">
        <f t="shared" si="5"/>
        <v>-0.65293316372665977</v>
      </c>
      <c r="F93" s="13">
        <f t="shared" si="6"/>
        <v>0.34232886032425819</v>
      </c>
      <c r="G93" s="13">
        <f t="shared" si="7"/>
        <v>-0.41905026031917125</v>
      </c>
    </row>
    <row r="94" spans="1:7" x14ac:dyDescent="0.2">
      <c r="A94" s="13" t="s">
        <v>365</v>
      </c>
      <c r="B94" s="15">
        <v>10.650239561943874</v>
      </c>
      <c r="C94" s="13">
        <v>0</v>
      </c>
      <c r="D94" s="13">
        <f t="shared" si="4"/>
        <v>-0.42204607901018687</v>
      </c>
      <c r="E94" s="13">
        <f t="shared" si="5"/>
        <v>-0.42204607901018687</v>
      </c>
      <c r="F94" s="13">
        <f t="shared" si="6"/>
        <v>0.39602724521490479</v>
      </c>
      <c r="G94" s="13">
        <f t="shared" si="7"/>
        <v>-0.50422619003641378</v>
      </c>
    </row>
    <row r="95" spans="1:7" x14ac:dyDescent="0.2">
      <c r="A95" s="13" t="s">
        <v>366</v>
      </c>
      <c r="B95" s="15">
        <v>10.956878850102669</v>
      </c>
      <c r="C95" s="13">
        <v>0</v>
      </c>
      <c r="D95" s="13">
        <f t="shared" si="4"/>
        <v>-0.44851419926427594</v>
      </c>
      <c r="E95" s="13">
        <f t="shared" si="5"/>
        <v>-0.44851419926427594</v>
      </c>
      <c r="F95" s="13">
        <f t="shared" si="6"/>
        <v>0.38971408650493133</v>
      </c>
      <c r="G95" s="13">
        <f t="shared" si="7"/>
        <v>-0.4938277209776506</v>
      </c>
    </row>
    <row r="96" spans="1:7" x14ac:dyDescent="0.2">
      <c r="A96" s="13" t="s">
        <v>367</v>
      </c>
      <c r="B96" s="15">
        <v>15.030800821355236</v>
      </c>
      <c r="C96" s="13">
        <v>0</v>
      </c>
      <c r="D96" s="13">
        <f t="shared" si="4"/>
        <v>-0.80016208264002975</v>
      </c>
      <c r="E96" s="13">
        <f t="shared" si="5"/>
        <v>-0.80016208264002975</v>
      </c>
      <c r="F96" s="13">
        <f t="shared" si="6"/>
        <v>0.30999084889166645</v>
      </c>
      <c r="G96" s="13">
        <f t="shared" si="7"/>
        <v>-0.37105041900293217</v>
      </c>
    </row>
    <row r="97" spans="1:7" x14ac:dyDescent="0.2">
      <c r="A97" s="13" t="s">
        <v>368</v>
      </c>
      <c r="B97" s="15">
        <v>7.8986995208761126</v>
      </c>
      <c r="C97" s="13">
        <v>1</v>
      </c>
      <c r="D97" s="13">
        <f t="shared" si="4"/>
        <v>-0.18454196423019187</v>
      </c>
      <c r="E97" s="13">
        <f t="shared" si="5"/>
        <v>-0.18454196423019187</v>
      </c>
      <c r="F97" s="13">
        <f t="shared" si="6"/>
        <v>0.45399499608767835</v>
      </c>
      <c r="G97" s="13">
        <f t="shared" si="7"/>
        <v>-0.78966910283483749</v>
      </c>
    </row>
    <row r="98" spans="1:7" x14ac:dyDescent="0.2">
      <c r="A98" s="13" t="s">
        <v>369</v>
      </c>
      <c r="B98" s="15">
        <v>13.32785763175907</v>
      </c>
      <c r="C98" s="13">
        <v>0</v>
      </c>
      <c r="D98" s="13">
        <f t="shared" si="4"/>
        <v>-0.65316948622892856</v>
      </c>
      <c r="E98" s="13">
        <f t="shared" si="5"/>
        <v>-0.65316948622892856</v>
      </c>
      <c r="F98" s="13">
        <f t="shared" si="6"/>
        <v>0.34227565670327414</v>
      </c>
      <c r="G98" s="13">
        <f t="shared" si="7"/>
        <v>-0.41896936659298489</v>
      </c>
    </row>
    <row r="99" spans="1:7" x14ac:dyDescent="0.2">
      <c r="A99" s="13" t="s">
        <v>370</v>
      </c>
      <c r="B99" s="15">
        <v>11.356605065023956</v>
      </c>
      <c r="C99" s="13">
        <v>1</v>
      </c>
      <c r="D99" s="13">
        <f t="shared" si="4"/>
        <v>-0.48301728459549909</v>
      </c>
      <c r="E99" s="13">
        <f t="shared" si="5"/>
        <v>-0.48301728459549909</v>
      </c>
      <c r="F99" s="13">
        <f t="shared" si="6"/>
        <v>0.38153989099336899</v>
      </c>
      <c r="G99" s="13">
        <f t="shared" si="7"/>
        <v>-0.96353987017651799</v>
      </c>
    </row>
    <row r="100" spans="1:7" x14ac:dyDescent="0.2">
      <c r="A100" s="13" t="s">
        <v>371</v>
      </c>
      <c r="B100" s="15">
        <v>13.325119780971937</v>
      </c>
      <c r="C100" s="13">
        <v>0</v>
      </c>
      <c r="D100" s="13">
        <f t="shared" si="4"/>
        <v>-0.65293316372665977</v>
      </c>
      <c r="E100" s="13">
        <f t="shared" si="5"/>
        <v>-0.65293316372665977</v>
      </c>
      <c r="F100" s="13">
        <f t="shared" si="6"/>
        <v>0.34232886032425819</v>
      </c>
      <c r="G100" s="13">
        <f t="shared" si="7"/>
        <v>-0.41905026031917125</v>
      </c>
    </row>
    <row r="101" spans="1:7" x14ac:dyDescent="0.2">
      <c r="A101" s="13" t="s">
        <v>372</v>
      </c>
      <c r="B101" s="15">
        <v>8.5503080082135519</v>
      </c>
      <c r="C101" s="13">
        <v>0</v>
      </c>
      <c r="D101" s="13">
        <f t="shared" si="4"/>
        <v>-0.240786719770131</v>
      </c>
      <c r="E101" s="13">
        <f t="shared" si="5"/>
        <v>-0.240786719770131</v>
      </c>
      <c r="F101" s="13">
        <f t="shared" si="6"/>
        <v>0.44009248513002092</v>
      </c>
      <c r="G101" s="13">
        <f t="shared" si="7"/>
        <v>-0.57998366090993292</v>
      </c>
    </row>
    <row r="102" spans="1:7" x14ac:dyDescent="0.2">
      <c r="A102" s="13" t="s">
        <v>373</v>
      </c>
      <c r="B102" s="15">
        <v>16.555783709787818</v>
      </c>
      <c r="C102" s="13">
        <v>0</v>
      </c>
      <c r="D102" s="13">
        <f t="shared" si="4"/>
        <v>-0.93179371640366893</v>
      </c>
      <c r="E102" s="13">
        <f t="shared" si="5"/>
        <v>-0.93179371640366893</v>
      </c>
      <c r="F102" s="13">
        <f t="shared" si="6"/>
        <v>0.28256095007276211</v>
      </c>
      <c r="G102" s="13">
        <f t="shared" si="7"/>
        <v>-0.332067282793235</v>
      </c>
    </row>
    <row r="103" spans="1:7" x14ac:dyDescent="0.2">
      <c r="A103" s="13" t="s">
        <v>374</v>
      </c>
      <c r="B103" s="15">
        <v>11.53182751540041</v>
      </c>
      <c r="C103" s="13">
        <v>1</v>
      </c>
      <c r="D103" s="13">
        <f t="shared" si="4"/>
        <v>-0.49814192474069274</v>
      </c>
      <c r="E103" s="13">
        <f t="shared" si="5"/>
        <v>-0.49814192474069274</v>
      </c>
      <c r="F103" s="13">
        <f t="shared" si="6"/>
        <v>0.3779774226343568</v>
      </c>
      <c r="G103" s="13">
        <f t="shared" si="7"/>
        <v>-0.97292081362690364</v>
      </c>
    </row>
    <row r="104" spans="1:7" x14ac:dyDescent="0.2">
      <c r="A104" s="13" t="s">
        <v>375</v>
      </c>
      <c r="B104" s="15">
        <v>5.462012320328542</v>
      </c>
      <c r="C104" s="13">
        <v>1</v>
      </c>
      <c r="D104" s="13">
        <f t="shared" si="4"/>
        <v>2.5785062788908242E-2</v>
      </c>
      <c r="E104" s="13">
        <f t="shared" si="5"/>
        <v>2.5785062788908242E-2</v>
      </c>
      <c r="F104" s="13">
        <f t="shared" si="6"/>
        <v>0.50644590856053762</v>
      </c>
      <c r="G104" s="13">
        <f t="shared" si="7"/>
        <v>-0.68033775554612064</v>
      </c>
    </row>
    <row r="105" spans="1:7" x14ac:dyDescent="0.2">
      <c r="A105" s="13" t="s">
        <v>376</v>
      </c>
      <c r="B105" s="15">
        <v>20.095824777549623</v>
      </c>
      <c r="C105" s="13">
        <v>0</v>
      </c>
      <c r="D105" s="13">
        <f t="shared" si="4"/>
        <v>-1.2373587118370357</v>
      </c>
      <c r="E105" s="13">
        <f t="shared" si="5"/>
        <v>-1.2373587118370357</v>
      </c>
      <c r="F105" s="13">
        <f t="shared" si="6"/>
        <v>0.22489607477135354</v>
      </c>
      <c r="G105" s="13">
        <f t="shared" si="7"/>
        <v>-0.2547581615497771</v>
      </c>
    </row>
    <row r="106" spans="1:7" x14ac:dyDescent="0.2">
      <c r="A106" s="13" t="s">
        <v>377</v>
      </c>
      <c r="B106" s="15">
        <v>11.693360711841205</v>
      </c>
      <c r="C106" s="13">
        <v>0</v>
      </c>
      <c r="D106" s="13">
        <f t="shared" si="4"/>
        <v>-0.51208495237454321</v>
      </c>
      <c r="E106" s="13">
        <f t="shared" si="5"/>
        <v>-0.51208495237454321</v>
      </c>
      <c r="F106" s="13">
        <f t="shared" si="6"/>
        <v>0.37470489135121726</v>
      </c>
      <c r="G106" s="13">
        <f t="shared" si="7"/>
        <v>-0.46953156684667208</v>
      </c>
    </row>
    <row r="107" spans="1:7" x14ac:dyDescent="0.2">
      <c r="A107" s="13" t="s">
        <v>378</v>
      </c>
      <c r="B107" s="15">
        <v>12.366872005475702</v>
      </c>
      <c r="C107" s="13">
        <v>1</v>
      </c>
      <c r="D107" s="13">
        <f t="shared" si="4"/>
        <v>-0.57022028793263169</v>
      </c>
      <c r="E107" s="13">
        <f t="shared" si="5"/>
        <v>-0.57022028793263169</v>
      </c>
      <c r="F107" s="13">
        <f t="shared" si="6"/>
        <v>0.36118599611426788</v>
      </c>
      <c r="G107" s="13">
        <f t="shared" si="7"/>
        <v>-1.0183622286386633</v>
      </c>
    </row>
    <row r="108" spans="1:7" x14ac:dyDescent="0.2">
      <c r="A108" s="13" t="s">
        <v>379</v>
      </c>
      <c r="B108" s="15">
        <v>0.82956878850102667</v>
      </c>
      <c r="C108" s="13">
        <v>0</v>
      </c>
      <c r="D108" s="13">
        <f t="shared" si="4"/>
        <v>0.4256427366274671</v>
      </c>
      <c r="E108" s="13">
        <f t="shared" si="5"/>
        <v>0.4256427366274671</v>
      </c>
      <c r="F108" s="13">
        <f t="shared" si="6"/>
        <v>0.6048327156070652</v>
      </c>
      <c r="G108" s="13">
        <f t="shared" si="7"/>
        <v>-0.92844609894161834</v>
      </c>
    </row>
    <row r="109" spans="1:7" x14ac:dyDescent="0.2">
      <c r="A109" s="13" t="s">
        <v>380</v>
      </c>
      <c r="B109" s="15">
        <v>9.3908281998631082</v>
      </c>
      <c r="C109" s="13">
        <v>1</v>
      </c>
      <c r="D109" s="13">
        <f t="shared" si="4"/>
        <v>-0.31333772796660719</v>
      </c>
      <c r="E109" s="13">
        <f t="shared" si="5"/>
        <v>-0.31333772796660719</v>
      </c>
      <c r="F109" s="13">
        <f t="shared" si="6"/>
        <v>0.42230024710514347</v>
      </c>
      <c r="G109" s="13">
        <f t="shared" si="7"/>
        <v>-0.86203873190117553</v>
      </c>
    </row>
    <row r="110" spans="1:7" x14ac:dyDescent="0.2">
      <c r="A110" s="13" t="s">
        <v>381</v>
      </c>
      <c r="B110" s="15">
        <v>13.790554414784394</v>
      </c>
      <c r="C110" s="13">
        <v>0</v>
      </c>
      <c r="D110" s="13">
        <f t="shared" si="4"/>
        <v>-0.6931079891123304</v>
      </c>
      <c r="E110" s="13">
        <f t="shared" si="5"/>
        <v>-0.6931079891123304</v>
      </c>
      <c r="F110" s="13">
        <f t="shared" si="6"/>
        <v>0.33334204260080147</v>
      </c>
      <c r="G110" s="13">
        <f t="shared" si="7"/>
        <v>-0.40547817209470011</v>
      </c>
    </row>
    <row r="111" spans="1:7" x14ac:dyDescent="0.2">
      <c r="A111" s="13" t="s">
        <v>382</v>
      </c>
      <c r="B111" s="15">
        <v>15.279945242984258</v>
      </c>
      <c r="C111" s="13">
        <v>0</v>
      </c>
      <c r="D111" s="13">
        <f t="shared" si="4"/>
        <v>-0.82166743034647727</v>
      </c>
      <c r="E111" s="13">
        <f t="shared" si="5"/>
        <v>-0.82166743034647727</v>
      </c>
      <c r="F111" s="13">
        <f t="shared" si="6"/>
        <v>0.30540982539063782</v>
      </c>
      <c r="G111" s="13">
        <f t="shared" si="7"/>
        <v>-0.36443328416616072</v>
      </c>
    </row>
    <row r="112" spans="1:7" x14ac:dyDescent="0.2">
      <c r="A112" s="13" t="s">
        <v>383</v>
      </c>
      <c r="B112" s="15">
        <v>18.581793292265573</v>
      </c>
      <c r="C112" s="13">
        <v>0</v>
      </c>
      <c r="D112" s="13">
        <f t="shared" si="4"/>
        <v>-1.1066723680824713</v>
      </c>
      <c r="E112" s="13">
        <f t="shared" si="5"/>
        <v>-1.1066723680824713</v>
      </c>
      <c r="F112" s="13">
        <f t="shared" si="6"/>
        <v>0.24849178236337785</v>
      </c>
      <c r="G112" s="13">
        <f t="shared" si="7"/>
        <v>-0.28567313487002255</v>
      </c>
    </row>
    <row r="113" spans="1:7" x14ac:dyDescent="0.2">
      <c r="A113" s="13" t="s">
        <v>384</v>
      </c>
      <c r="B113" s="15">
        <v>10.822724161533197</v>
      </c>
      <c r="C113" s="13">
        <v>1</v>
      </c>
      <c r="D113" s="13">
        <f t="shared" si="4"/>
        <v>-0.43693439665311207</v>
      </c>
      <c r="E113" s="13">
        <f t="shared" si="5"/>
        <v>-0.43693439665311207</v>
      </c>
      <c r="F113" s="13">
        <f t="shared" si="6"/>
        <v>0.39247168310109931</v>
      </c>
      <c r="G113" s="13">
        <f t="shared" si="7"/>
        <v>-0.93529088932759918</v>
      </c>
    </row>
    <row r="114" spans="1:7" x14ac:dyDescent="0.2">
      <c r="A114" s="13" t="s">
        <v>385</v>
      </c>
      <c r="B114" s="15">
        <v>11.507186858316222</v>
      </c>
      <c r="C114" s="13">
        <v>0</v>
      </c>
      <c r="D114" s="13">
        <f t="shared" si="4"/>
        <v>-0.49601502222027505</v>
      </c>
      <c r="E114" s="13">
        <f t="shared" si="5"/>
        <v>-0.49601502222027505</v>
      </c>
      <c r="F114" s="13">
        <f t="shared" si="6"/>
        <v>0.37847760935438296</v>
      </c>
      <c r="G114" s="13">
        <f t="shared" si="7"/>
        <v>-0.47558334189734819</v>
      </c>
    </row>
    <row r="115" spans="1:7" x14ac:dyDescent="0.2">
      <c r="A115" s="13" t="s">
        <v>386</v>
      </c>
      <c r="B115" s="15">
        <v>5.0239561943874058</v>
      </c>
      <c r="C115" s="13">
        <v>1</v>
      </c>
      <c r="D115" s="13">
        <f t="shared" si="4"/>
        <v>6.3596663151892496E-2</v>
      </c>
      <c r="E115" s="13">
        <f t="shared" si="5"/>
        <v>6.3596663151892496E-2</v>
      </c>
      <c r="F115" s="13">
        <f t="shared" si="6"/>
        <v>0.5158938092259876</v>
      </c>
      <c r="G115" s="13">
        <f t="shared" si="7"/>
        <v>-0.66185433075315947</v>
      </c>
    </row>
    <row r="116" spans="1:7" x14ac:dyDescent="0.2">
      <c r="A116" s="13" t="s">
        <v>387</v>
      </c>
      <c r="B116" s="15">
        <v>21.177275838466805</v>
      </c>
      <c r="C116" s="13">
        <v>0</v>
      </c>
      <c r="D116" s="13">
        <f t="shared" si="4"/>
        <v>-1.3307061002331533</v>
      </c>
      <c r="E116" s="13">
        <f t="shared" si="5"/>
        <v>-1.3307061002331533</v>
      </c>
      <c r="F116" s="13">
        <f t="shared" si="6"/>
        <v>0.20904259194108299</v>
      </c>
      <c r="G116" s="13">
        <f t="shared" si="7"/>
        <v>-0.2345111583545848</v>
      </c>
    </row>
    <row r="117" spans="1:7" x14ac:dyDescent="0.2">
      <c r="A117" s="13" t="s">
        <v>388</v>
      </c>
      <c r="B117" s="15">
        <v>24.925393566050651</v>
      </c>
      <c r="C117" s="13">
        <v>0</v>
      </c>
      <c r="D117" s="13">
        <f t="shared" si="4"/>
        <v>-1.6542316058389377</v>
      </c>
      <c r="E117" s="13">
        <f t="shared" si="5"/>
        <v>-1.6542316058389377</v>
      </c>
      <c r="F117" s="13">
        <f t="shared" si="6"/>
        <v>0.16053785579336985</v>
      </c>
      <c r="G117" s="13">
        <f t="shared" si="7"/>
        <v>-0.174993896743179</v>
      </c>
    </row>
    <row r="118" spans="1:7" x14ac:dyDescent="0.2">
      <c r="A118" s="13" t="s">
        <v>389</v>
      </c>
      <c r="B118" s="15">
        <v>6.5763175906913069</v>
      </c>
      <c r="C118" s="13">
        <v>0</v>
      </c>
      <c r="D118" s="13">
        <f t="shared" si="4"/>
        <v>-7.0398195634433058E-2</v>
      </c>
      <c r="E118" s="13">
        <f t="shared" si="5"/>
        <v>-7.0398195634433058E-2</v>
      </c>
      <c r="F118" s="13">
        <f t="shared" si="6"/>
        <v>0.48240771596676973</v>
      </c>
      <c r="G118" s="13">
        <f t="shared" si="7"/>
        <v>-0.6585674431066556</v>
      </c>
    </row>
    <row r="119" spans="1:7" x14ac:dyDescent="0.2">
      <c r="A119" s="13" t="s">
        <v>390</v>
      </c>
      <c r="B119" s="15">
        <v>15.252566735112936</v>
      </c>
      <c r="C119" s="13">
        <v>0</v>
      </c>
      <c r="D119" s="13">
        <f t="shared" si="4"/>
        <v>-0.81930420532379067</v>
      </c>
      <c r="E119" s="13">
        <f t="shared" si="5"/>
        <v>-0.81930420532379067</v>
      </c>
      <c r="F119" s="13">
        <f t="shared" si="6"/>
        <v>0.30591137774728144</v>
      </c>
      <c r="G119" s="13">
        <f t="shared" si="7"/>
        <v>-0.36515562885751107</v>
      </c>
    </row>
    <row r="120" spans="1:7" x14ac:dyDescent="0.2">
      <c r="A120" s="13" t="s">
        <v>391</v>
      </c>
      <c r="B120" s="15">
        <v>11.134839151266256</v>
      </c>
      <c r="C120" s="13">
        <v>0</v>
      </c>
      <c r="D120" s="13">
        <f t="shared" si="4"/>
        <v>-0.46387516191173828</v>
      </c>
      <c r="E120" s="13">
        <f t="shared" si="5"/>
        <v>-0.46387516191173828</v>
      </c>
      <c r="F120" s="13">
        <f t="shared" si="6"/>
        <v>0.38606693131850361</v>
      </c>
      <c r="G120" s="13">
        <f t="shared" si="7"/>
        <v>-0.48786936543892873</v>
      </c>
    </row>
    <row r="121" spans="1:7" x14ac:dyDescent="0.2">
      <c r="A121" s="13" t="s">
        <v>392</v>
      </c>
      <c r="B121" s="15">
        <v>5.0513347022587265</v>
      </c>
      <c r="C121" s="13">
        <v>1</v>
      </c>
      <c r="D121" s="13">
        <f t="shared" si="4"/>
        <v>6.1233438129206008E-2</v>
      </c>
      <c r="E121" s="13">
        <f t="shared" si="5"/>
        <v>6.1233438129206008E-2</v>
      </c>
      <c r="F121" s="13">
        <f t="shared" si="6"/>
        <v>0.51530357805731453</v>
      </c>
      <c r="G121" s="13">
        <f t="shared" si="7"/>
        <v>-0.66299908003279795</v>
      </c>
    </row>
    <row r="122" spans="1:7" x14ac:dyDescent="0.2">
      <c r="A122" s="13" t="s">
        <v>393</v>
      </c>
      <c r="B122" s="15">
        <v>12.6652977412731</v>
      </c>
      <c r="C122" s="13">
        <v>0</v>
      </c>
      <c r="D122" s="13">
        <f t="shared" si="4"/>
        <v>-0.5959794406799146</v>
      </c>
      <c r="E122" s="13">
        <f t="shared" si="5"/>
        <v>-0.5959794406799146</v>
      </c>
      <c r="F122" s="13">
        <f t="shared" si="6"/>
        <v>0.35526407213645345</v>
      </c>
      <c r="G122" s="13">
        <f t="shared" si="7"/>
        <v>-0.43891446018427038</v>
      </c>
    </row>
    <row r="123" spans="1:7" x14ac:dyDescent="0.2">
      <c r="A123" s="13" t="s">
        <v>394</v>
      </c>
      <c r="B123" s="15">
        <v>6.9486652977412735</v>
      </c>
      <c r="C123" s="13">
        <v>0</v>
      </c>
      <c r="D123" s="13">
        <f t="shared" si="4"/>
        <v>-0.10253805594296972</v>
      </c>
      <c r="E123" s="13">
        <f t="shared" si="5"/>
        <v>-0.10253805594296972</v>
      </c>
      <c r="F123" s="13">
        <f t="shared" si="6"/>
        <v>0.47438792264427265</v>
      </c>
      <c r="G123" s="13">
        <f t="shared" si="7"/>
        <v>-0.64319183384946199</v>
      </c>
    </row>
    <row r="124" spans="1:7" x14ac:dyDescent="0.2">
      <c r="A124" s="13" t="s">
        <v>395</v>
      </c>
      <c r="B124" s="15">
        <v>23.085557837097877</v>
      </c>
      <c r="C124" s="13">
        <v>0</v>
      </c>
      <c r="D124" s="13">
        <f t="shared" si="4"/>
        <v>-1.4954228843144033</v>
      </c>
      <c r="E124" s="13">
        <f t="shared" si="5"/>
        <v>-1.4954228843144033</v>
      </c>
      <c r="F124" s="13">
        <f t="shared" si="6"/>
        <v>0.18310917691918827</v>
      </c>
      <c r="G124" s="13">
        <f t="shared" si="7"/>
        <v>-0.2022498245316505</v>
      </c>
    </row>
    <row r="125" spans="1:7" x14ac:dyDescent="0.2">
      <c r="A125" s="13" t="s">
        <v>396</v>
      </c>
      <c r="B125" s="15">
        <v>8.5612594113620801</v>
      </c>
      <c r="C125" s="13">
        <v>0</v>
      </c>
      <c r="D125" s="13">
        <f t="shared" si="4"/>
        <v>-0.24173200977920561</v>
      </c>
      <c r="E125" s="13">
        <f t="shared" si="5"/>
        <v>-0.24173200977920561</v>
      </c>
      <c r="F125" s="13">
        <f t="shared" si="6"/>
        <v>0.43985956839625101</v>
      </c>
      <c r="G125" s="13">
        <f t="shared" si="7"/>
        <v>-0.57956775596968324</v>
      </c>
    </row>
    <row r="126" spans="1:7" x14ac:dyDescent="0.2">
      <c r="A126" s="13" t="s">
        <v>397</v>
      </c>
      <c r="B126" s="15">
        <v>6.2587268993839835</v>
      </c>
      <c r="C126" s="13">
        <v>1</v>
      </c>
      <c r="D126" s="13">
        <f t="shared" si="4"/>
        <v>-4.2984785371269485E-2</v>
      </c>
      <c r="E126" s="13">
        <f t="shared" si="5"/>
        <v>-4.2984785371269485E-2</v>
      </c>
      <c r="F126" s="13">
        <f t="shared" si="6"/>
        <v>0.48925545798972853</v>
      </c>
      <c r="G126" s="13">
        <f t="shared" si="7"/>
        <v>-0.71487051693837955</v>
      </c>
    </row>
    <row r="127" spans="1:7" x14ac:dyDescent="0.2">
      <c r="A127" s="13" t="s">
        <v>398</v>
      </c>
      <c r="B127" s="15">
        <v>6.1464750171115679</v>
      </c>
      <c r="C127" s="13">
        <v>1</v>
      </c>
      <c r="D127" s="13">
        <f t="shared" si="4"/>
        <v>-3.3295562778254739E-2</v>
      </c>
      <c r="E127" s="13">
        <f t="shared" si="5"/>
        <v>-3.3295562778254739E-2</v>
      </c>
      <c r="F127" s="13">
        <f t="shared" si="6"/>
        <v>0.49167687820515071</v>
      </c>
      <c r="G127" s="13">
        <f t="shared" si="7"/>
        <v>-0.70993352986118907</v>
      </c>
    </row>
    <row r="128" spans="1:7" x14ac:dyDescent="0.2">
      <c r="A128" s="13" t="s">
        <v>399</v>
      </c>
      <c r="B128" s="15">
        <v>10.455852156057494</v>
      </c>
      <c r="C128" s="13">
        <v>1</v>
      </c>
      <c r="D128" s="13">
        <f t="shared" si="4"/>
        <v>-0.40526718134911255</v>
      </c>
      <c r="E128" s="13">
        <f t="shared" si="5"/>
        <v>-0.40526718134911255</v>
      </c>
      <c r="F128" s="13">
        <f t="shared" si="6"/>
        <v>0.40004750336223599</v>
      </c>
      <c r="G128" s="13">
        <f t="shared" si="7"/>
        <v>-0.91617198051978632</v>
      </c>
    </row>
    <row r="129" spans="1:7" x14ac:dyDescent="0.2">
      <c r="A129" s="13" t="s">
        <v>400</v>
      </c>
      <c r="B129" s="15">
        <v>9.0403832991101982</v>
      </c>
      <c r="C129" s="13">
        <v>0</v>
      </c>
      <c r="D129" s="13">
        <f t="shared" si="4"/>
        <v>-0.28308844767621966</v>
      </c>
      <c r="E129" s="13">
        <f t="shared" si="5"/>
        <v>-0.28308844767621966</v>
      </c>
      <c r="F129" s="13">
        <f t="shared" si="6"/>
        <v>0.42969676516637723</v>
      </c>
      <c r="G129" s="13">
        <f t="shared" si="7"/>
        <v>-0.56158706867437203</v>
      </c>
    </row>
    <row r="130" spans="1:7" x14ac:dyDescent="0.2">
      <c r="A130" s="13" t="s">
        <v>401</v>
      </c>
      <c r="B130" s="15">
        <v>17.960301163586585</v>
      </c>
      <c r="C130" s="13">
        <v>1</v>
      </c>
      <c r="D130" s="13">
        <f t="shared" ref="D130:D193" si="8">$J$2+$J$3*B130</f>
        <v>-1.0530271600674874</v>
      </c>
      <c r="E130" s="13">
        <f t="shared" si="5"/>
        <v>-1.0530271600674874</v>
      </c>
      <c r="F130" s="13">
        <f t="shared" si="6"/>
        <v>0.25864422681744931</v>
      </c>
      <c r="G130" s="13">
        <f t="shared" si="7"/>
        <v>-1.3523018032245968</v>
      </c>
    </row>
    <row r="131" spans="1:7" x14ac:dyDescent="0.2">
      <c r="A131" s="13" t="s">
        <v>402</v>
      </c>
      <c r="B131" s="15">
        <v>11.121149897330595</v>
      </c>
      <c r="C131" s="13">
        <v>1</v>
      </c>
      <c r="D131" s="13">
        <f t="shared" si="8"/>
        <v>-0.46269354940039498</v>
      </c>
      <c r="E131" s="13">
        <f t="shared" ref="E131:E194" si="9">MIN(MAX(D131,-35),35)</f>
        <v>-0.46269354940039498</v>
      </c>
      <c r="F131" s="13">
        <f t="shared" ref="F131:F194" si="10">1/(1+EXP(-E131))</f>
        <v>0.38634703391280667</v>
      </c>
      <c r="G131" s="13">
        <f t="shared" ref="G131:G194" si="11">C131*LN(F131)+(1-C131)*LN(1-F131)</f>
        <v>-0.95101926183453334</v>
      </c>
    </row>
    <row r="132" spans="1:7" x14ac:dyDescent="0.2">
      <c r="A132" s="13" t="s">
        <v>403</v>
      </c>
      <c r="B132" s="15">
        <v>12.506502395619439</v>
      </c>
      <c r="C132" s="13">
        <v>0</v>
      </c>
      <c r="D132" s="13">
        <f t="shared" si="8"/>
        <v>-0.58227273554833281</v>
      </c>
      <c r="E132" s="13">
        <f t="shared" si="9"/>
        <v>-0.58227273554833281</v>
      </c>
      <c r="F132" s="13">
        <f t="shared" si="10"/>
        <v>0.35840980508106141</v>
      </c>
      <c r="G132" s="13">
        <f t="shared" si="11"/>
        <v>-0.44380550478018127</v>
      </c>
    </row>
    <row r="133" spans="1:7" x14ac:dyDescent="0.2">
      <c r="A133" s="13" t="s">
        <v>404</v>
      </c>
      <c r="B133" s="15">
        <v>5.806981519507187</v>
      </c>
      <c r="C133" s="13">
        <v>0</v>
      </c>
      <c r="D133" s="13">
        <f t="shared" si="8"/>
        <v>-3.9915724969419308E-3</v>
      </c>
      <c r="E133" s="13">
        <f t="shared" si="9"/>
        <v>-3.9915724969419308E-3</v>
      </c>
      <c r="F133" s="13">
        <f t="shared" si="10"/>
        <v>0.49900210820068591</v>
      </c>
      <c r="G133" s="13">
        <f t="shared" si="11"/>
        <v>-0.69115338589152686</v>
      </c>
    </row>
    <row r="134" spans="1:7" x14ac:dyDescent="0.2">
      <c r="A134" s="13" t="s">
        <v>405</v>
      </c>
      <c r="B134" s="15">
        <v>9.1882272416153317</v>
      </c>
      <c r="C134" s="13">
        <v>0</v>
      </c>
      <c r="D134" s="13">
        <f t="shared" si="8"/>
        <v>-0.29584986279872683</v>
      </c>
      <c r="E134" s="13">
        <f t="shared" si="9"/>
        <v>-0.29584986279872683</v>
      </c>
      <c r="F134" s="13">
        <f t="shared" si="10"/>
        <v>0.42657233079901369</v>
      </c>
      <c r="G134" s="13">
        <f t="shared" si="11"/>
        <v>-0.55612347207380874</v>
      </c>
    </row>
    <row r="135" spans="1:7" x14ac:dyDescent="0.2">
      <c r="A135" s="13" t="s">
        <v>406</v>
      </c>
      <c r="B135" s="15">
        <v>12.383299110198495</v>
      </c>
      <c r="C135" s="13">
        <v>0</v>
      </c>
      <c r="D135" s="13">
        <f t="shared" si="8"/>
        <v>-0.57163822294624356</v>
      </c>
      <c r="E135" s="13">
        <f t="shared" si="9"/>
        <v>-0.57163822294624356</v>
      </c>
      <c r="F135" s="13">
        <f t="shared" si="10"/>
        <v>0.36085889945225336</v>
      </c>
      <c r="G135" s="13">
        <f t="shared" si="11"/>
        <v>-0.44763003435185256</v>
      </c>
    </row>
    <row r="136" spans="1:7" x14ac:dyDescent="0.2">
      <c r="A136" s="13" t="s">
        <v>407</v>
      </c>
      <c r="B136" s="15">
        <v>10.825462012320328</v>
      </c>
      <c r="C136" s="13">
        <v>1</v>
      </c>
      <c r="D136" s="13">
        <f t="shared" si="8"/>
        <v>-0.43717071915538064</v>
      </c>
      <c r="E136" s="13">
        <f t="shared" si="9"/>
        <v>-0.43717071915538064</v>
      </c>
      <c r="F136" s="13">
        <f t="shared" si="10"/>
        <v>0.39241533634851133</v>
      </c>
      <c r="G136" s="13">
        <f t="shared" si="11"/>
        <v>-0.93543446859770685</v>
      </c>
    </row>
    <row r="137" spans="1:7" x14ac:dyDescent="0.2">
      <c r="A137" s="13" t="s">
        <v>408</v>
      </c>
      <c r="B137" s="15">
        <v>13.097878165639973</v>
      </c>
      <c r="C137" s="13">
        <v>0</v>
      </c>
      <c r="D137" s="13">
        <f t="shared" si="8"/>
        <v>-0.63331839603836171</v>
      </c>
      <c r="E137" s="13">
        <f t="shared" si="9"/>
        <v>-0.63331839603836171</v>
      </c>
      <c r="F137" s="13">
        <f t="shared" si="10"/>
        <v>0.34675848282577548</v>
      </c>
      <c r="G137" s="13">
        <f t="shared" si="11"/>
        <v>-0.42580836023905488</v>
      </c>
    </row>
    <row r="138" spans="1:7" x14ac:dyDescent="0.2">
      <c r="A138" s="13" t="s">
        <v>409</v>
      </c>
      <c r="B138" s="15">
        <v>6.8939082819986313</v>
      </c>
      <c r="C138" s="13">
        <v>0</v>
      </c>
      <c r="D138" s="13">
        <f t="shared" si="8"/>
        <v>-9.7811605897596632E-2</v>
      </c>
      <c r="E138" s="13">
        <f t="shared" si="9"/>
        <v>-9.7811605897596632E-2</v>
      </c>
      <c r="F138" s="13">
        <f t="shared" si="10"/>
        <v>0.47556657519262896</v>
      </c>
      <c r="G138" s="13">
        <f t="shared" si="11"/>
        <v>-0.64543678997935439</v>
      </c>
    </row>
    <row r="139" spans="1:7" x14ac:dyDescent="0.2">
      <c r="A139" s="13" t="s">
        <v>410</v>
      </c>
      <c r="B139" s="15">
        <v>9.6235455167693367</v>
      </c>
      <c r="C139" s="13">
        <v>0</v>
      </c>
      <c r="D139" s="13">
        <f t="shared" si="8"/>
        <v>-0.33342514065944262</v>
      </c>
      <c r="E139" s="13">
        <f t="shared" si="9"/>
        <v>-0.33342514065944262</v>
      </c>
      <c r="F139" s="13">
        <f t="shared" si="10"/>
        <v>0.41740746780298299</v>
      </c>
      <c r="G139" s="13">
        <f t="shared" si="11"/>
        <v>-0.5402672526010609</v>
      </c>
    </row>
    <row r="140" spans="1:7" x14ac:dyDescent="0.2">
      <c r="A140" s="13" t="s">
        <v>411</v>
      </c>
      <c r="B140" s="15">
        <v>16.591375770020534</v>
      </c>
      <c r="C140" s="13">
        <v>1</v>
      </c>
      <c r="D140" s="13">
        <f t="shared" si="8"/>
        <v>-0.93486590893316124</v>
      </c>
      <c r="E140" s="13">
        <f t="shared" si="9"/>
        <v>-0.93486590893316124</v>
      </c>
      <c r="F140" s="13">
        <f t="shared" si="10"/>
        <v>0.28193857065381889</v>
      </c>
      <c r="G140" s="13">
        <f t="shared" si="11"/>
        <v>-1.2660660663343435</v>
      </c>
    </row>
    <row r="141" spans="1:7" x14ac:dyDescent="0.2">
      <c r="A141" s="13" t="s">
        <v>412</v>
      </c>
      <c r="B141" s="15">
        <v>10.677618069815194</v>
      </c>
      <c r="C141" s="13">
        <v>1</v>
      </c>
      <c r="D141" s="13">
        <f t="shared" si="8"/>
        <v>-0.42440930403287336</v>
      </c>
      <c r="E141" s="13">
        <f t="shared" si="9"/>
        <v>-0.42440930403287336</v>
      </c>
      <c r="F141" s="13">
        <f t="shared" si="10"/>
        <v>0.39546212532961483</v>
      </c>
      <c r="G141" s="13">
        <f t="shared" si="11"/>
        <v>-0.9277002603812966</v>
      </c>
    </row>
    <row r="142" spans="1:7" x14ac:dyDescent="0.2">
      <c r="A142" s="13" t="s">
        <v>413</v>
      </c>
      <c r="B142" s="15">
        <v>10.674880219028063</v>
      </c>
      <c r="C142" s="13">
        <v>0</v>
      </c>
      <c r="D142" s="13">
        <f t="shared" si="8"/>
        <v>-0.42417298153060479</v>
      </c>
      <c r="E142" s="13">
        <f t="shared" si="9"/>
        <v>-0.42417298153060479</v>
      </c>
      <c r="F142" s="13">
        <f t="shared" si="10"/>
        <v>0.39551862477889077</v>
      </c>
      <c r="G142" s="13">
        <f t="shared" si="11"/>
        <v>-0.5033844196234244</v>
      </c>
    </row>
    <row r="143" spans="1:7" x14ac:dyDescent="0.2">
      <c r="A143" s="13" t="s">
        <v>414</v>
      </c>
      <c r="B143" s="15">
        <v>9.9164955509924706</v>
      </c>
      <c r="C143" s="13">
        <v>0</v>
      </c>
      <c r="D143" s="13">
        <f t="shared" si="8"/>
        <v>-0.35871164840218828</v>
      </c>
      <c r="E143" s="13">
        <f t="shared" si="9"/>
        <v>-0.35871164840218828</v>
      </c>
      <c r="F143" s="13">
        <f t="shared" si="10"/>
        <v>0.41127147527072599</v>
      </c>
      <c r="G143" s="13">
        <f t="shared" si="11"/>
        <v>-0.52979011036047263</v>
      </c>
    </row>
    <row r="144" spans="1:7" x14ac:dyDescent="0.2">
      <c r="A144" s="13" t="s">
        <v>415</v>
      </c>
      <c r="B144" s="15">
        <v>18.499657768651609</v>
      </c>
      <c r="C144" s="13">
        <v>0</v>
      </c>
      <c r="D144" s="13">
        <f t="shared" si="8"/>
        <v>-1.0995826930144117</v>
      </c>
      <c r="E144" s="13">
        <f t="shared" si="9"/>
        <v>-1.0995826930144117</v>
      </c>
      <c r="F144" s="13">
        <f t="shared" si="10"/>
        <v>0.24981809333009899</v>
      </c>
      <c r="G144" s="13">
        <f t="shared" si="11"/>
        <v>-0.28743955963385692</v>
      </c>
    </row>
    <row r="145" spans="1:7" x14ac:dyDescent="0.2">
      <c r="A145" s="13" t="s">
        <v>416</v>
      </c>
      <c r="B145" s="15">
        <v>19.367556468172484</v>
      </c>
      <c r="C145" s="13">
        <v>0</v>
      </c>
      <c r="D145" s="13">
        <f t="shared" si="8"/>
        <v>-1.1744969262335743</v>
      </c>
      <c r="E145" s="13">
        <f t="shared" si="9"/>
        <v>-1.1744969262335743</v>
      </c>
      <c r="F145" s="13">
        <f t="shared" si="10"/>
        <v>0.23604310581718266</v>
      </c>
      <c r="G145" s="13">
        <f t="shared" si="11"/>
        <v>-0.26924391263403274</v>
      </c>
    </row>
    <row r="146" spans="1:7" x14ac:dyDescent="0.2">
      <c r="A146" s="13" t="s">
        <v>417</v>
      </c>
      <c r="B146" s="15">
        <v>18.600958247775495</v>
      </c>
      <c r="C146" s="13">
        <v>1</v>
      </c>
      <c r="D146" s="13">
        <f t="shared" si="8"/>
        <v>-1.1083266255983517</v>
      </c>
      <c r="E146" s="13">
        <f t="shared" si="9"/>
        <v>-1.1083266255983517</v>
      </c>
      <c r="F146" s="13">
        <f t="shared" si="10"/>
        <v>0.24818298887914292</v>
      </c>
      <c r="G146" s="13">
        <f t="shared" si="11"/>
        <v>-1.39358894651718</v>
      </c>
    </row>
    <row r="147" spans="1:7" x14ac:dyDescent="0.2">
      <c r="A147" s="13" t="s">
        <v>418</v>
      </c>
      <c r="B147" s="15">
        <v>10.023271731690622</v>
      </c>
      <c r="C147" s="13">
        <v>0</v>
      </c>
      <c r="D147" s="13">
        <f t="shared" si="8"/>
        <v>-0.36792822599066566</v>
      </c>
      <c r="E147" s="13">
        <f t="shared" si="9"/>
        <v>-0.36792822599066566</v>
      </c>
      <c r="F147" s="13">
        <f t="shared" si="10"/>
        <v>0.40904172990510257</v>
      </c>
      <c r="G147" s="13">
        <f t="shared" si="11"/>
        <v>-0.52600987304545488</v>
      </c>
    </row>
    <row r="148" spans="1:7" x14ac:dyDescent="0.2">
      <c r="A148" s="13" t="s">
        <v>419</v>
      </c>
      <c r="B148" s="15">
        <v>11.211498973305956</v>
      </c>
      <c r="C148" s="13">
        <v>0</v>
      </c>
      <c r="D148" s="13">
        <f t="shared" si="8"/>
        <v>-0.4704921919752606</v>
      </c>
      <c r="E148" s="13">
        <f t="shared" si="9"/>
        <v>-0.4704921919752606</v>
      </c>
      <c r="F148" s="13">
        <f t="shared" si="10"/>
        <v>0.38449975498703004</v>
      </c>
      <c r="G148" s="13">
        <f t="shared" si="11"/>
        <v>-0.48531993528627027</v>
      </c>
    </row>
    <row r="149" spans="1:7" x14ac:dyDescent="0.2">
      <c r="A149" s="13" t="s">
        <v>420</v>
      </c>
      <c r="B149" s="15">
        <v>8.424366872005475</v>
      </c>
      <c r="C149" s="13">
        <v>1</v>
      </c>
      <c r="D149" s="13">
        <f t="shared" si="8"/>
        <v>-0.22991588466577295</v>
      </c>
      <c r="E149" s="13">
        <f t="shared" si="9"/>
        <v>-0.22991588466577295</v>
      </c>
      <c r="F149" s="13">
        <f t="shared" si="10"/>
        <v>0.442772898662322</v>
      </c>
      <c r="G149" s="13">
        <f t="shared" si="11"/>
        <v>-0.81469828448702586</v>
      </c>
    </row>
    <row r="150" spans="1:7" x14ac:dyDescent="0.2">
      <c r="A150" s="13" t="s">
        <v>421</v>
      </c>
      <c r="B150" s="15">
        <v>17.251197809719372</v>
      </c>
      <c r="C150" s="13">
        <v>0</v>
      </c>
      <c r="D150" s="13">
        <f t="shared" si="8"/>
        <v>-0.99181963197990664</v>
      </c>
      <c r="E150" s="13">
        <f t="shared" si="9"/>
        <v>-0.99181963197990664</v>
      </c>
      <c r="F150" s="13">
        <f t="shared" si="10"/>
        <v>0.27055281612352233</v>
      </c>
      <c r="G150" s="13">
        <f t="shared" si="11"/>
        <v>-0.31546831408382037</v>
      </c>
    </row>
    <row r="151" spans="1:7" x14ac:dyDescent="0.2">
      <c r="A151" s="13" t="s">
        <v>422</v>
      </c>
      <c r="B151" s="15">
        <v>12.284736481861739</v>
      </c>
      <c r="C151" s="13">
        <v>1</v>
      </c>
      <c r="D151" s="13">
        <f t="shared" si="8"/>
        <v>-0.56313061286457211</v>
      </c>
      <c r="E151" s="13">
        <f t="shared" si="9"/>
        <v>-0.56313061286457211</v>
      </c>
      <c r="F151" s="13">
        <f t="shared" si="10"/>
        <v>0.36282340620168513</v>
      </c>
      <c r="G151" s="13">
        <f t="shared" si="11"/>
        <v>-1.0138390473820407</v>
      </c>
    </row>
    <row r="152" spans="1:7" x14ac:dyDescent="0.2">
      <c r="A152" s="13" t="s">
        <v>423</v>
      </c>
      <c r="B152" s="15">
        <v>11.389459274469541</v>
      </c>
      <c r="C152" s="13">
        <v>0</v>
      </c>
      <c r="D152" s="13">
        <f t="shared" si="8"/>
        <v>-0.48585315462272283</v>
      </c>
      <c r="E152" s="13">
        <f t="shared" si="9"/>
        <v>-0.48585315462272283</v>
      </c>
      <c r="F152" s="13">
        <f t="shared" si="10"/>
        <v>0.38087094384890896</v>
      </c>
      <c r="G152" s="13">
        <f t="shared" si="11"/>
        <v>-0.47944153667005379</v>
      </c>
    </row>
    <row r="153" spans="1:7" x14ac:dyDescent="0.2">
      <c r="A153" s="13" t="s">
        <v>424</v>
      </c>
      <c r="B153" s="15">
        <v>9.6262833675564679</v>
      </c>
      <c r="C153" s="13">
        <v>0</v>
      </c>
      <c r="D153" s="13">
        <f t="shared" si="8"/>
        <v>-0.33366146316171119</v>
      </c>
      <c r="E153" s="13">
        <f t="shared" si="9"/>
        <v>-0.33366146316171119</v>
      </c>
      <c r="F153" s="13">
        <f t="shared" si="10"/>
        <v>0.41735000037954195</v>
      </c>
      <c r="G153" s="13">
        <f t="shared" si="11"/>
        <v>-0.54016861661427118</v>
      </c>
    </row>
    <row r="154" spans="1:7" x14ac:dyDescent="0.2">
      <c r="A154" s="13" t="s">
        <v>425</v>
      </c>
      <c r="B154" s="15">
        <v>19.665982203969882</v>
      </c>
      <c r="C154" s="13">
        <v>0</v>
      </c>
      <c r="D154" s="13">
        <f t="shared" si="8"/>
        <v>-1.2002560789808572</v>
      </c>
      <c r="E154" s="13">
        <f t="shared" si="9"/>
        <v>-1.2002560789808572</v>
      </c>
      <c r="F154" s="13">
        <f t="shared" si="10"/>
        <v>0.2314296646064804</v>
      </c>
      <c r="G154" s="13">
        <f t="shared" si="11"/>
        <v>-0.26322319723307097</v>
      </c>
    </row>
    <row r="155" spans="1:7" x14ac:dyDescent="0.2">
      <c r="A155" s="13" t="s">
        <v>426</v>
      </c>
      <c r="B155" s="15">
        <v>15.394934976043805</v>
      </c>
      <c r="C155" s="13">
        <v>0</v>
      </c>
      <c r="D155" s="13">
        <f t="shared" si="8"/>
        <v>-0.83159297544176036</v>
      </c>
      <c r="E155" s="13">
        <f t="shared" si="9"/>
        <v>-0.83159297544176036</v>
      </c>
      <c r="F155" s="13">
        <f t="shared" si="10"/>
        <v>0.30330834928926592</v>
      </c>
      <c r="G155" s="13">
        <f t="shared" si="11"/>
        <v>-0.36141236107021402</v>
      </c>
    </row>
    <row r="156" spans="1:7" x14ac:dyDescent="0.2">
      <c r="A156" s="13" t="s">
        <v>427</v>
      </c>
      <c r="B156" s="15">
        <v>16.925393566050651</v>
      </c>
      <c r="C156" s="13">
        <v>1</v>
      </c>
      <c r="D156" s="13">
        <f t="shared" si="8"/>
        <v>-0.9636972542099369</v>
      </c>
      <c r="E156" s="13">
        <f t="shared" si="9"/>
        <v>-0.9636972542099369</v>
      </c>
      <c r="F156" s="13">
        <f t="shared" si="10"/>
        <v>0.27613855398669229</v>
      </c>
      <c r="G156" s="13">
        <f t="shared" si="11"/>
        <v>-1.2868525320302855</v>
      </c>
    </row>
    <row r="157" spans="1:7" x14ac:dyDescent="0.2">
      <c r="A157" s="13" t="s">
        <v>428</v>
      </c>
      <c r="B157" s="15">
        <v>10.11088295687885</v>
      </c>
      <c r="C157" s="13">
        <v>1</v>
      </c>
      <c r="D157" s="13">
        <f t="shared" si="8"/>
        <v>-0.37549054606326249</v>
      </c>
      <c r="E157" s="13">
        <f t="shared" si="9"/>
        <v>-0.37549054606326249</v>
      </c>
      <c r="F157" s="13">
        <f t="shared" si="10"/>
        <v>0.40721498128296407</v>
      </c>
      <c r="G157" s="13">
        <f t="shared" si="11"/>
        <v>-0.89841402345264409</v>
      </c>
    </row>
    <row r="158" spans="1:7" x14ac:dyDescent="0.2">
      <c r="A158" s="13" t="s">
        <v>429</v>
      </c>
      <c r="B158" s="15">
        <v>19.381245722108144</v>
      </c>
      <c r="C158" s="13">
        <v>0</v>
      </c>
      <c r="D158" s="13">
        <f t="shared" si="8"/>
        <v>-1.1756785387449173</v>
      </c>
      <c r="E158" s="13">
        <f t="shared" si="9"/>
        <v>-1.1756785387449173</v>
      </c>
      <c r="F158" s="13">
        <f t="shared" si="10"/>
        <v>0.23583009592523893</v>
      </c>
      <c r="G158" s="13">
        <f t="shared" si="11"/>
        <v>-0.26896512700764857</v>
      </c>
    </row>
    <row r="159" spans="1:7" x14ac:dyDescent="0.2">
      <c r="A159" s="13" t="s">
        <v>430</v>
      </c>
      <c r="B159" s="15">
        <v>7.7590691307323754</v>
      </c>
      <c r="C159" s="13">
        <v>1</v>
      </c>
      <c r="D159" s="13">
        <f t="shared" si="8"/>
        <v>-0.17248951661449063</v>
      </c>
      <c r="E159" s="13">
        <f t="shared" si="9"/>
        <v>-0.17248951661449063</v>
      </c>
      <c r="F159" s="13">
        <f t="shared" si="10"/>
        <v>0.4569842207228858</v>
      </c>
      <c r="G159" s="13">
        <f t="shared" si="11"/>
        <v>-0.78310641664271041</v>
      </c>
    </row>
    <row r="160" spans="1:7" x14ac:dyDescent="0.2">
      <c r="A160" s="13" t="s">
        <v>431</v>
      </c>
      <c r="B160" s="15">
        <v>10.425735797399042</v>
      </c>
      <c r="C160" s="13">
        <v>1</v>
      </c>
      <c r="D160" s="13">
        <f t="shared" si="8"/>
        <v>-0.40266763382415749</v>
      </c>
      <c r="E160" s="13">
        <f t="shared" si="9"/>
        <v>-0.40266763382415749</v>
      </c>
      <c r="F160" s="13">
        <f t="shared" si="10"/>
        <v>0.40067158126331792</v>
      </c>
      <c r="G160" s="13">
        <f t="shared" si="11"/>
        <v>-0.91461318658210677</v>
      </c>
    </row>
    <row r="161" spans="1:7" x14ac:dyDescent="0.2">
      <c r="A161" s="13" t="s">
        <v>432</v>
      </c>
      <c r="B161" s="15">
        <v>11.887748117727584</v>
      </c>
      <c r="C161" s="13">
        <v>0</v>
      </c>
      <c r="D161" s="13">
        <f t="shared" si="8"/>
        <v>-0.52886385003561753</v>
      </c>
      <c r="E161" s="13">
        <f t="shared" si="9"/>
        <v>-0.52886385003561753</v>
      </c>
      <c r="F161" s="13">
        <f t="shared" si="10"/>
        <v>0.37078191593429438</v>
      </c>
      <c r="G161" s="13">
        <f t="shared" si="11"/>
        <v>-0.46327736684787096</v>
      </c>
    </row>
    <row r="162" spans="1:7" x14ac:dyDescent="0.2">
      <c r="A162" s="13" t="s">
        <v>433</v>
      </c>
      <c r="B162" s="15">
        <v>12.774811772758385</v>
      </c>
      <c r="C162" s="13">
        <v>0</v>
      </c>
      <c r="D162" s="13">
        <f t="shared" si="8"/>
        <v>-0.60543234077066077</v>
      </c>
      <c r="E162" s="13">
        <f t="shared" si="9"/>
        <v>-0.60543234077066077</v>
      </c>
      <c r="F162" s="13">
        <f t="shared" si="10"/>
        <v>0.35310184548931206</v>
      </c>
      <c r="G162" s="13">
        <f t="shared" si="11"/>
        <v>-0.43556640875635011</v>
      </c>
    </row>
    <row r="163" spans="1:7" x14ac:dyDescent="0.2">
      <c r="A163" s="13" t="s">
        <v>434</v>
      </c>
      <c r="B163" s="15">
        <v>6.9568788501026697</v>
      </c>
      <c r="C163" s="13">
        <v>0</v>
      </c>
      <c r="D163" s="13">
        <f t="shared" si="8"/>
        <v>-0.10324702344977565</v>
      </c>
      <c r="E163" s="13">
        <f t="shared" si="9"/>
        <v>-0.10324702344977565</v>
      </c>
      <c r="F163" s="13">
        <f t="shared" si="10"/>
        <v>0.47421114905229983</v>
      </c>
      <c r="G163" s="13">
        <f t="shared" si="11"/>
        <v>-0.64285557089043299</v>
      </c>
    </row>
    <row r="164" spans="1:7" x14ac:dyDescent="0.2">
      <c r="A164" s="13" t="s">
        <v>435</v>
      </c>
      <c r="B164" s="15">
        <v>11.909650924024641</v>
      </c>
      <c r="C164" s="13">
        <v>0</v>
      </c>
      <c r="D164" s="13">
        <f t="shared" si="8"/>
        <v>-0.53075443005376677</v>
      </c>
      <c r="E164" s="13">
        <f t="shared" si="9"/>
        <v>-0.53075443005376677</v>
      </c>
      <c r="F164" s="13">
        <f t="shared" si="10"/>
        <v>0.37034094639548149</v>
      </c>
      <c r="G164" s="13">
        <f t="shared" si="11"/>
        <v>-0.46257679084461617</v>
      </c>
    </row>
    <row r="165" spans="1:7" x14ac:dyDescent="0.2">
      <c r="A165" s="13" t="s">
        <v>436</v>
      </c>
      <c r="B165" s="15">
        <v>11.665982203969884</v>
      </c>
      <c r="C165" s="13">
        <v>0</v>
      </c>
      <c r="D165" s="13">
        <f t="shared" si="8"/>
        <v>-0.50972172735185683</v>
      </c>
      <c r="E165" s="13">
        <f t="shared" si="9"/>
        <v>-0.50972172735185683</v>
      </c>
      <c r="F165" s="13">
        <f t="shared" si="10"/>
        <v>0.37525876140150854</v>
      </c>
      <c r="G165" s="13">
        <f t="shared" si="11"/>
        <v>-0.47041773321736496</v>
      </c>
    </row>
    <row r="166" spans="1:7" x14ac:dyDescent="0.2">
      <c r="A166" s="13" t="s">
        <v>437</v>
      </c>
      <c r="B166" s="15">
        <v>11.000684462696784</v>
      </c>
      <c r="C166" s="13">
        <v>0</v>
      </c>
      <c r="D166" s="13">
        <f t="shared" si="8"/>
        <v>-0.45229535930057441</v>
      </c>
      <c r="E166" s="13">
        <f t="shared" si="9"/>
        <v>-0.45229535930057441</v>
      </c>
      <c r="F166" s="13">
        <f t="shared" si="10"/>
        <v>0.38881516261010257</v>
      </c>
      <c r="G166" s="13">
        <f t="shared" si="11"/>
        <v>-0.49235584937292559</v>
      </c>
    </row>
    <row r="167" spans="1:7" x14ac:dyDescent="0.2">
      <c r="A167" s="13" t="s">
        <v>438</v>
      </c>
      <c r="B167" s="15">
        <v>9.5906913073237501</v>
      </c>
      <c r="C167" s="13">
        <v>0</v>
      </c>
      <c r="D167" s="13">
        <f t="shared" si="8"/>
        <v>-0.33058927063221866</v>
      </c>
      <c r="E167" s="13">
        <f t="shared" si="9"/>
        <v>-0.33058927063221866</v>
      </c>
      <c r="F167" s="13">
        <f t="shared" si="10"/>
        <v>0.41809725144761256</v>
      </c>
      <c r="G167" s="13">
        <f t="shared" si="11"/>
        <v>-0.54145194392048168</v>
      </c>
    </row>
    <row r="168" spans="1:7" x14ac:dyDescent="0.2">
      <c r="A168" s="13" t="s">
        <v>439</v>
      </c>
      <c r="B168" s="15">
        <v>15.805612594113621</v>
      </c>
      <c r="C168" s="13">
        <v>0</v>
      </c>
      <c r="D168" s="13">
        <f t="shared" si="8"/>
        <v>-0.86704135078205824</v>
      </c>
      <c r="E168" s="13">
        <f t="shared" si="9"/>
        <v>-0.86704135078205824</v>
      </c>
      <c r="F168" s="13">
        <f t="shared" si="10"/>
        <v>0.29587030807081882</v>
      </c>
      <c r="G168" s="13">
        <f t="shared" si="11"/>
        <v>-0.35079271830047548</v>
      </c>
    </row>
    <row r="169" spans="1:7" x14ac:dyDescent="0.2">
      <c r="A169" s="13" t="s">
        <v>440</v>
      </c>
      <c r="B169" s="15">
        <v>9.8644763860369604</v>
      </c>
      <c r="C169" s="13">
        <v>1</v>
      </c>
      <c r="D169" s="13">
        <f t="shared" si="8"/>
        <v>-0.35422152085908387</v>
      </c>
      <c r="E169" s="13">
        <f t="shared" si="9"/>
        <v>-0.35422152085908387</v>
      </c>
      <c r="F169" s="13">
        <f t="shared" si="10"/>
        <v>0.41235908898054624</v>
      </c>
      <c r="G169" s="13">
        <f t="shared" si="11"/>
        <v>-0.88586073403821952</v>
      </c>
    </row>
    <row r="170" spans="1:7" x14ac:dyDescent="0.2">
      <c r="A170" s="13" t="s">
        <v>441</v>
      </c>
      <c r="B170" s="15">
        <v>12.427104722792608</v>
      </c>
      <c r="C170" s="13">
        <v>1</v>
      </c>
      <c r="D170" s="13">
        <f t="shared" si="8"/>
        <v>-0.57541938298254203</v>
      </c>
      <c r="E170" s="13">
        <f t="shared" si="9"/>
        <v>-0.57541938298254203</v>
      </c>
      <c r="F170" s="13">
        <f t="shared" si="10"/>
        <v>0.35998727324502644</v>
      </c>
      <c r="G170" s="13">
        <f t="shared" si="11"/>
        <v>-1.0216866002540304</v>
      </c>
    </row>
    <row r="171" spans="1:7" x14ac:dyDescent="0.2">
      <c r="A171" s="13" t="s">
        <v>442</v>
      </c>
      <c r="B171" s="15">
        <v>11.567419575633128</v>
      </c>
      <c r="C171" s="13">
        <v>0</v>
      </c>
      <c r="D171" s="13">
        <f t="shared" si="8"/>
        <v>-0.50121411727018528</v>
      </c>
      <c r="E171" s="13">
        <f t="shared" si="9"/>
        <v>-0.50121411727018528</v>
      </c>
      <c r="F171" s="13">
        <f t="shared" si="10"/>
        <v>0.37725538918301754</v>
      </c>
      <c r="G171" s="13">
        <f t="shared" si="11"/>
        <v>-0.47361877872396801</v>
      </c>
    </row>
    <row r="172" spans="1:7" x14ac:dyDescent="0.2">
      <c r="A172" s="13" t="s">
        <v>443</v>
      </c>
      <c r="B172" s="15">
        <v>20.793976728268309</v>
      </c>
      <c r="C172" s="13">
        <v>0</v>
      </c>
      <c r="D172" s="13">
        <f t="shared" si="8"/>
        <v>-1.2976209499155418</v>
      </c>
      <c r="E172" s="13">
        <f t="shared" si="9"/>
        <v>-1.2976209499155418</v>
      </c>
      <c r="F172" s="13">
        <f t="shared" si="10"/>
        <v>0.21456567945872002</v>
      </c>
      <c r="G172" s="13">
        <f t="shared" si="11"/>
        <v>-0.24151843962479594</v>
      </c>
    </row>
    <row r="173" spans="1:7" x14ac:dyDescent="0.2">
      <c r="A173" s="13" t="s">
        <v>444</v>
      </c>
      <c r="B173" s="15">
        <v>13.319644079397673</v>
      </c>
      <c r="C173" s="13">
        <v>0</v>
      </c>
      <c r="D173" s="13">
        <f t="shared" si="8"/>
        <v>-0.65246051872212241</v>
      </c>
      <c r="E173" s="13">
        <f t="shared" si="9"/>
        <v>-0.65246051872212241</v>
      </c>
      <c r="F173" s="13">
        <f t="shared" si="10"/>
        <v>0.34243527946022345</v>
      </c>
      <c r="G173" s="13">
        <f t="shared" si="11"/>
        <v>-0.4192120854935244</v>
      </c>
    </row>
    <row r="174" spans="1:7" x14ac:dyDescent="0.2">
      <c r="A174" s="13" t="s">
        <v>445</v>
      </c>
      <c r="B174" s="15">
        <v>7.4058863791923342</v>
      </c>
      <c r="C174" s="13">
        <v>0</v>
      </c>
      <c r="D174" s="13">
        <f t="shared" si="8"/>
        <v>-0.14200391382183453</v>
      </c>
      <c r="E174" s="13">
        <f t="shared" si="9"/>
        <v>-0.14200391382183453</v>
      </c>
      <c r="F174" s="13">
        <f t="shared" si="10"/>
        <v>0.46455855825684156</v>
      </c>
      <c r="G174" s="13">
        <f t="shared" si="11"/>
        <v>-0.62466374756085186</v>
      </c>
    </row>
    <row r="175" spans="1:7" x14ac:dyDescent="0.2">
      <c r="A175" s="13" t="s">
        <v>446</v>
      </c>
      <c r="B175" s="15">
        <v>10.116358658453114</v>
      </c>
      <c r="C175" s="13">
        <v>0</v>
      </c>
      <c r="D175" s="13">
        <f t="shared" si="8"/>
        <v>-0.37596319106779985</v>
      </c>
      <c r="E175" s="13">
        <f t="shared" si="9"/>
        <v>-0.37596319106779985</v>
      </c>
      <c r="F175" s="13">
        <f t="shared" si="10"/>
        <v>0.40710089406623751</v>
      </c>
      <c r="G175" s="13">
        <f t="shared" si="11"/>
        <v>-0.52273103622447636</v>
      </c>
    </row>
    <row r="176" spans="1:7" x14ac:dyDescent="0.2">
      <c r="A176" s="13" t="s">
        <v>447</v>
      </c>
      <c r="B176" s="15">
        <v>17.037645448323065</v>
      </c>
      <c r="C176" s="13">
        <v>0</v>
      </c>
      <c r="D176" s="13">
        <f t="shared" si="8"/>
        <v>-0.97338647680295143</v>
      </c>
      <c r="E176" s="13">
        <f t="shared" si="9"/>
        <v>-0.97338647680295143</v>
      </c>
      <c r="F176" s="13">
        <f t="shared" si="10"/>
        <v>0.27420602039423797</v>
      </c>
      <c r="G176" s="13">
        <f t="shared" si="11"/>
        <v>-0.32048907907669599</v>
      </c>
    </row>
    <row r="177" spans="1:7" x14ac:dyDescent="0.2">
      <c r="A177" s="13" t="s">
        <v>448</v>
      </c>
      <c r="B177" s="15">
        <v>11.857631759069131</v>
      </c>
      <c r="C177" s="13">
        <v>0</v>
      </c>
      <c r="D177" s="13">
        <f t="shared" si="8"/>
        <v>-0.52626430251066236</v>
      </c>
      <c r="E177" s="13">
        <f t="shared" si="9"/>
        <v>-0.52626430251066236</v>
      </c>
      <c r="F177" s="13">
        <f t="shared" si="10"/>
        <v>0.37138860080519059</v>
      </c>
      <c r="G177" s="13">
        <f t="shared" si="11"/>
        <v>-0.46424202052472657</v>
      </c>
    </row>
    <row r="178" spans="1:7" x14ac:dyDescent="0.2">
      <c r="A178" s="13" t="s">
        <v>449</v>
      </c>
      <c r="B178" s="15">
        <v>12.068446269678303</v>
      </c>
      <c r="C178" s="13">
        <v>0</v>
      </c>
      <c r="D178" s="13">
        <f t="shared" si="8"/>
        <v>-0.54446113518534855</v>
      </c>
      <c r="E178" s="13">
        <f t="shared" si="9"/>
        <v>-0.54446113518534855</v>
      </c>
      <c r="F178" s="13">
        <f t="shared" si="10"/>
        <v>0.36715042012661553</v>
      </c>
      <c r="G178" s="13">
        <f t="shared" si="11"/>
        <v>-0.4575225156083475</v>
      </c>
    </row>
    <row r="179" spans="1:7" x14ac:dyDescent="0.2">
      <c r="A179" s="13" t="s">
        <v>450</v>
      </c>
      <c r="B179" s="15">
        <v>31.498973305954827</v>
      </c>
      <c r="C179" s="13">
        <v>0</v>
      </c>
      <c r="D179" s="13">
        <f t="shared" si="8"/>
        <v>-2.2216419337859703</v>
      </c>
      <c r="E179" s="13">
        <f t="shared" si="9"/>
        <v>-2.2216419337859703</v>
      </c>
      <c r="F179" s="13">
        <f t="shared" si="10"/>
        <v>9.7823800852712792E-2</v>
      </c>
      <c r="G179" s="13">
        <f t="shared" si="11"/>
        <v>-0.10294543526106954</v>
      </c>
    </row>
    <row r="180" spans="1:7" x14ac:dyDescent="0.2">
      <c r="A180" s="13" t="s">
        <v>451</v>
      </c>
      <c r="B180" s="15">
        <v>13.459274469541411</v>
      </c>
      <c r="C180" s="13">
        <v>0</v>
      </c>
      <c r="D180" s="13">
        <f t="shared" si="8"/>
        <v>-0.66451296633782375</v>
      </c>
      <c r="E180" s="13">
        <f t="shared" si="9"/>
        <v>-0.66451296633782375</v>
      </c>
      <c r="F180" s="13">
        <f t="shared" si="10"/>
        <v>0.33972656609406576</v>
      </c>
      <c r="G180" s="13">
        <f t="shared" si="11"/>
        <v>-0.41510123596077525</v>
      </c>
    </row>
    <row r="181" spans="1:7" x14ac:dyDescent="0.2">
      <c r="A181" s="13" t="s">
        <v>452</v>
      </c>
      <c r="B181" s="15">
        <v>14.694045174537989</v>
      </c>
      <c r="C181" s="13">
        <v>0</v>
      </c>
      <c r="D181" s="13">
        <f t="shared" si="8"/>
        <v>-0.77109441486098573</v>
      </c>
      <c r="E181" s="13">
        <f t="shared" si="9"/>
        <v>-0.77109441486098573</v>
      </c>
      <c r="F181" s="13">
        <f t="shared" si="10"/>
        <v>0.31624240991530478</v>
      </c>
      <c r="G181" s="13">
        <f t="shared" si="11"/>
        <v>-0.38015182463524327</v>
      </c>
    </row>
    <row r="182" spans="1:7" x14ac:dyDescent="0.2">
      <c r="A182" s="13" t="s">
        <v>453</v>
      </c>
      <c r="B182" s="15">
        <v>6.537987679671458</v>
      </c>
      <c r="C182" s="13">
        <v>0</v>
      </c>
      <c r="D182" s="13">
        <f t="shared" si="8"/>
        <v>-6.7089680602671953E-2</v>
      </c>
      <c r="E182" s="13">
        <f t="shared" si="9"/>
        <v>-6.7089680602671953E-2</v>
      </c>
      <c r="F182" s="13">
        <f t="shared" si="10"/>
        <v>0.48323386810952623</v>
      </c>
      <c r="G182" s="13">
        <f t="shared" si="11"/>
        <v>-0.66016486292886811</v>
      </c>
    </row>
    <row r="183" spans="1:7" x14ac:dyDescent="0.2">
      <c r="A183" s="13" t="s">
        <v>454</v>
      </c>
      <c r="B183" s="15">
        <v>10.72416153319644</v>
      </c>
      <c r="C183" s="13">
        <v>1</v>
      </c>
      <c r="D183" s="13">
        <f t="shared" si="8"/>
        <v>-0.42842678657144051</v>
      </c>
      <c r="E183" s="13">
        <f t="shared" si="9"/>
        <v>-0.42842678657144051</v>
      </c>
      <c r="F183" s="13">
        <f t="shared" si="10"/>
        <v>0.39450206291347367</v>
      </c>
      <c r="G183" s="13">
        <f t="shared" si="11"/>
        <v>-0.93013090952490263</v>
      </c>
    </row>
    <row r="184" spans="1:7" x14ac:dyDescent="0.2">
      <c r="A184" s="13" t="s">
        <v>455</v>
      </c>
      <c r="B184" s="15">
        <v>6.6858316221765914</v>
      </c>
      <c r="C184" s="13">
        <v>1</v>
      </c>
      <c r="D184" s="13">
        <f t="shared" si="8"/>
        <v>-7.9851095725179122E-2</v>
      </c>
      <c r="E184" s="13">
        <f t="shared" si="9"/>
        <v>-7.9851095725179122E-2</v>
      </c>
      <c r="F184" s="13">
        <f t="shared" si="10"/>
        <v>0.48004782652544636</v>
      </c>
      <c r="G184" s="13">
        <f t="shared" si="11"/>
        <v>-0.73386954144911554</v>
      </c>
    </row>
    <row r="185" spans="1:7" x14ac:dyDescent="0.2">
      <c r="A185" s="13" t="s">
        <v>456</v>
      </c>
      <c r="B185" s="15">
        <v>11.832991101984941</v>
      </c>
      <c r="C185" s="13">
        <v>0</v>
      </c>
      <c r="D185" s="13">
        <f t="shared" si="8"/>
        <v>-0.52413739999024456</v>
      </c>
      <c r="E185" s="13">
        <f t="shared" si="9"/>
        <v>-0.52413739999024456</v>
      </c>
      <c r="F185" s="13">
        <f t="shared" si="10"/>
        <v>0.37188528124707726</v>
      </c>
      <c r="G185" s="13">
        <f t="shared" si="11"/>
        <v>-0.46503245602320697</v>
      </c>
    </row>
    <row r="186" spans="1:7" x14ac:dyDescent="0.2">
      <c r="A186" s="13" t="s">
        <v>457</v>
      </c>
      <c r="B186" s="15">
        <v>10.661190965092402</v>
      </c>
      <c r="C186" s="13">
        <v>0</v>
      </c>
      <c r="D186" s="13">
        <f t="shared" si="8"/>
        <v>-0.42299136901926149</v>
      </c>
      <c r="E186" s="13">
        <f t="shared" si="9"/>
        <v>-0.42299136901926149</v>
      </c>
      <c r="F186" s="13">
        <f t="shared" si="10"/>
        <v>0.39580116385022074</v>
      </c>
      <c r="G186" s="13">
        <f t="shared" si="11"/>
        <v>-0.50385193629792313</v>
      </c>
    </row>
    <row r="187" spans="1:7" x14ac:dyDescent="0.2">
      <c r="A187" s="13" t="s">
        <v>458</v>
      </c>
      <c r="B187" s="15">
        <v>9.0841889117043113</v>
      </c>
      <c r="C187" s="13">
        <v>0</v>
      </c>
      <c r="D187" s="13">
        <f t="shared" si="8"/>
        <v>-0.28686960771251802</v>
      </c>
      <c r="E187" s="13">
        <f t="shared" si="9"/>
        <v>-0.28686960771251802</v>
      </c>
      <c r="F187" s="13">
        <f t="shared" si="10"/>
        <v>0.42877041106462704</v>
      </c>
      <c r="G187" s="13">
        <f t="shared" si="11"/>
        <v>-0.55996406794096087</v>
      </c>
    </row>
    <row r="188" spans="1:7" x14ac:dyDescent="0.2">
      <c r="A188" s="13" t="s">
        <v>459</v>
      </c>
      <c r="B188" s="15">
        <v>11.411362080766597</v>
      </c>
      <c r="C188" s="13">
        <v>0</v>
      </c>
      <c r="D188" s="13">
        <f t="shared" si="8"/>
        <v>-0.48774373464087206</v>
      </c>
      <c r="E188" s="13">
        <f t="shared" si="9"/>
        <v>-0.48774373464087206</v>
      </c>
      <c r="F188" s="13">
        <f t="shared" si="10"/>
        <v>0.38042522996713335</v>
      </c>
      <c r="G188" s="13">
        <f t="shared" si="11"/>
        <v>-0.47872189103468893</v>
      </c>
    </row>
    <row r="189" spans="1:7" x14ac:dyDescent="0.2">
      <c r="A189" s="13" t="s">
        <v>460</v>
      </c>
      <c r="B189" s="15">
        <v>21.765913757700204</v>
      </c>
      <c r="C189" s="13">
        <v>0</v>
      </c>
      <c r="D189" s="13">
        <f t="shared" si="8"/>
        <v>-1.3815154382209132</v>
      </c>
      <c r="E189" s="13">
        <f t="shared" si="9"/>
        <v>-1.3815154382209132</v>
      </c>
      <c r="F189" s="13">
        <f t="shared" si="10"/>
        <v>0.20076572400732778</v>
      </c>
      <c r="G189" s="13">
        <f t="shared" si="11"/>
        <v>-0.22410116468873301</v>
      </c>
    </row>
    <row r="190" spans="1:7" x14ac:dyDescent="0.2">
      <c r="A190" s="13" t="s">
        <v>461</v>
      </c>
      <c r="B190" s="15">
        <v>19.04722792607803</v>
      </c>
      <c r="C190" s="13">
        <v>0</v>
      </c>
      <c r="D190" s="13">
        <f t="shared" si="8"/>
        <v>-1.1468471934681421</v>
      </c>
      <c r="E190" s="13">
        <f t="shared" si="9"/>
        <v>-1.1468471934681421</v>
      </c>
      <c r="F190" s="13">
        <f t="shared" si="10"/>
        <v>0.24106542712016743</v>
      </c>
      <c r="G190" s="13">
        <f t="shared" si="11"/>
        <v>-0.27583970704144162</v>
      </c>
    </row>
    <row r="191" spans="1:7" x14ac:dyDescent="0.2">
      <c r="A191" s="13" t="s">
        <v>462</v>
      </c>
      <c r="B191" s="15">
        <v>27.427789185489392</v>
      </c>
      <c r="C191" s="13">
        <v>0</v>
      </c>
      <c r="D191" s="13">
        <f t="shared" si="8"/>
        <v>-1.8702303729124854</v>
      </c>
      <c r="E191" s="13">
        <f t="shared" si="9"/>
        <v>-1.8702303729124854</v>
      </c>
      <c r="F191" s="13">
        <f t="shared" si="10"/>
        <v>0.13351506871831759</v>
      </c>
      <c r="G191" s="13">
        <f t="shared" si="11"/>
        <v>-0.1433105603046575</v>
      </c>
    </row>
    <row r="192" spans="1:7" x14ac:dyDescent="0.2">
      <c r="A192" s="13" t="s">
        <v>463</v>
      </c>
      <c r="B192" s="15">
        <v>13.399041752224504</v>
      </c>
      <c r="C192" s="13">
        <v>0</v>
      </c>
      <c r="D192" s="13">
        <f t="shared" si="8"/>
        <v>-0.65931387128791341</v>
      </c>
      <c r="E192" s="13">
        <f t="shared" si="9"/>
        <v>-0.65931387128791341</v>
      </c>
      <c r="F192" s="13">
        <f t="shared" si="10"/>
        <v>0.3408937576842499</v>
      </c>
      <c r="G192" s="13">
        <f t="shared" si="11"/>
        <v>-0.41687053999918744</v>
      </c>
    </row>
    <row r="193" spans="1:7" x14ac:dyDescent="0.2">
      <c r="A193" s="13" t="s">
        <v>464</v>
      </c>
      <c r="B193" s="15">
        <v>8.3778234086242307</v>
      </c>
      <c r="C193" s="13">
        <v>0</v>
      </c>
      <c r="D193" s="13">
        <f t="shared" si="8"/>
        <v>-0.22589840212720602</v>
      </c>
      <c r="E193" s="13">
        <f t="shared" si="9"/>
        <v>-0.22589840212720602</v>
      </c>
      <c r="F193" s="13">
        <f t="shared" si="10"/>
        <v>0.44376433888558026</v>
      </c>
      <c r="G193" s="13">
        <f t="shared" si="11"/>
        <v>-0.58656322360576929</v>
      </c>
    </row>
    <row r="194" spans="1:7" x14ac:dyDescent="0.2">
      <c r="A194" s="13" t="s">
        <v>465</v>
      </c>
      <c r="B194" s="15">
        <v>11.917864476386036</v>
      </c>
      <c r="C194" s="13">
        <v>0</v>
      </c>
      <c r="D194" s="13">
        <f t="shared" ref="D194:D257" si="12">$J$2+$J$3*B194</f>
        <v>-0.5314633975605727</v>
      </c>
      <c r="E194" s="13">
        <f t="shared" si="9"/>
        <v>-0.5314633975605727</v>
      </c>
      <c r="F194" s="13">
        <f t="shared" si="10"/>
        <v>0.37017563850757612</v>
      </c>
      <c r="G194" s="13">
        <f t="shared" si="11"/>
        <v>-0.46231428974793937</v>
      </c>
    </row>
    <row r="195" spans="1:7" x14ac:dyDescent="0.2">
      <c r="A195" s="13" t="s">
        <v>466</v>
      </c>
      <c r="B195" s="15">
        <v>17.596167008898014</v>
      </c>
      <c r="C195" s="13">
        <v>0</v>
      </c>
      <c r="D195" s="13">
        <f t="shared" si="12"/>
        <v>-1.0215962672657566</v>
      </c>
      <c r="E195" s="13">
        <f t="shared" ref="E195:E258" si="13">MIN(MAX(D195,-35),35)</f>
        <v>-1.0215962672657566</v>
      </c>
      <c r="F195" s="13">
        <f t="shared" ref="F195:F258" si="14">1/(1+EXP(-E195))</f>
        <v>0.26471658366776096</v>
      </c>
      <c r="G195" s="13">
        <f t="shared" ref="G195:G258" si="15">C195*LN(F195)+(1-C195)*LN(1-F195)</f>
        <v>-0.30749925364202296</v>
      </c>
    </row>
    <row r="196" spans="1:7" x14ac:dyDescent="0.2">
      <c r="A196" s="13" t="s">
        <v>467</v>
      </c>
      <c r="B196" s="15">
        <v>10.023271731690622</v>
      </c>
      <c r="C196" s="13">
        <v>0</v>
      </c>
      <c r="D196" s="13">
        <f t="shared" si="12"/>
        <v>-0.36792822599066566</v>
      </c>
      <c r="E196" s="13">
        <f t="shared" si="13"/>
        <v>-0.36792822599066566</v>
      </c>
      <c r="F196" s="13">
        <f t="shared" si="14"/>
        <v>0.40904172990510257</v>
      </c>
      <c r="G196" s="13">
        <f t="shared" si="15"/>
        <v>-0.52600987304545488</v>
      </c>
    </row>
    <row r="197" spans="1:7" x14ac:dyDescent="0.2">
      <c r="A197" s="13" t="s">
        <v>468</v>
      </c>
      <c r="B197" s="15">
        <v>13.390828199863108</v>
      </c>
      <c r="C197" s="13">
        <v>1</v>
      </c>
      <c r="D197" s="13">
        <f t="shared" si="12"/>
        <v>-0.65860490378110748</v>
      </c>
      <c r="E197" s="13">
        <f t="shared" si="13"/>
        <v>-0.65860490378110748</v>
      </c>
      <c r="F197" s="13">
        <f t="shared" si="14"/>
        <v>0.34105307015686026</v>
      </c>
      <c r="G197" s="13">
        <f t="shared" si="15"/>
        <v>-1.075717182849327</v>
      </c>
    </row>
    <row r="198" spans="1:7" x14ac:dyDescent="0.2">
      <c r="A198" s="13" t="s">
        <v>469</v>
      </c>
      <c r="B198" s="15">
        <v>5.6646132785763177</v>
      </c>
      <c r="C198" s="13">
        <v>0</v>
      </c>
      <c r="D198" s="13">
        <f t="shared" si="12"/>
        <v>8.2971976210279852E-3</v>
      </c>
      <c r="E198" s="13">
        <f t="shared" si="13"/>
        <v>8.2971976210279852E-3</v>
      </c>
      <c r="F198" s="13">
        <f t="shared" si="14"/>
        <v>0.50207428750517169</v>
      </c>
      <c r="G198" s="13">
        <f t="shared" si="15"/>
        <v>-0.69730438478182022</v>
      </c>
    </row>
    <row r="199" spans="1:7" x14ac:dyDescent="0.2">
      <c r="A199" s="13" t="s">
        <v>470</v>
      </c>
      <c r="B199" s="15">
        <v>15.373032169746748</v>
      </c>
      <c r="C199" s="13">
        <v>0</v>
      </c>
      <c r="D199" s="13">
        <f t="shared" si="12"/>
        <v>-0.82970239542361135</v>
      </c>
      <c r="E199" s="13">
        <f t="shared" si="13"/>
        <v>-0.82970239542361135</v>
      </c>
      <c r="F199" s="13">
        <f t="shared" si="14"/>
        <v>0.30370800077585564</v>
      </c>
      <c r="G199" s="13">
        <f t="shared" si="15"/>
        <v>-0.36198616751449508</v>
      </c>
    </row>
    <row r="200" spans="1:7" x14ac:dyDescent="0.2">
      <c r="A200" s="13" t="s">
        <v>471</v>
      </c>
      <c r="B200" s="15">
        <v>8.1670088980150588</v>
      </c>
      <c r="C200" s="13">
        <v>0</v>
      </c>
      <c r="D200" s="13">
        <f t="shared" si="12"/>
        <v>-0.20770156945251983</v>
      </c>
      <c r="E200" s="13">
        <f t="shared" si="13"/>
        <v>-0.20770156945251983</v>
      </c>
      <c r="F200" s="13">
        <f t="shared" si="14"/>
        <v>0.44826047737144409</v>
      </c>
      <c r="G200" s="13">
        <f t="shared" si="15"/>
        <v>-0.59467922337120793</v>
      </c>
    </row>
    <row r="201" spans="1:7" x14ac:dyDescent="0.2">
      <c r="A201" s="13" t="s">
        <v>472</v>
      </c>
      <c r="B201" s="15">
        <v>12.774811772758385</v>
      </c>
      <c r="C201" s="13">
        <v>0</v>
      </c>
      <c r="D201" s="13">
        <f t="shared" si="12"/>
        <v>-0.60543234077066077</v>
      </c>
      <c r="E201" s="13">
        <f t="shared" si="13"/>
        <v>-0.60543234077066077</v>
      </c>
      <c r="F201" s="13">
        <f t="shared" si="14"/>
        <v>0.35310184548931206</v>
      </c>
      <c r="G201" s="13">
        <f t="shared" si="15"/>
        <v>-0.43556640875635011</v>
      </c>
    </row>
    <row r="202" spans="1:7" x14ac:dyDescent="0.2">
      <c r="A202" s="13" t="s">
        <v>473</v>
      </c>
      <c r="B202" s="15">
        <v>18.250513347022586</v>
      </c>
      <c r="C202" s="13">
        <v>0</v>
      </c>
      <c r="D202" s="13">
        <f t="shared" si="12"/>
        <v>-1.0780773453079642</v>
      </c>
      <c r="E202" s="13">
        <f t="shared" si="13"/>
        <v>-1.0780773453079642</v>
      </c>
      <c r="F202" s="13">
        <f t="shared" si="14"/>
        <v>0.25387003361702626</v>
      </c>
      <c r="G202" s="13">
        <f t="shared" si="15"/>
        <v>-0.29285547628096587</v>
      </c>
    </row>
    <row r="203" spans="1:7" x14ac:dyDescent="0.2">
      <c r="A203" s="13" t="s">
        <v>474</v>
      </c>
      <c r="B203" s="15">
        <v>12.506502395619439</v>
      </c>
      <c r="C203" s="13">
        <v>0</v>
      </c>
      <c r="D203" s="13">
        <f t="shared" si="12"/>
        <v>-0.58227273554833281</v>
      </c>
      <c r="E203" s="13">
        <f t="shared" si="13"/>
        <v>-0.58227273554833281</v>
      </c>
      <c r="F203" s="13">
        <f t="shared" si="14"/>
        <v>0.35840980508106141</v>
      </c>
      <c r="G203" s="13">
        <f t="shared" si="15"/>
        <v>-0.44380550478018127</v>
      </c>
    </row>
    <row r="204" spans="1:7" x14ac:dyDescent="0.2">
      <c r="A204" s="13" t="s">
        <v>475</v>
      </c>
      <c r="B204" s="15">
        <v>19.348391512662559</v>
      </c>
      <c r="C204" s="13">
        <v>0</v>
      </c>
      <c r="D204" s="13">
        <f t="shared" si="12"/>
        <v>-1.1728426687176936</v>
      </c>
      <c r="E204" s="13">
        <f t="shared" si="13"/>
        <v>-1.1728426687176936</v>
      </c>
      <c r="F204" s="13">
        <f t="shared" si="14"/>
        <v>0.23634154295725873</v>
      </c>
      <c r="G204" s="13">
        <f t="shared" si="15"/>
        <v>-0.26963463552593525</v>
      </c>
    </row>
    <row r="205" spans="1:7" x14ac:dyDescent="0.2">
      <c r="A205" s="13" t="s">
        <v>476</v>
      </c>
      <c r="B205" s="15">
        <v>12.725530458590006</v>
      </c>
      <c r="C205" s="13">
        <v>0</v>
      </c>
      <c r="D205" s="13">
        <f t="shared" si="12"/>
        <v>-0.60117853572982494</v>
      </c>
      <c r="E205" s="13">
        <f t="shared" si="13"/>
        <v>-0.60117853572982494</v>
      </c>
      <c r="F205" s="13">
        <f t="shared" si="14"/>
        <v>0.35407410968072722</v>
      </c>
      <c r="G205" s="13">
        <f t="shared" si="15"/>
        <v>-0.43707050264847602</v>
      </c>
    </row>
    <row r="206" spans="1:7" x14ac:dyDescent="0.2">
      <c r="A206" s="13" t="s">
        <v>477</v>
      </c>
      <c r="B206" s="15">
        <v>15.425051334702259</v>
      </c>
      <c r="C206" s="13">
        <v>0</v>
      </c>
      <c r="D206" s="13">
        <f t="shared" si="12"/>
        <v>-0.83419252296671575</v>
      </c>
      <c r="E206" s="13">
        <f t="shared" si="13"/>
        <v>-0.83419252296671575</v>
      </c>
      <c r="F206" s="13">
        <f t="shared" si="14"/>
        <v>0.30275931371322029</v>
      </c>
      <c r="G206" s="13">
        <f t="shared" si="15"/>
        <v>-0.36062461034535426</v>
      </c>
    </row>
    <row r="207" spans="1:7" x14ac:dyDescent="0.2">
      <c r="A207" s="13" t="s">
        <v>478</v>
      </c>
      <c r="B207" s="15">
        <v>13.998631074606434</v>
      </c>
      <c r="C207" s="13">
        <v>0</v>
      </c>
      <c r="D207" s="13">
        <f t="shared" si="12"/>
        <v>-0.71106849928474802</v>
      </c>
      <c r="E207" s="13">
        <f t="shared" si="13"/>
        <v>-0.71106849928474802</v>
      </c>
      <c r="F207" s="13">
        <f t="shared" si="14"/>
        <v>0.32936278391053164</v>
      </c>
      <c r="G207" s="13">
        <f t="shared" si="15"/>
        <v>-0.39952694978624298</v>
      </c>
    </row>
    <row r="208" spans="1:7" x14ac:dyDescent="0.2">
      <c r="A208" s="13" t="s">
        <v>479</v>
      </c>
      <c r="B208" s="15">
        <v>11.967145790554415</v>
      </c>
      <c r="C208" s="13">
        <v>0</v>
      </c>
      <c r="D208" s="13">
        <f t="shared" si="12"/>
        <v>-0.53571720260140854</v>
      </c>
      <c r="E208" s="13">
        <f t="shared" si="13"/>
        <v>-0.53571720260140854</v>
      </c>
      <c r="F208" s="13">
        <f t="shared" si="14"/>
        <v>0.36918443131583289</v>
      </c>
      <c r="G208" s="13">
        <f t="shared" si="15"/>
        <v>-0.46074174334150036</v>
      </c>
    </row>
    <row r="209" spans="1:7" x14ac:dyDescent="0.2">
      <c r="A209" s="13" t="s">
        <v>480</v>
      </c>
      <c r="B209" s="15">
        <v>15.000684462696784</v>
      </c>
      <c r="C209" s="13">
        <v>1</v>
      </c>
      <c r="D209" s="13">
        <f t="shared" si="12"/>
        <v>-0.7975625351150748</v>
      </c>
      <c r="E209" s="13">
        <f t="shared" si="13"/>
        <v>-0.7975625351150748</v>
      </c>
      <c r="F209" s="13">
        <f t="shared" si="14"/>
        <v>0.31054715753591511</v>
      </c>
      <c r="G209" s="13">
        <f t="shared" si="15"/>
        <v>-1.1694195130185043</v>
      </c>
    </row>
    <row r="210" spans="1:7" x14ac:dyDescent="0.2">
      <c r="A210" s="13" t="s">
        <v>481</v>
      </c>
      <c r="B210" s="15">
        <v>13.861738535249829</v>
      </c>
      <c r="C210" s="13">
        <v>0</v>
      </c>
      <c r="D210" s="13">
        <f t="shared" si="12"/>
        <v>-0.69925237417131547</v>
      </c>
      <c r="E210" s="13">
        <f t="shared" si="13"/>
        <v>-0.69925237417131547</v>
      </c>
      <c r="F210" s="13">
        <f t="shared" si="14"/>
        <v>0.33197800694005536</v>
      </c>
      <c r="G210" s="13">
        <f t="shared" si="15"/>
        <v>-0.40343418224503363</v>
      </c>
    </row>
    <row r="211" spans="1:7" x14ac:dyDescent="0.2">
      <c r="A211" s="13" t="s">
        <v>482</v>
      </c>
      <c r="B211" s="15">
        <v>11.939767282683095</v>
      </c>
      <c r="C211" s="13">
        <v>0</v>
      </c>
      <c r="D211" s="13">
        <f t="shared" si="12"/>
        <v>-0.53335397757872194</v>
      </c>
      <c r="E211" s="13">
        <f t="shared" si="13"/>
        <v>-0.53335397757872194</v>
      </c>
      <c r="F211" s="13">
        <f t="shared" si="14"/>
        <v>0.36973496631973091</v>
      </c>
      <c r="G211" s="13">
        <f t="shared" si="15"/>
        <v>-0.46161485967972649</v>
      </c>
    </row>
    <row r="212" spans="1:7" x14ac:dyDescent="0.2">
      <c r="A212" s="13" t="s">
        <v>483</v>
      </c>
      <c r="B212" s="15">
        <v>15.477070499657769</v>
      </c>
      <c r="C212" s="13">
        <v>0</v>
      </c>
      <c r="D212" s="13">
        <f t="shared" si="12"/>
        <v>-0.83868265050982016</v>
      </c>
      <c r="E212" s="13">
        <f t="shared" si="13"/>
        <v>-0.83868265050982016</v>
      </c>
      <c r="F212" s="13">
        <f t="shared" si="14"/>
        <v>0.30181230554340022</v>
      </c>
      <c r="G212" s="13">
        <f t="shared" si="15"/>
        <v>-0.35926730913480787</v>
      </c>
    </row>
    <row r="213" spans="1:7" x14ac:dyDescent="0.2">
      <c r="A213" s="13" t="s">
        <v>484</v>
      </c>
      <c r="B213" s="15">
        <v>7.3620807665982202</v>
      </c>
      <c r="C213" s="13">
        <v>0</v>
      </c>
      <c r="D213" s="13">
        <f t="shared" si="12"/>
        <v>-0.13822275378553606</v>
      </c>
      <c r="E213" s="13">
        <f t="shared" si="13"/>
        <v>-0.13822275378553606</v>
      </c>
      <c r="F213" s="13">
        <f t="shared" si="14"/>
        <v>0.46549922370431879</v>
      </c>
      <c r="G213" s="13">
        <f t="shared" si="15"/>
        <v>-0.62642209614076483</v>
      </c>
    </row>
    <row r="214" spans="1:7" x14ac:dyDescent="0.2">
      <c r="A214" s="13" t="s">
        <v>485</v>
      </c>
      <c r="B214" s="15">
        <v>17.084188911704313</v>
      </c>
      <c r="C214" s="13">
        <v>0</v>
      </c>
      <c r="D214" s="13">
        <f t="shared" si="12"/>
        <v>-0.97740395934151869</v>
      </c>
      <c r="E214" s="13">
        <f t="shared" si="13"/>
        <v>-0.97740395934151869</v>
      </c>
      <c r="F214" s="13">
        <f t="shared" si="14"/>
        <v>0.27340719845985928</v>
      </c>
      <c r="G214" s="13">
        <f t="shared" si="15"/>
        <v>-0.31938906629043495</v>
      </c>
    </row>
    <row r="215" spans="1:7" x14ac:dyDescent="0.2">
      <c r="A215" s="13" t="s">
        <v>486</v>
      </c>
      <c r="B215" s="15">
        <v>19.674195756331279</v>
      </c>
      <c r="C215" s="13">
        <v>0</v>
      </c>
      <c r="D215" s="13">
        <f t="shared" si="12"/>
        <v>-1.2009650464876633</v>
      </c>
      <c r="E215" s="13">
        <f t="shared" si="13"/>
        <v>-1.2009650464876633</v>
      </c>
      <c r="F215" s="13">
        <f t="shared" si="14"/>
        <v>0.2313035845856872</v>
      </c>
      <c r="G215" s="13">
        <f t="shared" si="15"/>
        <v>-0.2630591658169103</v>
      </c>
    </row>
    <row r="216" spans="1:7" x14ac:dyDescent="0.2">
      <c r="A216" s="13" t="s">
        <v>487</v>
      </c>
      <c r="B216" s="15">
        <v>12.832306639288159</v>
      </c>
      <c r="C216" s="13">
        <v>0</v>
      </c>
      <c r="D216" s="13">
        <f t="shared" si="12"/>
        <v>-0.61039511331830254</v>
      </c>
      <c r="E216" s="13">
        <f t="shared" si="13"/>
        <v>-0.61039511331830254</v>
      </c>
      <c r="F216" s="13">
        <f t="shared" si="14"/>
        <v>0.35196907249918452</v>
      </c>
      <c r="G216" s="13">
        <f t="shared" si="15"/>
        <v>-0.43381685614407395</v>
      </c>
    </row>
    <row r="217" spans="1:7" x14ac:dyDescent="0.2">
      <c r="A217" s="13" t="s">
        <v>488</v>
      </c>
      <c r="B217" s="15">
        <v>27.748117727583846</v>
      </c>
      <c r="C217" s="13">
        <v>0</v>
      </c>
      <c r="D217" s="13">
        <f t="shared" si="12"/>
        <v>-1.8978801056779175</v>
      </c>
      <c r="E217" s="13">
        <f t="shared" si="13"/>
        <v>-1.8978801056779175</v>
      </c>
      <c r="F217" s="13">
        <f t="shared" si="14"/>
        <v>0.1303485927463105</v>
      </c>
      <c r="G217" s="13">
        <f t="shared" si="15"/>
        <v>-0.13966282894531404</v>
      </c>
    </row>
    <row r="218" spans="1:7" x14ac:dyDescent="0.2">
      <c r="A218" s="13" t="s">
        <v>489</v>
      </c>
      <c r="B218" s="15">
        <v>14.340862422997947</v>
      </c>
      <c r="C218" s="13">
        <v>0</v>
      </c>
      <c r="D218" s="13">
        <f t="shared" si="12"/>
        <v>-0.74060881206832962</v>
      </c>
      <c r="E218" s="13">
        <f t="shared" si="13"/>
        <v>-0.74060881206832962</v>
      </c>
      <c r="F218" s="13">
        <f t="shared" si="14"/>
        <v>0.32287102767296283</v>
      </c>
      <c r="G218" s="13">
        <f t="shared" si="15"/>
        <v>-0.38989351856082438</v>
      </c>
    </row>
    <row r="219" spans="1:7" x14ac:dyDescent="0.2">
      <c r="A219" s="13" t="s">
        <v>490</v>
      </c>
      <c r="B219" s="15">
        <v>12.366872005475702</v>
      </c>
      <c r="C219" s="13">
        <v>0</v>
      </c>
      <c r="D219" s="13">
        <f t="shared" si="12"/>
        <v>-0.57022028793263169</v>
      </c>
      <c r="E219" s="13">
        <f t="shared" si="13"/>
        <v>-0.57022028793263169</v>
      </c>
      <c r="F219" s="13">
        <f t="shared" si="14"/>
        <v>0.36118599611426788</v>
      </c>
      <c r="G219" s="13">
        <f t="shared" si="15"/>
        <v>-0.44814194070603142</v>
      </c>
    </row>
    <row r="220" spans="1:7" x14ac:dyDescent="0.2">
      <c r="A220" s="13" t="s">
        <v>491</v>
      </c>
      <c r="B220" s="15">
        <v>9.3278576317590698</v>
      </c>
      <c r="C220" s="13">
        <v>0</v>
      </c>
      <c r="D220" s="13">
        <f t="shared" si="12"/>
        <v>-0.30790231041442817</v>
      </c>
      <c r="E220" s="13">
        <f t="shared" si="13"/>
        <v>-0.30790231041442817</v>
      </c>
      <c r="F220" s="13">
        <f t="shared" si="14"/>
        <v>0.42362684350607738</v>
      </c>
      <c r="G220" s="13">
        <f t="shared" si="15"/>
        <v>-0.55099998690944318</v>
      </c>
    </row>
    <row r="221" spans="1:7" x14ac:dyDescent="0.2">
      <c r="A221" s="13" t="s">
        <v>492</v>
      </c>
      <c r="B221" s="15">
        <v>15.19233401779603</v>
      </c>
      <c r="C221" s="13">
        <v>0</v>
      </c>
      <c r="D221" s="13">
        <f t="shared" si="12"/>
        <v>-0.81410511027388033</v>
      </c>
      <c r="E221" s="13">
        <f t="shared" si="13"/>
        <v>-0.81410511027388033</v>
      </c>
      <c r="F221" s="13">
        <f t="shared" si="14"/>
        <v>0.30701641213918934</v>
      </c>
      <c r="G221" s="13">
        <f t="shared" si="15"/>
        <v>-0.3667489628132074</v>
      </c>
    </row>
    <row r="222" spans="1:7" x14ac:dyDescent="0.2">
      <c r="A222" s="13" t="s">
        <v>493</v>
      </c>
      <c r="B222" s="15">
        <v>8.7474332648870643</v>
      </c>
      <c r="C222" s="13">
        <v>0</v>
      </c>
      <c r="D222" s="13">
        <f t="shared" si="12"/>
        <v>-0.257801939933474</v>
      </c>
      <c r="E222" s="13">
        <f t="shared" si="13"/>
        <v>-0.257801939933474</v>
      </c>
      <c r="F222" s="13">
        <f t="shared" si="14"/>
        <v>0.43590411660852246</v>
      </c>
      <c r="G222" s="13">
        <f t="shared" si="15"/>
        <v>-0.57253103592020471</v>
      </c>
    </row>
    <row r="223" spans="1:7" x14ac:dyDescent="0.2">
      <c r="A223" s="13" t="s">
        <v>494</v>
      </c>
      <c r="B223" s="15">
        <v>11.945242984257359</v>
      </c>
      <c r="C223" s="13">
        <v>1</v>
      </c>
      <c r="D223" s="13">
        <f t="shared" si="12"/>
        <v>-0.5338266225832593</v>
      </c>
      <c r="E223" s="13">
        <f t="shared" si="13"/>
        <v>-0.5338266225832593</v>
      </c>
      <c r="F223" s="13">
        <f t="shared" si="14"/>
        <v>0.36962483215466657</v>
      </c>
      <c r="G223" s="13">
        <f t="shared" si="15"/>
        <v>-0.99526675490586791</v>
      </c>
    </row>
    <row r="224" spans="1:7" x14ac:dyDescent="0.2">
      <c r="A224" s="13" t="s">
        <v>495</v>
      </c>
      <c r="B224" s="15">
        <v>16.128678986995208</v>
      </c>
      <c r="C224" s="13">
        <v>0</v>
      </c>
      <c r="D224" s="13">
        <f t="shared" si="12"/>
        <v>-0.89492740604975918</v>
      </c>
      <c r="E224" s="13">
        <f t="shared" si="13"/>
        <v>-0.89492740604975918</v>
      </c>
      <c r="F224" s="13">
        <f t="shared" si="14"/>
        <v>0.29009403139841683</v>
      </c>
      <c r="G224" s="13">
        <f t="shared" si="15"/>
        <v>-0.34262275630685979</v>
      </c>
    </row>
    <row r="225" spans="1:7" x14ac:dyDescent="0.2">
      <c r="A225" s="13" t="s">
        <v>496</v>
      </c>
      <c r="B225" s="15">
        <v>15.832991101984941</v>
      </c>
      <c r="C225" s="13">
        <v>0</v>
      </c>
      <c r="D225" s="13">
        <f t="shared" si="12"/>
        <v>-0.86940457580474484</v>
      </c>
      <c r="E225" s="13">
        <f t="shared" si="13"/>
        <v>-0.86940457580474484</v>
      </c>
      <c r="F225" s="13">
        <f t="shared" si="14"/>
        <v>0.29537821249394741</v>
      </c>
      <c r="G225" s="13">
        <f t="shared" si="15"/>
        <v>-0.35009409174487643</v>
      </c>
    </row>
    <row r="226" spans="1:7" x14ac:dyDescent="0.2">
      <c r="A226" s="13" t="s">
        <v>497</v>
      </c>
      <c r="B226" s="15">
        <v>10.932238193018481</v>
      </c>
      <c r="C226" s="13">
        <v>0</v>
      </c>
      <c r="D226" s="13">
        <f t="shared" si="12"/>
        <v>-0.44638729674385813</v>
      </c>
      <c r="E226" s="13">
        <f t="shared" si="13"/>
        <v>-0.44638729674385813</v>
      </c>
      <c r="F226" s="13">
        <f t="shared" si="14"/>
        <v>0.39022006115085289</v>
      </c>
      <c r="G226" s="13">
        <f t="shared" si="15"/>
        <v>-0.49465714288787954</v>
      </c>
    </row>
    <row r="227" spans="1:7" x14ac:dyDescent="0.2">
      <c r="A227" s="13" t="s">
        <v>498</v>
      </c>
      <c r="B227" s="15">
        <v>9.3004791238877473</v>
      </c>
      <c r="C227" s="13">
        <v>1</v>
      </c>
      <c r="D227" s="13">
        <f t="shared" si="12"/>
        <v>-0.30553908539174157</v>
      </c>
      <c r="E227" s="13">
        <f t="shared" si="13"/>
        <v>-0.30553908539174157</v>
      </c>
      <c r="F227" s="13">
        <f t="shared" si="14"/>
        <v>0.42420396929840953</v>
      </c>
      <c r="G227" s="13">
        <f t="shared" si="15"/>
        <v>-0.85754087975622495</v>
      </c>
    </row>
    <row r="228" spans="1:7" x14ac:dyDescent="0.2">
      <c r="A228" s="13" t="s">
        <v>499</v>
      </c>
      <c r="B228" s="15">
        <v>17.560574948665298</v>
      </c>
      <c r="C228" s="13">
        <v>1</v>
      </c>
      <c r="D228" s="13">
        <f t="shared" si="12"/>
        <v>-1.0185240747362641</v>
      </c>
      <c r="E228" s="13">
        <f t="shared" si="13"/>
        <v>-1.0185240747362641</v>
      </c>
      <c r="F228" s="13">
        <f t="shared" si="14"/>
        <v>0.26531499256823804</v>
      </c>
      <c r="G228" s="13">
        <f t="shared" si="15"/>
        <v>-1.3268375076815422</v>
      </c>
    </row>
    <row r="229" spans="1:7" x14ac:dyDescent="0.2">
      <c r="A229" s="13" t="s">
        <v>500</v>
      </c>
      <c r="B229" s="15">
        <v>16.859685147159478</v>
      </c>
      <c r="C229" s="13">
        <v>0</v>
      </c>
      <c r="D229" s="13">
        <f t="shared" si="12"/>
        <v>-0.95802551415548898</v>
      </c>
      <c r="E229" s="13">
        <f t="shared" si="13"/>
        <v>-0.95802551415548898</v>
      </c>
      <c r="F229" s="13">
        <f t="shared" si="14"/>
        <v>0.27727369394572854</v>
      </c>
      <c r="G229" s="13">
        <f t="shared" si="15"/>
        <v>-0.32472468166799484</v>
      </c>
    </row>
    <row r="230" spans="1:7" x14ac:dyDescent="0.2">
      <c r="A230" s="13" t="s">
        <v>501</v>
      </c>
      <c r="B230" s="15">
        <v>12.328542094455852</v>
      </c>
      <c r="C230" s="13">
        <v>0</v>
      </c>
      <c r="D230" s="13">
        <f t="shared" si="12"/>
        <v>-0.56691177290087036</v>
      </c>
      <c r="E230" s="13">
        <f t="shared" si="13"/>
        <v>-0.56691177290087036</v>
      </c>
      <c r="F230" s="13">
        <f t="shared" si="14"/>
        <v>0.36194972207034098</v>
      </c>
      <c r="G230" s="13">
        <f t="shared" si="15"/>
        <v>-0.44933819320995905</v>
      </c>
    </row>
    <row r="231" spans="1:7" x14ac:dyDescent="0.2">
      <c r="A231" s="13" t="s">
        <v>502</v>
      </c>
      <c r="B231" s="15">
        <v>6.9267624914442161</v>
      </c>
      <c r="C231" s="13">
        <v>0</v>
      </c>
      <c r="D231" s="13">
        <f t="shared" si="12"/>
        <v>-0.10064747592482048</v>
      </c>
      <c r="E231" s="13">
        <f t="shared" si="13"/>
        <v>-0.10064747592482048</v>
      </c>
      <c r="F231" s="13">
        <f t="shared" si="14"/>
        <v>0.4748593501558479</v>
      </c>
      <c r="G231" s="13">
        <f t="shared" si="15"/>
        <v>-0.64408914780545479</v>
      </c>
    </row>
    <row r="232" spans="1:7" x14ac:dyDescent="0.2">
      <c r="A232" s="13" t="s">
        <v>503</v>
      </c>
      <c r="B232" s="15">
        <v>14.05886379192334</v>
      </c>
      <c r="C232" s="13">
        <v>0</v>
      </c>
      <c r="D232" s="13">
        <f t="shared" si="12"/>
        <v>-0.71626759433465836</v>
      </c>
      <c r="E232" s="13">
        <f t="shared" si="13"/>
        <v>-0.71626759433465836</v>
      </c>
      <c r="F232" s="13">
        <f t="shared" si="14"/>
        <v>0.32821541299311019</v>
      </c>
      <c r="G232" s="13">
        <f t="shared" si="15"/>
        <v>-0.39781754489701066</v>
      </c>
    </row>
    <row r="233" spans="1:7" x14ac:dyDescent="0.2">
      <c r="A233" s="13" t="s">
        <v>504</v>
      </c>
      <c r="B233" s="15">
        <v>12.747433264887064</v>
      </c>
      <c r="C233" s="13">
        <v>0</v>
      </c>
      <c r="D233" s="13">
        <f t="shared" si="12"/>
        <v>-0.60306911574797417</v>
      </c>
      <c r="E233" s="13">
        <f t="shared" si="13"/>
        <v>-0.60306911574797417</v>
      </c>
      <c r="F233" s="13">
        <f t="shared" si="14"/>
        <v>0.35364184276256599</v>
      </c>
      <c r="G233" s="13">
        <f t="shared" si="15"/>
        <v>-0.43640150586700155</v>
      </c>
    </row>
    <row r="234" spans="1:7" x14ac:dyDescent="0.2">
      <c r="A234" s="13" t="s">
        <v>505</v>
      </c>
      <c r="B234" s="15">
        <v>10.165639972621491</v>
      </c>
      <c r="C234" s="13">
        <v>0</v>
      </c>
      <c r="D234" s="13">
        <f t="shared" si="12"/>
        <v>-0.38021699610863546</v>
      </c>
      <c r="E234" s="13">
        <f t="shared" si="13"/>
        <v>-0.38021699610863546</v>
      </c>
      <c r="F234" s="13">
        <f t="shared" si="14"/>
        <v>0.40607456130929859</v>
      </c>
      <c r="G234" s="13">
        <f t="shared" si="15"/>
        <v>-0.52100149158802833</v>
      </c>
    </row>
    <row r="235" spans="1:7" x14ac:dyDescent="0.2">
      <c r="A235" s="13" t="s">
        <v>506</v>
      </c>
      <c r="B235" s="15">
        <v>11.93429158110883</v>
      </c>
      <c r="C235" s="13">
        <v>1</v>
      </c>
      <c r="D235" s="13">
        <f t="shared" si="12"/>
        <v>-0.5328813325741848</v>
      </c>
      <c r="E235" s="13">
        <f t="shared" si="13"/>
        <v>-0.5328813325741848</v>
      </c>
      <c r="F235" s="13">
        <f t="shared" si="14"/>
        <v>0.36984511404735676</v>
      </c>
      <c r="G235" s="13">
        <f t="shared" si="15"/>
        <v>-0.99467097166859775</v>
      </c>
    </row>
    <row r="236" spans="1:7" x14ac:dyDescent="0.2">
      <c r="A236" s="13" t="s">
        <v>507</v>
      </c>
      <c r="B236" s="15">
        <v>18.885694729637233</v>
      </c>
      <c r="C236" s="13">
        <v>1</v>
      </c>
      <c r="D236" s="13">
        <f t="shared" si="12"/>
        <v>-1.1329041658342913</v>
      </c>
      <c r="E236" s="13">
        <f t="shared" si="13"/>
        <v>-1.1329041658342913</v>
      </c>
      <c r="F236" s="13">
        <f t="shared" si="14"/>
        <v>0.2436255456810725</v>
      </c>
      <c r="G236" s="13">
        <f t="shared" si="15"/>
        <v>-1.412122881316705</v>
      </c>
    </row>
    <row r="237" spans="1:7" x14ac:dyDescent="0.2">
      <c r="A237" s="13" t="s">
        <v>508</v>
      </c>
      <c r="B237" s="15">
        <v>10.956878850102669</v>
      </c>
      <c r="C237" s="13">
        <v>0</v>
      </c>
      <c r="D237" s="13">
        <f t="shared" si="12"/>
        <v>-0.44851419926427594</v>
      </c>
      <c r="E237" s="13">
        <f t="shared" si="13"/>
        <v>-0.44851419926427594</v>
      </c>
      <c r="F237" s="13">
        <f t="shared" si="14"/>
        <v>0.38971408650493133</v>
      </c>
      <c r="G237" s="13">
        <f t="shared" si="15"/>
        <v>-0.4938277209776506</v>
      </c>
    </row>
    <row r="238" spans="1:7" x14ac:dyDescent="0.2">
      <c r="A238" s="13" t="s">
        <v>509</v>
      </c>
      <c r="B238" s="15">
        <v>10.833675564681725</v>
      </c>
      <c r="C238" s="13">
        <v>0</v>
      </c>
      <c r="D238" s="13">
        <f t="shared" si="12"/>
        <v>-0.43787968666218657</v>
      </c>
      <c r="E238" s="13">
        <f t="shared" si="13"/>
        <v>-0.43787968666218657</v>
      </c>
      <c r="F238" s="13">
        <f t="shared" si="14"/>
        <v>0.3922463132869044</v>
      </c>
      <c r="G238" s="13">
        <f t="shared" si="15"/>
        <v>-0.49798559963713668</v>
      </c>
    </row>
    <row r="239" spans="1:7" x14ac:dyDescent="0.2">
      <c r="A239" s="13" t="s">
        <v>510</v>
      </c>
      <c r="B239" s="15">
        <v>13.360711841204655</v>
      </c>
      <c r="C239" s="13">
        <v>0</v>
      </c>
      <c r="D239" s="13">
        <f t="shared" si="12"/>
        <v>-0.65600535625615231</v>
      </c>
      <c r="E239" s="13">
        <f t="shared" si="13"/>
        <v>-0.65600535625615231</v>
      </c>
      <c r="F239" s="13">
        <f t="shared" si="14"/>
        <v>0.3416375229015286</v>
      </c>
      <c r="G239" s="13">
        <f t="shared" si="15"/>
        <v>-0.41799962228453191</v>
      </c>
    </row>
    <row r="240" spans="1:7" x14ac:dyDescent="0.2">
      <c r="A240" s="13" t="s">
        <v>511</v>
      </c>
      <c r="B240" s="15">
        <v>15.972621492128679</v>
      </c>
      <c r="C240" s="13">
        <v>1</v>
      </c>
      <c r="D240" s="13">
        <f t="shared" si="12"/>
        <v>-0.88145702342044596</v>
      </c>
      <c r="E240" s="13">
        <f t="shared" si="13"/>
        <v>-0.88145702342044596</v>
      </c>
      <c r="F240" s="13">
        <f t="shared" si="14"/>
        <v>0.29287593886763935</v>
      </c>
      <c r="G240" s="13">
        <f t="shared" si="15"/>
        <v>-1.2280061764652845</v>
      </c>
    </row>
    <row r="241" spans="1:7" x14ac:dyDescent="0.2">
      <c r="A241" s="13" t="s">
        <v>512</v>
      </c>
      <c r="B241" s="15">
        <v>12.481861738535249</v>
      </c>
      <c r="C241" s="13">
        <v>0</v>
      </c>
      <c r="D241" s="13">
        <f t="shared" si="12"/>
        <v>-0.580145833027915</v>
      </c>
      <c r="E241" s="13">
        <f t="shared" si="13"/>
        <v>-0.580145833027915</v>
      </c>
      <c r="F241" s="13">
        <f t="shared" si="14"/>
        <v>0.35889903817774704</v>
      </c>
      <c r="G241" s="13">
        <f t="shared" si="15"/>
        <v>-0.4445683277213674</v>
      </c>
    </row>
    <row r="242" spans="1:7" x14ac:dyDescent="0.2">
      <c r="A242" s="13" t="s">
        <v>513</v>
      </c>
      <c r="B242" s="15">
        <v>11.819301848049282</v>
      </c>
      <c r="C242" s="13">
        <v>0</v>
      </c>
      <c r="D242" s="13">
        <f t="shared" si="12"/>
        <v>-0.52295578747890126</v>
      </c>
      <c r="E242" s="13">
        <f t="shared" si="13"/>
        <v>-0.52295578747890126</v>
      </c>
      <c r="F242" s="13">
        <f t="shared" si="14"/>
        <v>0.37216133187534461</v>
      </c>
      <c r="G242" s="13">
        <f t="shared" si="15"/>
        <v>-0.46547204340853016</v>
      </c>
    </row>
    <row r="243" spans="1:7" x14ac:dyDescent="0.2">
      <c r="A243" s="13" t="s">
        <v>514</v>
      </c>
      <c r="B243" s="15">
        <v>13.32785763175907</v>
      </c>
      <c r="C243" s="13">
        <v>0</v>
      </c>
      <c r="D243" s="13">
        <f t="shared" si="12"/>
        <v>-0.65316948622892856</v>
      </c>
      <c r="E243" s="13">
        <f t="shared" si="13"/>
        <v>-0.65316948622892856</v>
      </c>
      <c r="F243" s="13">
        <f t="shared" si="14"/>
        <v>0.34227565670327414</v>
      </c>
      <c r="G243" s="13">
        <f t="shared" si="15"/>
        <v>-0.41896936659298489</v>
      </c>
    </row>
    <row r="244" spans="1:7" x14ac:dyDescent="0.2">
      <c r="A244" s="13" t="s">
        <v>515</v>
      </c>
      <c r="B244" s="15">
        <v>30.064339493497606</v>
      </c>
      <c r="C244" s="13">
        <v>1</v>
      </c>
      <c r="D244" s="13">
        <f t="shared" si="12"/>
        <v>-2.0978089425971973</v>
      </c>
      <c r="E244" s="13">
        <f t="shared" si="13"/>
        <v>-2.0978089425971973</v>
      </c>
      <c r="F244" s="13">
        <f t="shared" si="14"/>
        <v>0.1093099628417763</v>
      </c>
      <c r="G244" s="13">
        <f t="shared" si="15"/>
        <v>-2.2135677366107998</v>
      </c>
    </row>
    <row r="245" spans="1:7" x14ac:dyDescent="0.2">
      <c r="A245" s="13" t="s">
        <v>516</v>
      </c>
      <c r="B245" s="15">
        <v>12.177960301163587</v>
      </c>
      <c r="C245" s="13">
        <v>0</v>
      </c>
      <c r="D245" s="13">
        <f t="shared" si="12"/>
        <v>-0.55391403527609473</v>
      </c>
      <c r="E245" s="13">
        <f t="shared" si="13"/>
        <v>-0.55391403527609473</v>
      </c>
      <c r="F245" s="13">
        <f t="shared" si="14"/>
        <v>0.36495680055279223</v>
      </c>
      <c r="G245" s="13">
        <f t="shared" si="15"/>
        <v>-0.45406225177789938</v>
      </c>
    </row>
    <row r="246" spans="1:7" x14ac:dyDescent="0.2">
      <c r="A246" s="13" t="s">
        <v>517</v>
      </c>
      <c r="B246" s="15">
        <v>12.845995893223819</v>
      </c>
      <c r="C246" s="13">
        <v>0</v>
      </c>
      <c r="D246" s="13">
        <f t="shared" si="12"/>
        <v>-0.61157672582964562</v>
      </c>
      <c r="E246" s="13">
        <f t="shared" si="13"/>
        <v>-0.61157672582964562</v>
      </c>
      <c r="F246" s="13">
        <f t="shared" si="14"/>
        <v>0.35169960939459072</v>
      </c>
      <c r="G246" s="13">
        <f t="shared" si="15"/>
        <v>-0.43340112429418176</v>
      </c>
    </row>
    <row r="247" spans="1:7" x14ac:dyDescent="0.2">
      <c r="A247" s="13" t="s">
        <v>518</v>
      </c>
      <c r="B247" s="15">
        <v>10.130047912388775</v>
      </c>
      <c r="C247" s="13">
        <v>0</v>
      </c>
      <c r="D247" s="13">
        <f t="shared" si="12"/>
        <v>-0.37714480357914315</v>
      </c>
      <c r="E247" s="13">
        <f t="shared" si="13"/>
        <v>-0.37714480357914315</v>
      </c>
      <c r="F247" s="13">
        <f t="shared" si="14"/>
        <v>0.40681571987951348</v>
      </c>
      <c r="G247" s="13">
        <f t="shared" si="15"/>
        <v>-0.5222501692035364</v>
      </c>
    </row>
    <row r="248" spans="1:7" x14ac:dyDescent="0.2">
      <c r="A248" s="13" t="s">
        <v>519</v>
      </c>
      <c r="B248" s="15">
        <v>18.414784394250514</v>
      </c>
      <c r="C248" s="13">
        <v>0</v>
      </c>
      <c r="D248" s="13">
        <f t="shared" si="12"/>
        <v>-1.0922566954440835</v>
      </c>
      <c r="E248" s="13">
        <f t="shared" si="13"/>
        <v>-1.0922566954440835</v>
      </c>
      <c r="F248" s="13">
        <f t="shared" si="14"/>
        <v>0.25119356616706917</v>
      </c>
      <c r="G248" s="13">
        <f t="shared" si="15"/>
        <v>-0.28927476166425348</v>
      </c>
    </row>
    <row r="249" spans="1:7" x14ac:dyDescent="0.2">
      <c r="A249" s="13" t="s">
        <v>520</v>
      </c>
      <c r="B249" s="15">
        <v>20.498288843258042</v>
      </c>
      <c r="C249" s="13">
        <v>0</v>
      </c>
      <c r="D249" s="13">
        <f t="shared" si="12"/>
        <v>-1.2720981196705274</v>
      </c>
      <c r="E249" s="13">
        <f t="shared" si="13"/>
        <v>-1.2720981196705274</v>
      </c>
      <c r="F249" s="13">
        <f t="shared" si="14"/>
        <v>0.21889830016513606</v>
      </c>
      <c r="G249" s="13">
        <f t="shared" si="15"/>
        <v>-0.24704992016179594</v>
      </c>
    </row>
    <row r="250" spans="1:7" x14ac:dyDescent="0.2">
      <c r="A250" s="13" t="s">
        <v>521</v>
      </c>
      <c r="B250" s="15">
        <v>12.062970568104038</v>
      </c>
      <c r="C250" s="13">
        <v>0</v>
      </c>
      <c r="D250" s="13">
        <f t="shared" si="12"/>
        <v>-0.54398849018081119</v>
      </c>
      <c r="E250" s="13">
        <f t="shared" si="13"/>
        <v>-0.54398849018081119</v>
      </c>
      <c r="F250" s="13">
        <f t="shared" si="14"/>
        <v>0.36726024655495865</v>
      </c>
      <c r="G250" s="13">
        <f t="shared" si="15"/>
        <v>-0.45769607337424734</v>
      </c>
    </row>
    <row r="251" spans="1:7" x14ac:dyDescent="0.2">
      <c r="A251" s="13" t="s">
        <v>522</v>
      </c>
      <c r="B251" s="15">
        <v>11.523613963039015</v>
      </c>
      <c r="C251" s="13">
        <v>1</v>
      </c>
      <c r="D251" s="13">
        <f t="shared" si="12"/>
        <v>-0.49743295723388692</v>
      </c>
      <c r="E251" s="13">
        <f t="shared" si="13"/>
        <v>-0.49743295723388692</v>
      </c>
      <c r="F251" s="13">
        <f t="shared" si="14"/>
        <v>0.37814412274696196</v>
      </c>
      <c r="G251" s="13">
        <f t="shared" si="15"/>
        <v>-0.97247987892183063</v>
      </c>
    </row>
    <row r="252" spans="1:7" x14ac:dyDescent="0.2">
      <c r="A252" s="13" t="s">
        <v>523</v>
      </c>
      <c r="B252" s="15">
        <v>29.390828199863108</v>
      </c>
      <c r="C252" s="13">
        <v>0</v>
      </c>
      <c r="D252" s="13">
        <f t="shared" si="12"/>
        <v>-2.0396736070391084</v>
      </c>
      <c r="E252" s="13">
        <f t="shared" si="13"/>
        <v>-2.0396736070391084</v>
      </c>
      <c r="F252" s="13">
        <f t="shared" si="14"/>
        <v>0.11509997163487151</v>
      </c>
      <c r="G252" s="13">
        <f t="shared" si="15"/>
        <v>-0.12228060265421843</v>
      </c>
    </row>
    <row r="253" spans="1:7" x14ac:dyDescent="0.2">
      <c r="A253" s="13" t="s">
        <v>524</v>
      </c>
      <c r="B253" s="15">
        <v>11.832991101984941</v>
      </c>
      <c r="C253" s="13">
        <v>0</v>
      </c>
      <c r="D253" s="13">
        <f t="shared" si="12"/>
        <v>-0.52413739999024456</v>
      </c>
      <c r="E253" s="13">
        <f t="shared" si="13"/>
        <v>-0.52413739999024456</v>
      </c>
      <c r="F253" s="13">
        <f t="shared" si="14"/>
        <v>0.37188528124707726</v>
      </c>
      <c r="G253" s="13">
        <f t="shared" si="15"/>
        <v>-0.46503245602320697</v>
      </c>
    </row>
    <row r="254" spans="1:7" x14ac:dyDescent="0.2">
      <c r="A254" s="13" t="s">
        <v>525</v>
      </c>
      <c r="B254" s="15">
        <v>11.039014373716633</v>
      </c>
      <c r="C254" s="13">
        <v>0</v>
      </c>
      <c r="D254" s="13">
        <f t="shared" si="12"/>
        <v>-0.45560387433233551</v>
      </c>
      <c r="E254" s="13">
        <f t="shared" si="13"/>
        <v>-0.45560387433233551</v>
      </c>
      <c r="F254" s="13">
        <f t="shared" si="14"/>
        <v>0.388029223769978</v>
      </c>
      <c r="G254" s="13">
        <f t="shared" si="15"/>
        <v>-0.49107074886807267</v>
      </c>
    </row>
    <row r="255" spans="1:7" x14ac:dyDescent="0.2">
      <c r="A255" s="13" t="s">
        <v>526</v>
      </c>
      <c r="B255" s="15">
        <v>10.948665297741274</v>
      </c>
      <c r="C255" s="13">
        <v>0</v>
      </c>
      <c r="D255" s="13">
        <f t="shared" si="12"/>
        <v>-0.44780523175747</v>
      </c>
      <c r="E255" s="13">
        <f t="shared" si="13"/>
        <v>-0.44780523175747</v>
      </c>
      <c r="F255" s="13">
        <f t="shared" si="14"/>
        <v>0.38988271840021943</v>
      </c>
      <c r="G255" s="13">
        <f t="shared" si="15"/>
        <v>-0.49410407537763751</v>
      </c>
    </row>
    <row r="256" spans="1:7" x14ac:dyDescent="0.2">
      <c r="A256" s="13" t="s">
        <v>527</v>
      </c>
      <c r="B256" s="15">
        <v>11.909650924024641</v>
      </c>
      <c r="C256" s="13">
        <v>0</v>
      </c>
      <c r="D256" s="13">
        <f t="shared" si="12"/>
        <v>-0.53075443005376677</v>
      </c>
      <c r="E256" s="13">
        <f t="shared" si="13"/>
        <v>-0.53075443005376677</v>
      </c>
      <c r="F256" s="13">
        <f t="shared" si="14"/>
        <v>0.37034094639548149</v>
      </c>
      <c r="G256" s="13">
        <f t="shared" si="15"/>
        <v>-0.46257679084461617</v>
      </c>
    </row>
    <row r="257" spans="1:7" x14ac:dyDescent="0.2">
      <c r="A257" s="13" t="s">
        <v>528</v>
      </c>
      <c r="B257" s="15">
        <v>9.681040383299111</v>
      </c>
      <c r="C257" s="13">
        <v>0</v>
      </c>
      <c r="D257" s="13">
        <f t="shared" si="12"/>
        <v>-0.33838791320708428</v>
      </c>
      <c r="E257" s="13">
        <f t="shared" si="13"/>
        <v>-0.33838791320708428</v>
      </c>
      <c r="F257" s="13">
        <f t="shared" si="14"/>
        <v>0.4162011252910866</v>
      </c>
      <c r="G257" s="13">
        <f t="shared" si="15"/>
        <v>-0.53819874809239188</v>
      </c>
    </row>
    <row r="258" spans="1:7" x14ac:dyDescent="0.2">
      <c r="A258" s="13" t="s">
        <v>529</v>
      </c>
      <c r="B258" s="15">
        <v>7.6468172484599588</v>
      </c>
      <c r="C258" s="13">
        <v>0</v>
      </c>
      <c r="D258" s="13">
        <f t="shared" ref="D258:D321" si="16">$J$2+$J$3*B258</f>
        <v>-0.16280029402147589</v>
      </c>
      <c r="E258" s="13">
        <f t="shared" si="13"/>
        <v>-0.16280029402147589</v>
      </c>
      <c r="F258" s="13">
        <f t="shared" si="14"/>
        <v>0.45938958155863202</v>
      </c>
      <c r="G258" s="13">
        <f t="shared" si="15"/>
        <v>-0.61505637332888108</v>
      </c>
    </row>
    <row r="259" spans="1:7" x14ac:dyDescent="0.2">
      <c r="A259" s="13" t="s">
        <v>530</v>
      </c>
      <c r="B259" s="15">
        <v>14.009582477754963</v>
      </c>
      <c r="C259" s="13">
        <v>0</v>
      </c>
      <c r="D259" s="13">
        <f t="shared" si="16"/>
        <v>-0.71201378929382275</v>
      </c>
      <c r="E259" s="13">
        <f t="shared" ref="E259:E322" si="17">MIN(MAX(D259,-35),35)</f>
        <v>-0.71201378929382275</v>
      </c>
      <c r="F259" s="13">
        <f t="shared" ref="F259:F322" si="18">1/(1+EXP(-E259))</f>
        <v>0.32915401916336079</v>
      </c>
      <c r="G259" s="13">
        <f t="shared" ref="G259:G322" si="19">C259*LN(F259)+(1-C259)*LN(1-F259)</f>
        <v>-0.39921570511417481</v>
      </c>
    </row>
    <row r="260" spans="1:7" x14ac:dyDescent="0.2">
      <c r="A260" s="13" t="s">
        <v>531</v>
      </c>
      <c r="B260" s="15">
        <v>19.167693360711841</v>
      </c>
      <c r="C260" s="13">
        <v>0</v>
      </c>
      <c r="D260" s="13">
        <f t="shared" si="16"/>
        <v>-1.1572453835679626</v>
      </c>
      <c r="E260" s="13">
        <f t="shared" si="17"/>
        <v>-1.1572453835679626</v>
      </c>
      <c r="F260" s="13">
        <f t="shared" si="18"/>
        <v>0.23916817357879255</v>
      </c>
      <c r="G260" s="13">
        <f t="shared" si="19"/>
        <v>-0.27334293579047891</v>
      </c>
    </row>
    <row r="261" spans="1:7" x14ac:dyDescent="0.2">
      <c r="A261" s="13" t="s">
        <v>532</v>
      </c>
      <c r="B261" s="15">
        <v>12.758384668035593</v>
      </c>
      <c r="C261" s="13">
        <v>0</v>
      </c>
      <c r="D261" s="13">
        <f t="shared" si="16"/>
        <v>-0.6040144057570489</v>
      </c>
      <c r="E261" s="13">
        <f t="shared" si="17"/>
        <v>-0.6040144057570489</v>
      </c>
      <c r="F261" s="13">
        <f t="shared" si="18"/>
        <v>0.35342579894957143</v>
      </c>
      <c r="G261" s="13">
        <f t="shared" si="19"/>
        <v>-0.43606731388298875</v>
      </c>
    </row>
    <row r="262" spans="1:7" x14ac:dyDescent="0.2">
      <c r="A262" s="13" t="s">
        <v>533</v>
      </c>
      <c r="B262" s="15">
        <v>26.130047912388775</v>
      </c>
      <c r="C262" s="13">
        <v>1</v>
      </c>
      <c r="D262" s="13">
        <f t="shared" si="16"/>
        <v>-1.7582135068371445</v>
      </c>
      <c r="E262" s="13">
        <f t="shared" si="17"/>
        <v>-1.7582135068371445</v>
      </c>
      <c r="F262" s="13">
        <f t="shared" si="18"/>
        <v>0.14701422666469177</v>
      </c>
      <c r="G262" s="13">
        <f t="shared" si="19"/>
        <v>-1.917225916854369</v>
      </c>
    </row>
    <row r="263" spans="1:7" x14ac:dyDescent="0.2">
      <c r="A263" s="13" t="s">
        <v>534</v>
      </c>
      <c r="B263" s="15">
        <v>31.655030800821354</v>
      </c>
      <c r="C263" s="13">
        <v>0</v>
      </c>
      <c r="D263" s="13">
        <f t="shared" si="16"/>
        <v>-2.2351123164152833</v>
      </c>
      <c r="E263" s="13">
        <f t="shared" si="17"/>
        <v>-2.2351123164152833</v>
      </c>
      <c r="F263" s="13">
        <f t="shared" si="18"/>
        <v>9.6641405067204242E-2</v>
      </c>
      <c r="G263" s="13">
        <f t="shared" si="19"/>
        <v>-0.10163568929725621</v>
      </c>
    </row>
    <row r="264" spans="1:7" x14ac:dyDescent="0.2">
      <c r="A264" s="13" t="s">
        <v>535</v>
      </c>
      <c r="B264" s="15">
        <v>12.11772758384668</v>
      </c>
      <c r="C264" s="13">
        <v>0</v>
      </c>
      <c r="D264" s="13">
        <f t="shared" si="16"/>
        <v>-0.54871494022618417</v>
      </c>
      <c r="E264" s="13">
        <f t="shared" si="17"/>
        <v>-0.54871494022618417</v>
      </c>
      <c r="F264" s="13">
        <f t="shared" si="18"/>
        <v>0.36616260403824069</v>
      </c>
      <c r="G264" s="13">
        <f t="shared" si="19"/>
        <v>-0.45596283068623511</v>
      </c>
    </row>
    <row r="265" spans="1:7" x14ac:dyDescent="0.2">
      <c r="A265" s="13" t="s">
        <v>536</v>
      </c>
      <c r="B265" s="15">
        <v>13.237508555783711</v>
      </c>
      <c r="C265" s="13">
        <v>0</v>
      </c>
      <c r="D265" s="13">
        <f t="shared" si="16"/>
        <v>-0.64537084365406305</v>
      </c>
      <c r="E265" s="13">
        <f t="shared" si="17"/>
        <v>-0.64537084365406305</v>
      </c>
      <c r="F265" s="13">
        <f t="shared" si="18"/>
        <v>0.34403346401847684</v>
      </c>
      <c r="G265" s="13">
        <f t="shared" si="19"/>
        <v>-0.42164550356250352</v>
      </c>
    </row>
    <row r="266" spans="1:7" x14ac:dyDescent="0.2">
      <c r="A266" s="13" t="s">
        <v>537</v>
      </c>
      <c r="B266" s="15">
        <v>11.274469541409994</v>
      </c>
      <c r="C266" s="13">
        <v>0</v>
      </c>
      <c r="D266" s="13">
        <f t="shared" si="16"/>
        <v>-0.47592760952743962</v>
      </c>
      <c r="E266" s="13">
        <f t="shared" si="17"/>
        <v>-0.47592760952743962</v>
      </c>
      <c r="F266" s="13">
        <f t="shared" si="18"/>
        <v>0.38321422094863866</v>
      </c>
      <c r="G266" s="13">
        <f t="shared" si="19"/>
        <v>-0.48323351301151984</v>
      </c>
    </row>
    <row r="267" spans="1:7" x14ac:dyDescent="0.2">
      <c r="A267" s="13" t="s">
        <v>538</v>
      </c>
      <c r="B267" s="15">
        <v>9.6974674880219034</v>
      </c>
      <c r="C267" s="13">
        <v>0</v>
      </c>
      <c r="D267" s="13">
        <f t="shared" si="16"/>
        <v>-0.33980584822069615</v>
      </c>
      <c r="E267" s="13">
        <f t="shared" si="17"/>
        <v>-0.33980584822069615</v>
      </c>
      <c r="F267" s="13">
        <f t="shared" si="18"/>
        <v>0.41585663962379349</v>
      </c>
      <c r="G267" s="13">
        <f t="shared" si="19"/>
        <v>-0.53760884618297478</v>
      </c>
    </row>
    <row r="268" spans="1:7" x14ac:dyDescent="0.2">
      <c r="A268" s="13" t="s">
        <v>539</v>
      </c>
      <c r="B268" s="15">
        <v>14.943189596167009</v>
      </c>
      <c r="C268" s="13">
        <v>0</v>
      </c>
      <c r="D268" s="13">
        <f t="shared" si="16"/>
        <v>-0.79259976256743303</v>
      </c>
      <c r="E268" s="13">
        <f t="shared" si="17"/>
        <v>-0.79259976256743303</v>
      </c>
      <c r="F268" s="13">
        <f t="shared" si="18"/>
        <v>0.31161072275030022</v>
      </c>
      <c r="G268" s="13">
        <f t="shared" si="19"/>
        <v>-0.3734007911029335</v>
      </c>
    </row>
    <row r="269" spans="1:7" x14ac:dyDescent="0.2">
      <c r="A269" s="13" t="s">
        <v>540</v>
      </c>
      <c r="B269" s="15">
        <v>19.832991101984941</v>
      </c>
      <c r="C269" s="13">
        <v>0</v>
      </c>
      <c r="D269" s="13">
        <f t="shared" si="16"/>
        <v>-1.2146717516192451</v>
      </c>
      <c r="E269" s="13">
        <f t="shared" si="17"/>
        <v>-1.2146717516192451</v>
      </c>
      <c r="F269" s="13">
        <f t="shared" si="18"/>
        <v>0.22887548233605498</v>
      </c>
      <c r="G269" s="13">
        <f t="shared" si="19"/>
        <v>-0.25990541694911617</v>
      </c>
    </row>
    <row r="270" spans="1:7" x14ac:dyDescent="0.2">
      <c r="A270" s="13" t="s">
        <v>541</v>
      </c>
      <c r="B270" s="15">
        <v>10.603696098562628</v>
      </c>
      <c r="C270" s="13">
        <v>0</v>
      </c>
      <c r="D270" s="13">
        <f t="shared" si="16"/>
        <v>-0.41802859647161983</v>
      </c>
      <c r="E270" s="13">
        <f t="shared" si="17"/>
        <v>-0.41802859647161983</v>
      </c>
      <c r="F270" s="13">
        <f t="shared" si="18"/>
        <v>0.39698858578985119</v>
      </c>
      <c r="G270" s="13">
        <f t="shared" si="19"/>
        <v>-0.50581915339571415</v>
      </c>
    </row>
    <row r="271" spans="1:7" x14ac:dyDescent="0.2">
      <c r="A271" s="13" t="s">
        <v>542</v>
      </c>
      <c r="B271" s="15">
        <v>10.91854893908282</v>
      </c>
      <c r="C271" s="13">
        <v>0</v>
      </c>
      <c r="D271" s="13">
        <f t="shared" si="16"/>
        <v>-0.44520568423251483</v>
      </c>
      <c r="E271" s="13">
        <f t="shared" si="17"/>
        <v>-0.44520568423251483</v>
      </c>
      <c r="F271" s="13">
        <f t="shared" si="18"/>
        <v>0.39050126035971988</v>
      </c>
      <c r="G271" s="13">
        <f t="shared" si="19"/>
        <v>-0.49511839792139001</v>
      </c>
    </row>
    <row r="272" spans="1:7" x14ac:dyDescent="0.2">
      <c r="A272" s="13" t="s">
        <v>543</v>
      </c>
      <c r="B272" s="15">
        <v>10.611909650924025</v>
      </c>
      <c r="C272" s="13">
        <v>0</v>
      </c>
      <c r="D272" s="13">
        <f t="shared" si="16"/>
        <v>-0.41873756397842588</v>
      </c>
      <c r="E272" s="13">
        <f t="shared" si="17"/>
        <v>-0.41873756397842588</v>
      </c>
      <c r="F272" s="13">
        <f t="shared" si="18"/>
        <v>0.39681887941759736</v>
      </c>
      <c r="G272" s="13">
        <f t="shared" si="19"/>
        <v>-0.50553776154743368</v>
      </c>
    </row>
    <row r="273" spans="1:7" x14ac:dyDescent="0.2">
      <c r="A273" s="13" t="s">
        <v>544</v>
      </c>
      <c r="B273" s="15">
        <v>22.414784394250514</v>
      </c>
      <c r="C273" s="13">
        <v>1</v>
      </c>
      <c r="D273" s="13">
        <f t="shared" si="16"/>
        <v>-1.4375238712585838</v>
      </c>
      <c r="E273" s="13">
        <f t="shared" si="17"/>
        <v>-1.4375238712585838</v>
      </c>
      <c r="F273" s="13">
        <f t="shared" si="18"/>
        <v>0.19192908417135432</v>
      </c>
      <c r="G273" s="13">
        <f t="shared" si="19"/>
        <v>-1.650629328456273</v>
      </c>
    </row>
    <row r="274" spans="1:7" x14ac:dyDescent="0.2">
      <c r="A274" s="13" t="s">
        <v>545</v>
      </c>
      <c r="B274" s="15">
        <v>12.594113620807667</v>
      </c>
      <c r="C274" s="13">
        <v>0</v>
      </c>
      <c r="D274" s="13">
        <f t="shared" si="16"/>
        <v>-0.58983505562092975</v>
      </c>
      <c r="E274" s="13">
        <f t="shared" si="17"/>
        <v>-0.58983505562092975</v>
      </c>
      <c r="F274" s="13">
        <f t="shared" si="18"/>
        <v>0.35667270110023697</v>
      </c>
      <c r="G274" s="13">
        <f t="shared" si="19"/>
        <v>-0.44110166574386239</v>
      </c>
    </row>
    <row r="275" spans="1:7" x14ac:dyDescent="0.2">
      <c r="A275" s="13" t="s">
        <v>546</v>
      </c>
      <c r="B275" s="15">
        <v>18.833675564681723</v>
      </c>
      <c r="C275" s="13">
        <v>0</v>
      </c>
      <c r="D275" s="13">
        <f t="shared" si="16"/>
        <v>-1.1284140382911869</v>
      </c>
      <c r="E275" s="13">
        <f t="shared" si="17"/>
        <v>-1.1284140382911869</v>
      </c>
      <c r="F275" s="13">
        <f t="shared" si="18"/>
        <v>0.2444539032640162</v>
      </c>
      <c r="G275" s="13">
        <f t="shared" si="19"/>
        <v>-0.28031448425842576</v>
      </c>
    </row>
    <row r="276" spans="1:7" x14ac:dyDescent="0.2">
      <c r="A276" s="13" t="s">
        <v>547</v>
      </c>
      <c r="B276" s="15">
        <v>19.260780287474333</v>
      </c>
      <c r="C276" s="13">
        <v>0</v>
      </c>
      <c r="D276" s="13">
        <f t="shared" si="16"/>
        <v>-1.1652803486450969</v>
      </c>
      <c r="E276" s="13">
        <f t="shared" si="17"/>
        <v>-1.1652803486450969</v>
      </c>
      <c r="F276" s="13">
        <f t="shared" si="18"/>
        <v>0.23770914268002613</v>
      </c>
      <c r="G276" s="13">
        <f t="shared" si="19"/>
        <v>-0.27142709360571454</v>
      </c>
    </row>
    <row r="277" spans="1:7" x14ac:dyDescent="0.2">
      <c r="A277" s="13" t="s">
        <v>548</v>
      </c>
      <c r="B277" s="15">
        <v>14.414784394250514</v>
      </c>
      <c r="C277" s="13">
        <v>0</v>
      </c>
      <c r="D277" s="13">
        <f t="shared" si="16"/>
        <v>-0.74698951962958327</v>
      </c>
      <c r="E277" s="13">
        <f t="shared" si="17"/>
        <v>-0.74698951962958327</v>
      </c>
      <c r="F277" s="13">
        <f t="shared" si="18"/>
        <v>0.321477622959772</v>
      </c>
      <c r="G277" s="13">
        <f t="shared" si="19"/>
        <v>-0.38783782008858847</v>
      </c>
    </row>
    <row r="278" spans="1:7" x14ac:dyDescent="0.2">
      <c r="A278" s="13" t="s">
        <v>549</v>
      </c>
      <c r="B278" s="15">
        <v>16.213552361396303</v>
      </c>
      <c r="C278" s="13">
        <v>0</v>
      </c>
      <c r="D278" s="13">
        <f t="shared" si="16"/>
        <v>-0.90225340362008732</v>
      </c>
      <c r="E278" s="13">
        <f t="shared" si="17"/>
        <v>-0.90225340362008732</v>
      </c>
      <c r="F278" s="13">
        <f t="shared" si="18"/>
        <v>0.28858764245447049</v>
      </c>
      <c r="G278" s="13">
        <f t="shared" si="19"/>
        <v>-0.34050304887711463</v>
      </c>
    </row>
    <row r="279" spans="1:7" x14ac:dyDescent="0.2">
      <c r="A279" s="13" t="s">
        <v>550</v>
      </c>
      <c r="B279" s="15">
        <v>13.494866529774127</v>
      </c>
      <c r="C279" s="13">
        <v>0</v>
      </c>
      <c r="D279" s="13">
        <f t="shared" si="16"/>
        <v>-0.66758515886731606</v>
      </c>
      <c r="E279" s="13">
        <f t="shared" si="17"/>
        <v>-0.66758515886731606</v>
      </c>
      <c r="F279" s="13">
        <f t="shared" si="18"/>
        <v>0.33903777482972541</v>
      </c>
      <c r="G279" s="13">
        <f t="shared" si="19"/>
        <v>-0.41405858876607038</v>
      </c>
    </row>
    <row r="280" spans="1:7" x14ac:dyDescent="0.2">
      <c r="A280" s="13" t="s">
        <v>551</v>
      </c>
      <c r="B280" s="15">
        <v>12.632443531827516</v>
      </c>
      <c r="C280" s="13">
        <v>0</v>
      </c>
      <c r="D280" s="13">
        <f t="shared" si="16"/>
        <v>-0.59314357065269085</v>
      </c>
      <c r="E280" s="13">
        <f t="shared" si="17"/>
        <v>-0.59314357065269085</v>
      </c>
      <c r="F280" s="13">
        <f t="shared" si="18"/>
        <v>0.3559138987390244</v>
      </c>
      <c r="G280" s="13">
        <f t="shared" si="19"/>
        <v>-0.43992286420430193</v>
      </c>
    </row>
    <row r="281" spans="1:7" x14ac:dyDescent="0.2">
      <c r="A281" s="13" t="s">
        <v>552</v>
      </c>
      <c r="B281" s="15">
        <v>11.085557837097879</v>
      </c>
      <c r="C281" s="13">
        <v>0</v>
      </c>
      <c r="D281" s="13">
        <f t="shared" si="16"/>
        <v>-0.45962135687090266</v>
      </c>
      <c r="E281" s="13">
        <f t="shared" si="17"/>
        <v>-0.45962135687090266</v>
      </c>
      <c r="F281" s="13">
        <f t="shared" si="18"/>
        <v>0.38707565237852004</v>
      </c>
      <c r="G281" s="13">
        <f t="shared" si="19"/>
        <v>-0.48951376400377328</v>
      </c>
    </row>
    <row r="282" spans="1:7" x14ac:dyDescent="0.2">
      <c r="A282" s="13" t="s">
        <v>553</v>
      </c>
      <c r="B282" s="15">
        <v>10.666666666666666</v>
      </c>
      <c r="C282" s="13">
        <v>0</v>
      </c>
      <c r="D282" s="13">
        <f t="shared" si="16"/>
        <v>-0.42346401402379885</v>
      </c>
      <c r="E282" s="13">
        <f t="shared" si="17"/>
        <v>-0.42346401402379885</v>
      </c>
      <c r="F282" s="13">
        <f t="shared" si="18"/>
        <v>0.39568813986218493</v>
      </c>
      <c r="G282" s="13">
        <f t="shared" si="19"/>
        <v>-0.50366488956558964</v>
      </c>
    </row>
    <row r="283" spans="1:7" x14ac:dyDescent="0.2">
      <c r="A283" s="13" t="s">
        <v>554</v>
      </c>
      <c r="B283" s="15">
        <v>10.113620807665983</v>
      </c>
      <c r="C283" s="13">
        <v>0</v>
      </c>
      <c r="D283" s="13">
        <f t="shared" si="16"/>
        <v>-0.37572686856553128</v>
      </c>
      <c r="E283" s="13">
        <f t="shared" si="17"/>
        <v>-0.37572686856553128</v>
      </c>
      <c r="F283" s="13">
        <f t="shared" si="18"/>
        <v>0.40715793642302583</v>
      </c>
      <c r="G283" s="13">
        <f t="shared" si="19"/>
        <v>-0.52282725006658459</v>
      </c>
    </row>
    <row r="284" spans="1:7" x14ac:dyDescent="0.2">
      <c r="A284" s="13" t="s">
        <v>555</v>
      </c>
      <c r="B284" s="15">
        <v>14.091718001368925</v>
      </c>
      <c r="C284" s="13">
        <v>0</v>
      </c>
      <c r="D284" s="13">
        <f t="shared" si="16"/>
        <v>-0.71910346436188211</v>
      </c>
      <c r="E284" s="13">
        <f t="shared" si="17"/>
        <v>-0.71910346436188211</v>
      </c>
      <c r="F284" s="13">
        <f t="shared" si="18"/>
        <v>0.32759043673445021</v>
      </c>
      <c r="G284" s="13">
        <f t="shared" si="19"/>
        <v>-0.39688765496471506</v>
      </c>
    </row>
    <row r="285" spans="1:7" x14ac:dyDescent="0.2">
      <c r="A285" s="13" t="s">
        <v>556</v>
      </c>
      <c r="B285" s="15">
        <v>20.424366872005475</v>
      </c>
      <c r="C285" s="13">
        <v>0</v>
      </c>
      <c r="D285" s="13">
        <f t="shared" si="16"/>
        <v>-1.2657174121092738</v>
      </c>
      <c r="E285" s="13">
        <f t="shared" si="17"/>
        <v>-1.2657174121092738</v>
      </c>
      <c r="F285" s="13">
        <f t="shared" si="18"/>
        <v>0.21999124187085864</v>
      </c>
      <c r="G285" s="13">
        <f t="shared" si="19"/>
        <v>-0.24845013099084323</v>
      </c>
    </row>
    <row r="286" spans="1:7" x14ac:dyDescent="0.2">
      <c r="A286" s="13" t="s">
        <v>557</v>
      </c>
      <c r="B286" s="15">
        <v>12.035592060232718</v>
      </c>
      <c r="C286" s="13">
        <v>0</v>
      </c>
      <c r="D286" s="13">
        <f t="shared" si="16"/>
        <v>-0.54162526515812481</v>
      </c>
      <c r="E286" s="13">
        <f t="shared" si="17"/>
        <v>-0.54162526515812481</v>
      </c>
      <c r="F286" s="13">
        <f t="shared" si="18"/>
        <v>0.36780958522730883</v>
      </c>
      <c r="G286" s="13">
        <f t="shared" si="19"/>
        <v>-0.45856464101645933</v>
      </c>
    </row>
    <row r="287" spans="1:7" x14ac:dyDescent="0.2">
      <c r="A287" s="13" t="s">
        <v>558</v>
      </c>
      <c r="B287" s="15">
        <v>11.597535934291582</v>
      </c>
      <c r="C287" s="13">
        <v>0</v>
      </c>
      <c r="D287" s="13">
        <f t="shared" si="16"/>
        <v>-0.50381366479514056</v>
      </c>
      <c r="E287" s="13">
        <f t="shared" si="17"/>
        <v>-0.50381366479514056</v>
      </c>
      <c r="F287" s="13">
        <f t="shared" si="18"/>
        <v>0.37664486285816551</v>
      </c>
      <c r="G287" s="13">
        <f t="shared" si="19"/>
        <v>-0.47263887904145152</v>
      </c>
    </row>
    <row r="288" spans="1:7" x14ac:dyDescent="0.2">
      <c r="A288" s="13" t="s">
        <v>559</v>
      </c>
      <c r="B288" s="15">
        <v>15.167693360711841</v>
      </c>
      <c r="C288" s="13">
        <v>0</v>
      </c>
      <c r="D288" s="13">
        <f t="shared" si="16"/>
        <v>-0.8119782077534623</v>
      </c>
      <c r="E288" s="13">
        <f t="shared" si="17"/>
        <v>-0.8119782077534623</v>
      </c>
      <c r="F288" s="13">
        <f t="shared" si="18"/>
        <v>0.30746911189410042</v>
      </c>
      <c r="G288" s="13">
        <f t="shared" si="19"/>
        <v>-0.36740243815232987</v>
      </c>
    </row>
    <row r="289" spans="1:7" x14ac:dyDescent="0.2">
      <c r="A289" s="13" t="s">
        <v>560</v>
      </c>
      <c r="B289" s="15">
        <v>11.997262149212867</v>
      </c>
      <c r="C289" s="13">
        <v>0</v>
      </c>
      <c r="D289" s="13">
        <f t="shared" si="16"/>
        <v>-0.53831675012636349</v>
      </c>
      <c r="E289" s="13">
        <f t="shared" si="17"/>
        <v>-0.53831675012636349</v>
      </c>
      <c r="F289" s="13">
        <f t="shared" si="18"/>
        <v>0.36857923588968905</v>
      </c>
      <c r="G289" s="13">
        <f t="shared" si="19"/>
        <v>-0.45978281757332984</v>
      </c>
    </row>
    <row r="290" spans="1:7" x14ac:dyDescent="0.2">
      <c r="A290" s="13" t="s">
        <v>561</v>
      </c>
      <c r="B290" s="15">
        <v>16.109514031485283</v>
      </c>
      <c r="C290" s="13">
        <v>0</v>
      </c>
      <c r="D290" s="13">
        <f t="shared" si="16"/>
        <v>-0.89327314853387851</v>
      </c>
      <c r="E290" s="13">
        <f t="shared" si="17"/>
        <v>-0.89327314853387851</v>
      </c>
      <c r="F290" s="13">
        <f t="shared" si="18"/>
        <v>0.29043482659771719</v>
      </c>
      <c r="G290" s="13">
        <f t="shared" si="19"/>
        <v>-0.34310292838752254</v>
      </c>
    </row>
    <row r="291" spans="1:7" x14ac:dyDescent="0.2">
      <c r="A291" s="13" t="s">
        <v>562</v>
      </c>
      <c r="B291" s="15">
        <v>12.80766598220397</v>
      </c>
      <c r="C291" s="13">
        <v>0</v>
      </c>
      <c r="D291" s="13">
        <f t="shared" si="16"/>
        <v>-0.60826821079788451</v>
      </c>
      <c r="E291" s="13">
        <f t="shared" si="17"/>
        <v>-0.60826821079788451</v>
      </c>
      <c r="F291" s="13">
        <f t="shared" si="18"/>
        <v>0.35245434358701444</v>
      </c>
      <c r="G291" s="13">
        <f t="shared" si="19"/>
        <v>-0.43456597605956004</v>
      </c>
    </row>
    <row r="292" spans="1:7" x14ac:dyDescent="0.2">
      <c r="A292" s="13" t="s">
        <v>563</v>
      </c>
      <c r="B292" s="15">
        <v>15.498973305954825</v>
      </c>
      <c r="C292" s="13">
        <v>1</v>
      </c>
      <c r="D292" s="13">
        <f t="shared" si="16"/>
        <v>-0.84057323052796917</v>
      </c>
      <c r="E292" s="13">
        <f t="shared" si="17"/>
        <v>-0.84057323052796917</v>
      </c>
      <c r="F292" s="13">
        <f t="shared" si="18"/>
        <v>0.30141406875948518</v>
      </c>
      <c r="G292" s="13">
        <f t="shared" si="19"/>
        <v>-1.1992703158450029</v>
      </c>
    </row>
    <row r="293" spans="1:7" x14ac:dyDescent="0.2">
      <c r="A293" s="13" t="s">
        <v>564</v>
      </c>
      <c r="B293" s="15">
        <v>10.732375085557837</v>
      </c>
      <c r="C293" s="13">
        <v>0</v>
      </c>
      <c r="D293" s="13">
        <f t="shared" si="16"/>
        <v>-0.42913575407824656</v>
      </c>
      <c r="E293" s="13">
        <f t="shared" si="17"/>
        <v>-0.42913575407824656</v>
      </c>
      <c r="F293" s="13">
        <f t="shared" si="18"/>
        <v>0.3943327243864741</v>
      </c>
      <c r="G293" s="13">
        <f t="shared" si="19"/>
        <v>-0.50142449383874288</v>
      </c>
    </row>
    <row r="294" spans="1:7" x14ac:dyDescent="0.2">
      <c r="A294" s="13" t="s">
        <v>565</v>
      </c>
      <c r="B294" s="15">
        <v>12.049281314168377</v>
      </c>
      <c r="C294" s="13">
        <v>1</v>
      </c>
      <c r="D294" s="13">
        <f t="shared" si="16"/>
        <v>-0.54280687766946789</v>
      </c>
      <c r="E294" s="13">
        <f t="shared" si="17"/>
        <v>-0.54280687766946789</v>
      </c>
      <c r="F294" s="13">
        <f t="shared" si="18"/>
        <v>0.36753487289922088</v>
      </c>
      <c r="G294" s="13">
        <f t="shared" si="19"/>
        <v>-1.0009370725884519</v>
      </c>
    </row>
    <row r="295" spans="1:7" x14ac:dyDescent="0.2">
      <c r="A295" s="13" t="s">
        <v>566</v>
      </c>
      <c r="B295" s="15">
        <v>18.414784394250514</v>
      </c>
      <c r="C295" s="13">
        <v>0</v>
      </c>
      <c r="D295" s="13">
        <f t="shared" si="16"/>
        <v>-1.0922566954440835</v>
      </c>
      <c r="E295" s="13">
        <f t="shared" si="17"/>
        <v>-1.0922566954440835</v>
      </c>
      <c r="F295" s="13">
        <f t="shared" si="18"/>
        <v>0.25119356616706917</v>
      </c>
      <c r="G295" s="13">
        <f t="shared" si="19"/>
        <v>-0.28927476166425348</v>
      </c>
    </row>
    <row r="296" spans="1:7" x14ac:dyDescent="0.2">
      <c r="A296" s="13" t="s">
        <v>567</v>
      </c>
      <c r="B296" s="15">
        <v>16.580424366872005</v>
      </c>
      <c r="C296" s="13">
        <v>0</v>
      </c>
      <c r="D296" s="13">
        <f t="shared" si="16"/>
        <v>-0.93392061892408673</v>
      </c>
      <c r="E296" s="13">
        <f t="shared" si="17"/>
        <v>-0.93392061892408673</v>
      </c>
      <c r="F296" s="13">
        <f t="shared" si="18"/>
        <v>0.28212998331412781</v>
      </c>
      <c r="G296" s="13">
        <f t="shared" si="19"/>
        <v>-0.33146676157921823</v>
      </c>
    </row>
    <row r="297" spans="1:7" x14ac:dyDescent="0.2">
      <c r="A297" s="13" t="s">
        <v>568</v>
      </c>
      <c r="B297" s="15">
        <v>15.613963039014374</v>
      </c>
      <c r="C297" s="13">
        <v>0</v>
      </c>
      <c r="D297" s="13">
        <f t="shared" si="16"/>
        <v>-0.85049877562325271</v>
      </c>
      <c r="E297" s="13">
        <f t="shared" si="17"/>
        <v>-0.85049877562325271</v>
      </c>
      <c r="F297" s="13">
        <f t="shared" si="18"/>
        <v>0.29932823842436657</v>
      </c>
      <c r="G297" s="13">
        <f t="shared" si="19"/>
        <v>-0.35571574472365991</v>
      </c>
    </row>
    <row r="298" spans="1:7" x14ac:dyDescent="0.2">
      <c r="A298" s="13" t="s">
        <v>569</v>
      </c>
      <c r="B298" s="15">
        <v>15.832991101984941</v>
      </c>
      <c r="C298" s="13">
        <v>0</v>
      </c>
      <c r="D298" s="13">
        <f t="shared" si="16"/>
        <v>-0.86940457580474484</v>
      </c>
      <c r="E298" s="13">
        <f t="shared" si="17"/>
        <v>-0.86940457580474484</v>
      </c>
      <c r="F298" s="13">
        <f t="shared" si="18"/>
        <v>0.29537821249394741</v>
      </c>
      <c r="G298" s="13">
        <f t="shared" si="19"/>
        <v>-0.35009409174487643</v>
      </c>
    </row>
    <row r="299" spans="1:7" x14ac:dyDescent="0.2">
      <c r="A299" s="13" t="s">
        <v>570</v>
      </c>
      <c r="B299" s="15">
        <v>10.833675564681725</v>
      </c>
      <c r="C299" s="13">
        <v>0</v>
      </c>
      <c r="D299" s="13">
        <f t="shared" si="16"/>
        <v>-0.43787968666218657</v>
      </c>
      <c r="E299" s="13">
        <f t="shared" si="17"/>
        <v>-0.43787968666218657</v>
      </c>
      <c r="F299" s="13">
        <f t="shared" si="18"/>
        <v>0.3922463132869044</v>
      </c>
      <c r="G299" s="13">
        <f t="shared" si="19"/>
        <v>-0.49798559963713668</v>
      </c>
    </row>
    <row r="300" spans="1:7" x14ac:dyDescent="0.2">
      <c r="A300" s="13" t="s">
        <v>571</v>
      </c>
      <c r="B300" s="15">
        <v>12.394250513347023</v>
      </c>
      <c r="C300" s="13">
        <v>1</v>
      </c>
      <c r="D300" s="13">
        <f t="shared" si="16"/>
        <v>-0.57258351295531829</v>
      </c>
      <c r="E300" s="13">
        <f t="shared" si="17"/>
        <v>-0.57258351295531829</v>
      </c>
      <c r="F300" s="13">
        <f t="shared" si="18"/>
        <v>0.36064090668550725</v>
      </c>
      <c r="G300" s="13">
        <f t="shared" si="19"/>
        <v>-1.0198725340325459</v>
      </c>
    </row>
    <row r="301" spans="1:7" x14ac:dyDescent="0.2">
      <c r="A301" s="13" t="s">
        <v>572</v>
      </c>
      <c r="B301" s="15">
        <v>13.486652977412732</v>
      </c>
      <c r="C301" s="13">
        <v>0</v>
      </c>
      <c r="D301" s="13">
        <f t="shared" si="16"/>
        <v>-0.66687619136051035</v>
      </c>
      <c r="E301" s="13">
        <f t="shared" si="17"/>
        <v>-0.66687619136051035</v>
      </c>
      <c r="F301" s="13">
        <f t="shared" si="18"/>
        <v>0.33919666630775558</v>
      </c>
      <c r="G301" s="13">
        <f t="shared" si="19"/>
        <v>-0.41429901185431045</v>
      </c>
    </row>
    <row r="302" spans="1:7" x14ac:dyDescent="0.2">
      <c r="A302" s="13" t="s">
        <v>573</v>
      </c>
      <c r="B302" s="15">
        <v>11.811088295687885</v>
      </c>
      <c r="C302" s="13">
        <v>1</v>
      </c>
      <c r="D302" s="13">
        <f t="shared" si="16"/>
        <v>-0.52224681997209532</v>
      </c>
      <c r="E302" s="13">
        <f t="shared" si="17"/>
        <v>-0.52224681997209532</v>
      </c>
      <c r="F302" s="13">
        <f t="shared" si="18"/>
        <v>0.37232700229934501</v>
      </c>
      <c r="G302" s="13">
        <f t="shared" si="19"/>
        <v>-0.98798277239791532</v>
      </c>
    </row>
    <row r="303" spans="1:7" x14ac:dyDescent="0.2">
      <c r="A303" s="13" t="s">
        <v>574</v>
      </c>
      <c r="B303" s="15">
        <v>15.5564681724846</v>
      </c>
      <c r="C303" s="13">
        <v>0</v>
      </c>
      <c r="D303" s="13">
        <f t="shared" si="16"/>
        <v>-0.84553600307561094</v>
      </c>
      <c r="E303" s="13">
        <f t="shared" si="17"/>
        <v>-0.84553600307561094</v>
      </c>
      <c r="F303" s="13">
        <f t="shared" si="18"/>
        <v>0.30037012035954463</v>
      </c>
      <c r="G303" s="13">
        <f t="shared" si="19"/>
        <v>-0.35720382714357951</v>
      </c>
    </row>
    <row r="304" spans="1:7" x14ac:dyDescent="0.2">
      <c r="A304" s="13" t="s">
        <v>575</v>
      </c>
      <c r="B304" s="15">
        <v>10.031485284052019</v>
      </c>
      <c r="C304" s="13">
        <v>0</v>
      </c>
      <c r="D304" s="13">
        <f t="shared" si="16"/>
        <v>-0.36863719349747159</v>
      </c>
      <c r="E304" s="13">
        <f t="shared" si="17"/>
        <v>-0.36863719349747159</v>
      </c>
      <c r="F304" s="13">
        <f t="shared" si="18"/>
        <v>0.40887036466297816</v>
      </c>
      <c r="G304" s="13">
        <f t="shared" si="19"/>
        <v>-0.52571993649752558</v>
      </c>
    </row>
    <row r="305" spans="1:7" x14ac:dyDescent="0.2">
      <c r="A305" s="13" t="s">
        <v>576</v>
      </c>
      <c r="B305" s="15">
        <v>12.966461327857632</v>
      </c>
      <c r="C305" s="13">
        <v>0</v>
      </c>
      <c r="D305" s="13">
        <f t="shared" si="16"/>
        <v>-0.6219749159294663</v>
      </c>
      <c r="E305" s="13">
        <f t="shared" si="17"/>
        <v>-0.6219749159294663</v>
      </c>
      <c r="F305" s="13">
        <f t="shared" si="18"/>
        <v>0.34933242099042433</v>
      </c>
      <c r="G305" s="13">
        <f t="shared" si="19"/>
        <v>-0.42975639851183584</v>
      </c>
    </row>
    <row r="306" spans="1:7" x14ac:dyDescent="0.2">
      <c r="A306" s="13" t="s">
        <v>577</v>
      </c>
      <c r="B306" s="15">
        <v>13.571526351813826</v>
      </c>
      <c r="C306" s="13">
        <v>0</v>
      </c>
      <c r="D306" s="13">
        <f t="shared" si="16"/>
        <v>-0.6742021889308385</v>
      </c>
      <c r="E306" s="13">
        <f t="shared" si="17"/>
        <v>-0.6742021889308385</v>
      </c>
      <c r="F306" s="13">
        <f t="shared" si="18"/>
        <v>0.33755653992928225</v>
      </c>
      <c r="G306" s="13">
        <f t="shared" si="19"/>
        <v>-0.41182006805318816</v>
      </c>
    </row>
    <row r="307" spans="1:7" x14ac:dyDescent="0.2">
      <c r="A307" s="13" t="s">
        <v>578</v>
      </c>
      <c r="B307" s="15">
        <v>12.960985626283367</v>
      </c>
      <c r="C307" s="13">
        <v>0</v>
      </c>
      <c r="D307" s="13">
        <f t="shared" si="16"/>
        <v>-0.62150227092492893</v>
      </c>
      <c r="E307" s="13">
        <f t="shared" si="17"/>
        <v>-0.62150227092492893</v>
      </c>
      <c r="F307" s="13">
        <f t="shared" si="18"/>
        <v>0.34943986050896447</v>
      </c>
      <c r="G307" s="13">
        <f t="shared" si="19"/>
        <v>-0.42992153412531348</v>
      </c>
    </row>
    <row r="308" spans="1:7" x14ac:dyDescent="0.2">
      <c r="A308" s="13" t="s">
        <v>579</v>
      </c>
      <c r="B308" s="15">
        <v>10.483230663928817</v>
      </c>
      <c r="C308" s="13">
        <v>0</v>
      </c>
      <c r="D308" s="13">
        <f t="shared" si="16"/>
        <v>-0.40763040637179926</v>
      </c>
      <c r="E308" s="13">
        <f t="shared" si="17"/>
        <v>-0.40763040637179926</v>
      </c>
      <c r="F308" s="13">
        <f t="shared" si="18"/>
        <v>0.39948044111971842</v>
      </c>
      <c r="G308" s="13">
        <f t="shared" si="19"/>
        <v>-0.5099600670012121</v>
      </c>
    </row>
    <row r="309" spans="1:7" x14ac:dyDescent="0.2">
      <c r="A309" s="13" t="s">
        <v>580</v>
      </c>
      <c r="B309" s="15">
        <v>13.127994524298426</v>
      </c>
      <c r="C309" s="13">
        <v>0</v>
      </c>
      <c r="D309" s="13">
        <f t="shared" si="16"/>
        <v>-0.63591794356331688</v>
      </c>
      <c r="E309" s="13">
        <f t="shared" si="17"/>
        <v>-0.63591794356331688</v>
      </c>
      <c r="F309" s="13">
        <f t="shared" si="18"/>
        <v>0.34616987582993464</v>
      </c>
      <c r="G309" s="13">
        <f t="shared" si="19"/>
        <v>-0.42490771024098156</v>
      </c>
    </row>
    <row r="310" spans="1:7" x14ac:dyDescent="0.2">
      <c r="A310" s="13" t="s">
        <v>581</v>
      </c>
      <c r="B310" s="15">
        <v>10.666666666666666</v>
      </c>
      <c r="C310" s="13">
        <v>0</v>
      </c>
      <c r="D310" s="13">
        <f t="shared" si="16"/>
        <v>-0.42346401402379885</v>
      </c>
      <c r="E310" s="13">
        <f t="shared" si="17"/>
        <v>-0.42346401402379885</v>
      </c>
      <c r="F310" s="13">
        <f t="shared" si="18"/>
        <v>0.39568813986218493</v>
      </c>
      <c r="G310" s="13">
        <f t="shared" si="19"/>
        <v>-0.50366488956558964</v>
      </c>
    </row>
    <row r="311" spans="1:7" x14ac:dyDescent="0.2">
      <c r="A311" s="13" t="s">
        <v>582</v>
      </c>
      <c r="B311" s="15">
        <v>13.166324435318275</v>
      </c>
      <c r="C311" s="13">
        <v>0</v>
      </c>
      <c r="D311" s="13">
        <f t="shared" si="16"/>
        <v>-0.63922645859507798</v>
      </c>
      <c r="E311" s="13">
        <f t="shared" si="17"/>
        <v>-0.63922645859507798</v>
      </c>
      <c r="F311" s="13">
        <f t="shared" si="18"/>
        <v>0.34542142041122709</v>
      </c>
      <c r="G311" s="13">
        <f t="shared" si="19"/>
        <v>-0.42376364035181796</v>
      </c>
    </row>
    <row r="312" spans="1:7" x14ac:dyDescent="0.2">
      <c r="A312" s="13" t="s">
        <v>583</v>
      </c>
      <c r="B312" s="15">
        <v>10.907597535934292</v>
      </c>
      <c r="C312" s="13">
        <v>0</v>
      </c>
      <c r="D312" s="13">
        <f t="shared" si="16"/>
        <v>-0.44426039422344021</v>
      </c>
      <c r="E312" s="13">
        <f t="shared" si="17"/>
        <v>-0.44426039422344021</v>
      </c>
      <c r="F312" s="13">
        <f t="shared" si="18"/>
        <v>0.39072627213315136</v>
      </c>
      <c r="G312" s="13">
        <f t="shared" si="19"/>
        <v>-0.49548764120836425</v>
      </c>
    </row>
    <row r="313" spans="1:7" x14ac:dyDescent="0.2">
      <c r="A313" s="13" t="s">
        <v>584</v>
      </c>
      <c r="B313" s="15">
        <v>14.798083504449007</v>
      </c>
      <c r="C313" s="13">
        <v>0</v>
      </c>
      <c r="D313" s="13">
        <f t="shared" si="16"/>
        <v>-0.78007466994719432</v>
      </c>
      <c r="E313" s="13">
        <f t="shared" si="17"/>
        <v>-0.78007466994719432</v>
      </c>
      <c r="F313" s="13">
        <f t="shared" si="18"/>
        <v>0.3143037932016664</v>
      </c>
      <c r="G313" s="13">
        <f t="shared" si="19"/>
        <v>-0.37732059657479644</v>
      </c>
    </row>
    <row r="314" spans="1:7" x14ac:dyDescent="0.2">
      <c r="A314" s="13" t="s">
        <v>585</v>
      </c>
      <c r="B314" s="15">
        <v>14.097193702943189</v>
      </c>
      <c r="C314" s="13">
        <v>0</v>
      </c>
      <c r="D314" s="13">
        <f t="shared" si="16"/>
        <v>-0.71957610936641947</v>
      </c>
      <c r="E314" s="13">
        <f t="shared" si="17"/>
        <v>-0.71957610936641947</v>
      </c>
      <c r="F314" s="13">
        <f t="shared" si="18"/>
        <v>0.32748633336842242</v>
      </c>
      <c r="G314" s="13">
        <f t="shared" si="19"/>
        <v>-0.39673284558389454</v>
      </c>
    </row>
    <row r="315" spans="1:7" x14ac:dyDescent="0.2">
      <c r="A315" s="13" t="s">
        <v>586</v>
      </c>
      <c r="B315" s="15">
        <v>9.9520876112251884</v>
      </c>
      <c r="C315" s="13">
        <v>0</v>
      </c>
      <c r="D315" s="13">
        <f t="shared" si="16"/>
        <v>-0.3617838409316807</v>
      </c>
      <c r="E315" s="13">
        <f t="shared" si="17"/>
        <v>-0.3617838409316807</v>
      </c>
      <c r="F315" s="13">
        <f t="shared" si="18"/>
        <v>0.41052781704500252</v>
      </c>
      <c r="G315" s="13">
        <f t="shared" si="19"/>
        <v>-0.52852774764140675</v>
      </c>
    </row>
    <row r="316" spans="1:7" x14ac:dyDescent="0.2">
      <c r="A316" s="13" t="s">
        <v>587</v>
      </c>
      <c r="B316" s="15">
        <v>11.000684462696784</v>
      </c>
      <c r="C316" s="13">
        <v>0</v>
      </c>
      <c r="D316" s="13">
        <f t="shared" si="16"/>
        <v>-0.45229535930057441</v>
      </c>
      <c r="E316" s="13">
        <f t="shared" si="17"/>
        <v>-0.45229535930057441</v>
      </c>
      <c r="F316" s="13">
        <f t="shared" si="18"/>
        <v>0.38881516261010257</v>
      </c>
      <c r="G316" s="13">
        <f t="shared" si="19"/>
        <v>-0.49235584937292559</v>
      </c>
    </row>
    <row r="317" spans="1:7" x14ac:dyDescent="0.2">
      <c r="A317" s="13" t="s">
        <v>588</v>
      </c>
      <c r="B317" s="15">
        <v>11.498973305954825</v>
      </c>
      <c r="C317" s="13">
        <v>1</v>
      </c>
      <c r="D317" s="13">
        <f t="shared" si="16"/>
        <v>-0.495306054713469</v>
      </c>
      <c r="E317" s="13">
        <f t="shared" si="17"/>
        <v>-0.495306054713469</v>
      </c>
      <c r="F317" s="13">
        <f t="shared" si="18"/>
        <v>0.37864439578028092</v>
      </c>
      <c r="G317" s="13">
        <f t="shared" si="19"/>
        <v>-0.97115778405928466</v>
      </c>
    </row>
    <row r="318" spans="1:7" x14ac:dyDescent="0.2">
      <c r="A318" s="13" t="s">
        <v>589</v>
      </c>
      <c r="B318" s="15">
        <v>14.978781656399725</v>
      </c>
      <c r="C318" s="13">
        <v>0</v>
      </c>
      <c r="D318" s="13">
        <f t="shared" si="16"/>
        <v>-0.79567195509692534</v>
      </c>
      <c r="E318" s="13">
        <f t="shared" si="17"/>
        <v>-0.79567195509692534</v>
      </c>
      <c r="F318" s="13">
        <f t="shared" si="18"/>
        <v>0.31095209004132734</v>
      </c>
      <c r="G318" s="13">
        <f t="shared" si="19"/>
        <v>-0.37244447488716009</v>
      </c>
    </row>
    <row r="319" spans="1:7" x14ac:dyDescent="0.2">
      <c r="A319" s="13" t="s">
        <v>590</v>
      </c>
      <c r="B319" s="15">
        <v>12.041067761806982</v>
      </c>
      <c r="C319" s="13">
        <v>0</v>
      </c>
      <c r="D319" s="13">
        <f t="shared" si="16"/>
        <v>-0.54209791016266218</v>
      </c>
      <c r="E319" s="13">
        <f t="shared" si="17"/>
        <v>-0.54209791016266218</v>
      </c>
      <c r="F319" s="13">
        <f t="shared" si="18"/>
        <v>0.36769968998770447</v>
      </c>
      <c r="G319" s="13">
        <f t="shared" si="19"/>
        <v>-0.45839082362463979</v>
      </c>
    </row>
    <row r="320" spans="1:7" x14ac:dyDescent="0.2">
      <c r="A320" s="13" t="s">
        <v>591</v>
      </c>
      <c r="B320" s="15">
        <v>13.166324435318275</v>
      </c>
      <c r="C320" s="13">
        <v>0</v>
      </c>
      <c r="D320" s="13">
        <f t="shared" si="16"/>
        <v>-0.63922645859507798</v>
      </c>
      <c r="E320" s="13">
        <f t="shared" si="17"/>
        <v>-0.63922645859507798</v>
      </c>
      <c r="F320" s="13">
        <f t="shared" si="18"/>
        <v>0.34542142041122709</v>
      </c>
      <c r="G320" s="13">
        <f t="shared" si="19"/>
        <v>-0.42376364035181796</v>
      </c>
    </row>
    <row r="321" spans="1:7" x14ac:dyDescent="0.2">
      <c r="A321" s="13" t="s">
        <v>592</v>
      </c>
      <c r="B321" s="15">
        <v>12.405201916495551</v>
      </c>
      <c r="C321" s="13">
        <v>0</v>
      </c>
      <c r="D321" s="13">
        <f t="shared" si="16"/>
        <v>-0.57352880296439279</v>
      </c>
      <c r="E321" s="13">
        <f t="shared" si="17"/>
        <v>-0.57352880296439279</v>
      </c>
      <c r="F321" s="13">
        <f t="shared" si="18"/>
        <v>0.36042297134564061</v>
      </c>
      <c r="G321" s="13">
        <f t="shared" si="19"/>
        <v>-0.44694821384185074</v>
      </c>
    </row>
    <row r="322" spans="1:7" x14ac:dyDescent="0.2">
      <c r="A322" s="13" t="s">
        <v>593</v>
      </c>
      <c r="B322" s="15">
        <v>11.507186858316222</v>
      </c>
      <c r="C322" s="13">
        <v>0</v>
      </c>
      <c r="D322" s="13">
        <f t="shared" ref="D322:D385" si="20">$J$2+$J$3*B322</f>
        <v>-0.49601502222027505</v>
      </c>
      <c r="E322" s="13">
        <f t="shared" si="17"/>
        <v>-0.49601502222027505</v>
      </c>
      <c r="F322" s="13">
        <f t="shared" si="18"/>
        <v>0.37847760935438296</v>
      </c>
      <c r="G322" s="13">
        <f t="shared" si="19"/>
        <v>-0.47558334189734819</v>
      </c>
    </row>
    <row r="323" spans="1:7" x14ac:dyDescent="0.2">
      <c r="A323" s="13" t="s">
        <v>594</v>
      </c>
      <c r="B323" s="15">
        <v>10.143737166324435</v>
      </c>
      <c r="C323" s="13">
        <v>0</v>
      </c>
      <c r="D323" s="13">
        <f t="shared" si="20"/>
        <v>-0.37832641609048634</v>
      </c>
      <c r="E323" s="13">
        <f t="shared" ref="E323:E386" si="21">MIN(MAX(D323,-35),35)</f>
        <v>-0.37832641609048634</v>
      </c>
      <c r="F323" s="13">
        <f t="shared" ref="F323:F386" si="22">1/(1+EXP(-E323))</f>
        <v>0.40653060848562228</v>
      </c>
      <c r="G323" s="13">
        <f t="shared" ref="G323:G386" si="23">C323*LN(F323)+(1-C323)*LN(1-F323)</f>
        <v>-0.52176963911090268</v>
      </c>
    </row>
    <row r="324" spans="1:7" x14ac:dyDescent="0.2">
      <c r="A324" s="13" t="s">
        <v>595</v>
      </c>
      <c r="B324" s="15">
        <v>17.541409993155373</v>
      </c>
      <c r="C324" s="13">
        <v>0</v>
      </c>
      <c r="D324" s="13">
        <f t="shared" si="20"/>
        <v>-1.0168698172203836</v>
      </c>
      <c r="E324" s="13">
        <f t="shared" si="21"/>
        <v>-1.0168698172203836</v>
      </c>
      <c r="F324" s="13">
        <f t="shared" si="22"/>
        <v>0.26563757047948272</v>
      </c>
      <c r="G324" s="13">
        <f t="shared" si="23"/>
        <v>-0.30875259904477231</v>
      </c>
    </row>
    <row r="325" spans="1:7" x14ac:dyDescent="0.2">
      <c r="A325" s="13" t="s">
        <v>596</v>
      </c>
      <c r="B325" s="15">
        <v>13.034907597535934</v>
      </c>
      <c r="C325" s="13">
        <v>0</v>
      </c>
      <c r="D325" s="13">
        <f t="shared" si="20"/>
        <v>-0.62788297848618257</v>
      </c>
      <c r="E325" s="13">
        <f t="shared" si="21"/>
        <v>-0.62788297848618257</v>
      </c>
      <c r="F325" s="13">
        <f t="shared" si="22"/>
        <v>0.34799072084308263</v>
      </c>
      <c r="G325" s="13">
        <f t="shared" si="23"/>
        <v>-0.4276964853209928</v>
      </c>
    </row>
    <row r="326" spans="1:7" x14ac:dyDescent="0.2">
      <c r="A326" s="13" t="s">
        <v>597</v>
      </c>
      <c r="B326" s="15">
        <v>21.746748802190282</v>
      </c>
      <c r="C326" s="13">
        <v>0</v>
      </c>
      <c r="D326" s="13">
        <f t="shared" si="20"/>
        <v>-1.3798611807050329</v>
      </c>
      <c r="E326" s="13">
        <f t="shared" si="21"/>
        <v>-1.3798611807050329</v>
      </c>
      <c r="F326" s="13">
        <f t="shared" si="22"/>
        <v>0.20103129566294739</v>
      </c>
      <c r="G326" s="13">
        <f t="shared" si="23"/>
        <v>-0.22443350252232813</v>
      </c>
    </row>
    <row r="327" spans="1:7" x14ac:dyDescent="0.2">
      <c r="A327" s="13" t="s">
        <v>598</v>
      </c>
      <c r="B327" s="15">
        <v>10.231348391512663</v>
      </c>
      <c r="C327" s="13">
        <v>0</v>
      </c>
      <c r="D327" s="13">
        <f t="shared" si="20"/>
        <v>-0.38588873616308328</v>
      </c>
      <c r="E327" s="13">
        <f t="shared" si="21"/>
        <v>-0.38588873616308328</v>
      </c>
      <c r="F327" s="13">
        <f t="shared" si="22"/>
        <v>0.40470739430169211</v>
      </c>
      <c r="G327" s="13">
        <f t="shared" si="23"/>
        <v>-0.51870222003498023</v>
      </c>
    </row>
    <row r="328" spans="1:7" x14ac:dyDescent="0.2">
      <c r="A328" s="13" t="s">
        <v>599</v>
      </c>
      <c r="B328" s="15">
        <v>16.183436002737849</v>
      </c>
      <c r="C328" s="13">
        <v>0</v>
      </c>
      <c r="D328" s="13">
        <f t="shared" si="20"/>
        <v>-0.89965385609513215</v>
      </c>
      <c r="E328" s="13">
        <f t="shared" si="21"/>
        <v>-0.89965385609513215</v>
      </c>
      <c r="F328" s="13">
        <f t="shared" si="22"/>
        <v>0.28912163524752887</v>
      </c>
      <c r="G328" s="13">
        <f t="shared" si="23"/>
        <v>-0.34125394011162413</v>
      </c>
    </row>
    <row r="329" spans="1:7" x14ac:dyDescent="0.2">
      <c r="A329" s="13" t="s">
        <v>600</v>
      </c>
      <c r="B329" s="15">
        <v>13.36892539356605</v>
      </c>
      <c r="C329" s="13">
        <v>0</v>
      </c>
      <c r="D329" s="13">
        <f t="shared" si="20"/>
        <v>-0.65671432376295802</v>
      </c>
      <c r="E329" s="13">
        <f t="shared" si="21"/>
        <v>-0.65671432376295802</v>
      </c>
      <c r="F329" s="13">
        <f t="shared" si="22"/>
        <v>0.34147807889798598</v>
      </c>
      <c r="G329" s="13">
        <f t="shared" si="23"/>
        <v>-0.4177574689041143</v>
      </c>
    </row>
    <row r="330" spans="1:7" x14ac:dyDescent="0.2">
      <c r="A330" s="13" t="s">
        <v>601</v>
      </c>
      <c r="B330" s="15">
        <v>12.580424366872005</v>
      </c>
      <c r="C330" s="13">
        <v>0</v>
      </c>
      <c r="D330" s="13">
        <f t="shared" si="20"/>
        <v>-0.58865344310958645</v>
      </c>
      <c r="E330" s="13">
        <f t="shared" si="21"/>
        <v>-0.58865344310958645</v>
      </c>
      <c r="F330" s="13">
        <f t="shared" si="22"/>
        <v>0.35694387659347876</v>
      </c>
      <c r="G330" s="13">
        <f t="shared" si="23"/>
        <v>-0.44152327487307896</v>
      </c>
    </row>
    <row r="331" spans="1:7" x14ac:dyDescent="0.2">
      <c r="A331" s="13" t="s">
        <v>602</v>
      </c>
      <c r="B331" s="15">
        <v>10.373716632443532</v>
      </c>
      <c r="C331" s="13">
        <v>1</v>
      </c>
      <c r="D331" s="13">
        <f t="shared" si="20"/>
        <v>-0.39817750628105308</v>
      </c>
      <c r="E331" s="13">
        <f t="shared" si="21"/>
        <v>-0.39817750628105308</v>
      </c>
      <c r="F331" s="13">
        <f t="shared" si="22"/>
        <v>0.40175029223542646</v>
      </c>
      <c r="G331" s="13">
        <f t="shared" si="23"/>
        <v>-0.91192454695861547</v>
      </c>
    </row>
    <row r="332" spans="1:7" x14ac:dyDescent="0.2">
      <c r="A332" s="13" t="s">
        <v>603</v>
      </c>
      <c r="B332" s="15">
        <v>24.90075290896646</v>
      </c>
      <c r="C332" s="13">
        <v>0</v>
      </c>
      <c r="D332" s="13">
        <f t="shared" si="20"/>
        <v>-1.6521047033185197</v>
      </c>
      <c r="E332" s="13">
        <f t="shared" si="21"/>
        <v>-1.6521047033185197</v>
      </c>
      <c r="F332" s="13">
        <f t="shared" si="22"/>
        <v>0.16082469576543476</v>
      </c>
      <c r="G332" s="13">
        <f t="shared" si="23"/>
        <v>-0.17533565008023586</v>
      </c>
    </row>
    <row r="333" spans="1:7" x14ac:dyDescent="0.2">
      <c r="A333" s="13" t="s">
        <v>604</v>
      </c>
      <c r="B333" s="15">
        <v>13.598904859685147</v>
      </c>
      <c r="C333" s="13">
        <v>0</v>
      </c>
      <c r="D333" s="13">
        <f t="shared" si="20"/>
        <v>-0.67656541395352487</v>
      </c>
      <c r="E333" s="13">
        <f t="shared" si="21"/>
        <v>-0.67656541395352487</v>
      </c>
      <c r="F333" s="13">
        <f t="shared" si="22"/>
        <v>0.33702829719971805</v>
      </c>
      <c r="G333" s="13">
        <f t="shared" si="23"/>
        <v>-0.41102297024967599</v>
      </c>
    </row>
    <row r="334" spans="1:7" x14ac:dyDescent="0.2">
      <c r="A334" s="13" t="s">
        <v>605</v>
      </c>
      <c r="B334" s="15">
        <v>12.547570157426421</v>
      </c>
      <c r="C334" s="13">
        <v>0</v>
      </c>
      <c r="D334" s="13">
        <f t="shared" si="20"/>
        <v>-0.58581757308236271</v>
      </c>
      <c r="E334" s="13">
        <f t="shared" si="21"/>
        <v>-0.58581757308236271</v>
      </c>
      <c r="F334" s="13">
        <f t="shared" si="22"/>
        <v>0.35759507161174081</v>
      </c>
      <c r="G334" s="13">
        <f t="shared" si="23"/>
        <v>-0.4425364445417484</v>
      </c>
    </row>
    <row r="335" spans="1:7" x14ac:dyDescent="0.2">
      <c r="A335" s="13" t="s">
        <v>606</v>
      </c>
      <c r="B335" s="15">
        <v>11.540041067761807</v>
      </c>
      <c r="C335" s="13">
        <v>0</v>
      </c>
      <c r="D335" s="13">
        <f t="shared" si="20"/>
        <v>-0.49885089224749879</v>
      </c>
      <c r="E335" s="13">
        <f t="shared" si="21"/>
        <v>-0.49885089224749879</v>
      </c>
      <c r="F335" s="13">
        <f t="shared" si="22"/>
        <v>0.37781075136172299</v>
      </c>
      <c r="G335" s="13">
        <f t="shared" si="23"/>
        <v>-0.47451097425922029</v>
      </c>
    </row>
    <row r="336" spans="1:7" x14ac:dyDescent="0.2">
      <c r="A336" s="13" t="s">
        <v>607</v>
      </c>
      <c r="B336" s="15">
        <v>10.562628336755647</v>
      </c>
      <c r="C336" s="13">
        <v>1</v>
      </c>
      <c r="D336" s="13">
        <f t="shared" si="20"/>
        <v>-0.41448375893759015</v>
      </c>
      <c r="E336" s="13">
        <f t="shared" si="21"/>
        <v>-0.41448375893759015</v>
      </c>
      <c r="F336" s="13">
        <f t="shared" si="22"/>
        <v>0.39783748875181668</v>
      </c>
      <c r="G336" s="13">
        <f t="shared" si="23"/>
        <v>-0.92171167680194876</v>
      </c>
    </row>
    <row r="337" spans="1:7" x14ac:dyDescent="0.2">
      <c r="A337" s="13" t="s">
        <v>608</v>
      </c>
      <c r="B337" s="15">
        <v>11.581108829568789</v>
      </c>
      <c r="C337" s="13">
        <v>0</v>
      </c>
      <c r="D337" s="13">
        <f t="shared" si="20"/>
        <v>-0.50239572978152858</v>
      </c>
      <c r="E337" s="13">
        <f t="shared" si="21"/>
        <v>-0.50239572978152858</v>
      </c>
      <c r="F337" s="13">
        <f t="shared" si="22"/>
        <v>0.37697782880095521</v>
      </c>
      <c r="G337" s="13">
        <f t="shared" si="23"/>
        <v>-0.47317317302848477</v>
      </c>
    </row>
    <row r="338" spans="1:7" x14ac:dyDescent="0.2">
      <c r="A338" s="13" t="s">
        <v>609</v>
      </c>
      <c r="B338" s="15">
        <v>14.934976043805612</v>
      </c>
      <c r="C338" s="13">
        <v>0</v>
      </c>
      <c r="D338" s="13">
        <f t="shared" si="20"/>
        <v>-0.79189079506062687</v>
      </c>
      <c r="E338" s="13">
        <f t="shared" si="21"/>
        <v>-0.79189079506062687</v>
      </c>
      <c r="F338" s="13">
        <f t="shared" si="22"/>
        <v>0.31176282331014138</v>
      </c>
      <c r="G338" s="13">
        <f t="shared" si="23"/>
        <v>-0.37362176689491372</v>
      </c>
    </row>
    <row r="339" spans="1:7" x14ac:dyDescent="0.2">
      <c r="A339" s="13" t="s">
        <v>610</v>
      </c>
      <c r="B339" s="15">
        <v>10.877481177275838</v>
      </c>
      <c r="C339" s="13">
        <v>0</v>
      </c>
      <c r="D339" s="13">
        <f t="shared" si="20"/>
        <v>-0.44166084669848504</v>
      </c>
      <c r="E339" s="13">
        <f t="shared" si="21"/>
        <v>-0.44166084669848504</v>
      </c>
      <c r="F339" s="13">
        <f t="shared" si="22"/>
        <v>0.39134529396565509</v>
      </c>
      <c r="G339" s="13">
        <f t="shared" si="23"/>
        <v>-0.49650415723439068</v>
      </c>
    </row>
    <row r="340" spans="1:7" x14ac:dyDescent="0.2">
      <c r="A340" s="13" t="s">
        <v>611</v>
      </c>
      <c r="B340" s="15">
        <v>11.748117727583846</v>
      </c>
      <c r="C340" s="13">
        <v>0</v>
      </c>
      <c r="D340" s="13">
        <f t="shared" si="20"/>
        <v>-0.51681140241991619</v>
      </c>
      <c r="E340" s="13">
        <f t="shared" si="21"/>
        <v>-0.51681140241991619</v>
      </c>
      <c r="F340" s="13">
        <f t="shared" si="22"/>
        <v>0.37359813621944893</v>
      </c>
      <c r="G340" s="13">
        <f t="shared" si="23"/>
        <v>-0.46776315892594866</v>
      </c>
    </row>
    <row r="341" spans="1:7" x14ac:dyDescent="0.2">
      <c r="A341" s="13" t="s">
        <v>612</v>
      </c>
      <c r="B341" s="15">
        <v>10.609171800136892</v>
      </c>
      <c r="C341" s="13">
        <v>0</v>
      </c>
      <c r="D341" s="13">
        <f t="shared" si="20"/>
        <v>-0.41850124147615708</v>
      </c>
      <c r="E341" s="13">
        <f t="shared" si="21"/>
        <v>-0.41850124147615708</v>
      </c>
      <c r="F341" s="13">
        <f t="shared" si="22"/>
        <v>0.39687544545163855</v>
      </c>
      <c r="G341" s="13">
        <f t="shared" si="23"/>
        <v>-0.50563154546182443</v>
      </c>
    </row>
    <row r="342" spans="1:7" x14ac:dyDescent="0.2">
      <c r="A342" s="13" t="s">
        <v>613</v>
      </c>
      <c r="B342" s="15">
        <v>12.643394934976044</v>
      </c>
      <c r="C342" s="13">
        <v>0</v>
      </c>
      <c r="D342" s="13">
        <f t="shared" si="20"/>
        <v>-0.59408886066176536</v>
      </c>
      <c r="E342" s="13">
        <f t="shared" si="21"/>
        <v>-0.59408886066176536</v>
      </c>
      <c r="F342" s="13">
        <f t="shared" si="22"/>
        <v>0.35569723074490023</v>
      </c>
      <c r="G342" s="13">
        <f t="shared" si="23"/>
        <v>-0.43958652476343113</v>
      </c>
    </row>
    <row r="343" spans="1:7" x14ac:dyDescent="0.2">
      <c r="A343" s="13" t="s">
        <v>614</v>
      </c>
      <c r="B343" s="15">
        <v>19.507186858316221</v>
      </c>
      <c r="C343" s="13">
        <v>1</v>
      </c>
      <c r="D343" s="13">
        <f t="shared" si="20"/>
        <v>-1.1865493738492754</v>
      </c>
      <c r="E343" s="13">
        <f t="shared" si="21"/>
        <v>-1.1865493738492754</v>
      </c>
      <c r="F343" s="13">
        <f t="shared" si="22"/>
        <v>0.23387664545578835</v>
      </c>
      <c r="G343" s="13">
        <f t="shared" si="23"/>
        <v>-1.4529614587919455</v>
      </c>
    </row>
    <row r="344" spans="1:7" x14ac:dyDescent="0.2">
      <c r="A344" s="13" t="s">
        <v>615</v>
      </c>
      <c r="B344" s="15">
        <v>10.683093771389458</v>
      </c>
      <c r="C344" s="13">
        <v>0</v>
      </c>
      <c r="D344" s="13">
        <f t="shared" si="20"/>
        <v>-0.42488194903741072</v>
      </c>
      <c r="E344" s="13">
        <f t="shared" si="21"/>
        <v>-0.42488194903741072</v>
      </c>
      <c r="F344" s="13">
        <f t="shared" si="22"/>
        <v>0.395349134807022</v>
      </c>
      <c r="G344" s="13">
        <f t="shared" si="23"/>
        <v>-0.50310406985304545</v>
      </c>
    </row>
    <row r="345" spans="1:7" x14ac:dyDescent="0.2">
      <c r="A345" s="13" t="s">
        <v>616</v>
      </c>
      <c r="B345" s="15">
        <v>16.542094455852155</v>
      </c>
      <c r="C345" s="13">
        <v>0</v>
      </c>
      <c r="D345" s="13">
        <f t="shared" si="20"/>
        <v>-0.9306121038923254</v>
      </c>
      <c r="E345" s="13">
        <f t="shared" si="21"/>
        <v>-0.9306121038923254</v>
      </c>
      <c r="F345" s="13">
        <f t="shared" si="22"/>
        <v>0.28280054839957869</v>
      </c>
      <c r="G345" s="13">
        <f t="shared" si="23"/>
        <v>-0.33240130189113182</v>
      </c>
    </row>
    <row r="346" spans="1:7" x14ac:dyDescent="0.2">
      <c r="A346" s="13" t="s">
        <v>617</v>
      </c>
      <c r="B346" s="15">
        <v>16.084873374401095</v>
      </c>
      <c r="C346" s="13">
        <v>0</v>
      </c>
      <c r="D346" s="13">
        <f t="shared" si="20"/>
        <v>-0.89114624601346071</v>
      </c>
      <c r="E346" s="13">
        <f t="shared" si="21"/>
        <v>-0.89114624601346071</v>
      </c>
      <c r="F346" s="13">
        <f t="shared" si="22"/>
        <v>0.29087333914528218</v>
      </c>
      <c r="G346" s="13">
        <f t="shared" si="23"/>
        <v>-0.34372112121973819</v>
      </c>
    </row>
    <row r="347" spans="1:7" x14ac:dyDescent="0.2">
      <c r="A347" s="13" t="s">
        <v>618</v>
      </c>
      <c r="B347" s="15">
        <v>11.151266255989048</v>
      </c>
      <c r="C347" s="13">
        <v>0</v>
      </c>
      <c r="D347" s="13">
        <f t="shared" si="20"/>
        <v>-0.46529309692535015</v>
      </c>
      <c r="E347" s="13">
        <f t="shared" si="21"/>
        <v>-0.46529309692535015</v>
      </c>
      <c r="F347" s="13">
        <f t="shared" si="22"/>
        <v>0.38573090775751856</v>
      </c>
      <c r="G347" s="13">
        <f t="shared" si="23"/>
        <v>-0.48732218586204828</v>
      </c>
    </row>
    <row r="348" spans="1:7" x14ac:dyDescent="0.2">
      <c r="A348" s="13" t="s">
        <v>619</v>
      </c>
      <c r="B348" s="15">
        <v>15.832991101984941</v>
      </c>
      <c r="C348" s="13">
        <v>0</v>
      </c>
      <c r="D348" s="13">
        <f t="shared" si="20"/>
        <v>-0.86940457580474484</v>
      </c>
      <c r="E348" s="13">
        <f t="shared" si="21"/>
        <v>-0.86940457580474484</v>
      </c>
      <c r="F348" s="13">
        <f t="shared" si="22"/>
        <v>0.29537821249394741</v>
      </c>
      <c r="G348" s="13">
        <f t="shared" si="23"/>
        <v>-0.35009409174487643</v>
      </c>
    </row>
    <row r="349" spans="1:7" x14ac:dyDescent="0.2">
      <c r="A349" s="13" t="s">
        <v>620</v>
      </c>
      <c r="B349" s="15">
        <v>11.843942505133469</v>
      </c>
      <c r="C349" s="13">
        <v>0</v>
      </c>
      <c r="D349" s="13">
        <f t="shared" si="20"/>
        <v>-0.52508268999931906</v>
      </c>
      <c r="E349" s="13">
        <f t="shared" si="21"/>
        <v>-0.52508268999931906</v>
      </c>
      <c r="F349" s="13">
        <f t="shared" si="22"/>
        <v>0.37166450090420355</v>
      </c>
      <c r="G349" s="13">
        <f t="shared" si="23"/>
        <v>-0.4646810209372646</v>
      </c>
    </row>
    <row r="350" spans="1:7" x14ac:dyDescent="0.2">
      <c r="A350" s="13" t="s">
        <v>621</v>
      </c>
      <c r="B350" s="15">
        <v>11.592060232717317</v>
      </c>
      <c r="C350" s="13">
        <v>0</v>
      </c>
      <c r="D350" s="13">
        <f t="shared" si="20"/>
        <v>-0.50334101979060319</v>
      </c>
      <c r="E350" s="13">
        <f t="shared" si="21"/>
        <v>-0.50334101979060319</v>
      </c>
      <c r="F350" s="13">
        <f t="shared" si="22"/>
        <v>0.37675583857955386</v>
      </c>
      <c r="G350" s="13">
        <f t="shared" si="23"/>
        <v>-0.47281692457991675</v>
      </c>
    </row>
    <row r="351" spans="1:7" x14ac:dyDescent="0.2">
      <c r="A351" s="13" t="s">
        <v>622</v>
      </c>
      <c r="B351" s="15">
        <v>10.844626967830253</v>
      </c>
      <c r="C351" s="13">
        <v>0</v>
      </c>
      <c r="D351" s="13">
        <f t="shared" si="20"/>
        <v>-0.43882497667126119</v>
      </c>
      <c r="E351" s="13">
        <f t="shared" si="21"/>
        <v>-0.43882497667126119</v>
      </c>
      <c r="F351" s="13">
        <f t="shared" si="22"/>
        <v>0.39202098937968499</v>
      </c>
      <c r="G351" s="13">
        <f t="shared" si="23"/>
        <v>-0.49761491961792903</v>
      </c>
    </row>
    <row r="352" spans="1:7" x14ac:dyDescent="0.2">
      <c r="A352" s="13" t="s">
        <v>623</v>
      </c>
      <c r="B352" s="15">
        <v>12.364134154688569</v>
      </c>
      <c r="C352" s="13">
        <v>0</v>
      </c>
      <c r="D352" s="13">
        <f t="shared" si="20"/>
        <v>-0.56998396543036289</v>
      </c>
      <c r="E352" s="13">
        <f t="shared" si="21"/>
        <v>-0.56998396543036289</v>
      </c>
      <c r="F352" s="13">
        <f t="shared" si="22"/>
        <v>0.36124052475265322</v>
      </c>
      <c r="G352" s="13">
        <f t="shared" si="23"/>
        <v>-0.44822730352751938</v>
      </c>
    </row>
    <row r="353" spans="1:7" x14ac:dyDescent="0.2">
      <c r="A353" s="13" t="s">
        <v>624</v>
      </c>
      <c r="B353" s="15">
        <v>12.744695414099931</v>
      </c>
      <c r="C353" s="13">
        <v>0</v>
      </c>
      <c r="D353" s="13">
        <f t="shared" si="20"/>
        <v>-0.6028327932457056</v>
      </c>
      <c r="E353" s="13">
        <f t="shared" si="21"/>
        <v>-0.6028327932457056</v>
      </c>
      <c r="F353" s="13">
        <f t="shared" si="22"/>
        <v>0.3536958630604885</v>
      </c>
      <c r="G353" s="13">
        <f t="shared" si="23"/>
        <v>-0.43648508577522233</v>
      </c>
    </row>
    <row r="354" spans="1:7" x14ac:dyDescent="0.2">
      <c r="A354" s="13" t="s">
        <v>625</v>
      </c>
      <c r="B354" s="15">
        <v>11.167693360711841</v>
      </c>
      <c r="C354" s="13">
        <v>1</v>
      </c>
      <c r="D354" s="13">
        <f t="shared" si="20"/>
        <v>-0.46671103193896213</v>
      </c>
      <c r="E354" s="13">
        <f t="shared" si="21"/>
        <v>-0.46671103193896213</v>
      </c>
      <c r="F354" s="13">
        <f t="shared" si="22"/>
        <v>0.38539499306808095</v>
      </c>
      <c r="G354" s="13">
        <f t="shared" si="23"/>
        <v>-0.95348651460654976</v>
      </c>
    </row>
    <row r="355" spans="1:7" x14ac:dyDescent="0.2">
      <c r="A355" s="13" t="s">
        <v>626</v>
      </c>
      <c r="B355" s="15">
        <v>15.676933607118412</v>
      </c>
      <c r="C355" s="13">
        <v>0</v>
      </c>
      <c r="D355" s="13">
        <f t="shared" si="20"/>
        <v>-0.85593419317543162</v>
      </c>
      <c r="E355" s="13">
        <f t="shared" si="21"/>
        <v>-0.85593419317543162</v>
      </c>
      <c r="F355" s="13">
        <f t="shared" si="22"/>
        <v>0.2981895085689063</v>
      </c>
      <c r="G355" s="13">
        <f t="shared" si="23"/>
        <v>-0.35409186662715947</v>
      </c>
    </row>
    <row r="356" spans="1:7" x14ac:dyDescent="0.2">
      <c r="A356" s="13" t="s">
        <v>627</v>
      </c>
      <c r="B356" s="15">
        <v>10.885694729637235</v>
      </c>
      <c r="C356" s="13">
        <v>0</v>
      </c>
      <c r="D356" s="13">
        <f t="shared" si="20"/>
        <v>-0.44236981420529098</v>
      </c>
      <c r="E356" s="13">
        <f t="shared" si="21"/>
        <v>-0.44236981420529098</v>
      </c>
      <c r="F356" s="13">
        <f t="shared" si="22"/>
        <v>0.39117643506427319</v>
      </c>
      <c r="G356" s="13">
        <f t="shared" si="23"/>
        <v>-0.496226765996303</v>
      </c>
    </row>
    <row r="357" spans="1:7" x14ac:dyDescent="0.2">
      <c r="A357" s="13" t="s">
        <v>628</v>
      </c>
      <c r="B357" s="15">
        <v>15.085557837097879</v>
      </c>
      <c r="C357" s="13">
        <v>0</v>
      </c>
      <c r="D357" s="13">
        <f t="shared" si="20"/>
        <v>-0.80488853268540295</v>
      </c>
      <c r="E357" s="13">
        <f t="shared" si="21"/>
        <v>-0.80488853268540295</v>
      </c>
      <c r="F357" s="13">
        <f t="shared" si="22"/>
        <v>0.30898078664890327</v>
      </c>
      <c r="G357" s="13">
        <f t="shared" si="23"/>
        <v>-0.3695876504619538</v>
      </c>
    </row>
    <row r="358" spans="1:7" x14ac:dyDescent="0.2">
      <c r="A358" s="13" t="s">
        <v>629</v>
      </c>
      <c r="B358" s="15">
        <v>15.507186858316222</v>
      </c>
      <c r="C358" s="13">
        <v>0</v>
      </c>
      <c r="D358" s="13">
        <f t="shared" si="20"/>
        <v>-0.84128219803477533</v>
      </c>
      <c r="E358" s="13">
        <f t="shared" si="21"/>
        <v>-0.84128219803477533</v>
      </c>
      <c r="F358" s="13">
        <f t="shared" si="22"/>
        <v>0.3012648070101383</v>
      </c>
      <c r="G358" s="13">
        <f t="shared" si="23"/>
        <v>-0.35848344544953797</v>
      </c>
    </row>
    <row r="359" spans="1:7" x14ac:dyDescent="0.2">
      <c r="A359" s="13" t="s">
        <v>630</v>
      </c>
      <c r="B359" s="15">
        <v>15.676933607118412</v>
      </c>
      <c r="C359" s="13">
        <v>0</v>
      </c>
      <c r="D359" s="13">
        <f t="shared" si="20"/>
        <v>-0.85593419317543162</v>
      </c>
      <c r="E359" s="13">
        <f t="shared" si="21"/>
        <v>-0.85593419317543162</v>
      </c>
      <c r="F359" s="13">
        <f t="shared" si="22"/>
        <v>0.2981895085689063</v>
      </c>
      <c r="G359" s="13">
        <f t="shared" si="23"/>
        <v>-0.35409186662715947</v>
      </c>
    </row>
    <row r="360" spans="1:7" x14ac:dyDescent="0.2">
      <c r="A360" s="13" t="s">
        <v>631</v>
      </c>
      <c r="B360" s="15">
        <v>11.871321013004792</v>
      </c>
      <c r="C360" s="13">
        <v>0</v>
      </c>
      <c r="D360" s="13">
        <f t="shared" si="20"/>
        <v>-0.52744591502200566</v>
      </c>
      <c r="E360" s="13">
        <f t="shared" si="21"/>
        <v>-0.52744591502200566</v>
      </c>
      <c r="F360" s="13">
        <f t="shared" si="22"/>
        <v>0.37111278454986146</v>
      </c>
      <c r="G360" s="13">
        <f t="shared" si="23"/>
        <v>-0.46380334606967744</v>
      </c>
    </row>
    <row r="361" spans="1:7" x14ac:dyDescent="0.2">
      <c r="A361" s="13" t="s">
        <v>632</v>
      </c>
      <c r="B361" s="15">
        <v>11.085557837097879</v>
      </c>
      <c r="C361" s="13">
        <v>0</v>
      </c>
      <c r="D361" s="13">
        <f t="shared" si="20"/>
        <v>-0.45962135687090266</v>
      </c>
      <c r="E361" s="13">
        <f t="shared" si="21"/>
        <v>-0.45962135687090266</v>
      </c>
      <c r="F361" s="13">
        <f t="shared" si="22"/>
        <v>0.38707565237852004</v>
      </c>
      <c r="G361" s="13">
        <f t="shared" si="23"/>
        <v>-0.48951376400377328</v>
      </c>
    </row>
    <row r="362" spans="1:7" x14ac:dyDescent="0.2">
      <c r="A362" s="13" t="s">
        <v>633</v>
      </c>
      <c r="B362" s="15">
        <v>11.917864476386036</v>
      </c>
      <c r="C362" s="13">
        <v>0</v>
      </c>
      <c r="D362" s="13">
        <f t="shared" si="20"/>
        <v>-0.5314633975605727</v>
      </c>
      <c r="E362" s="13">
        <f t="shared" si="21"/>
        <v>-0.5314633975605727</v>
      </c>
      <c r="F362" s="13">
        <f t="shared" si="22"/>
        <v>0.37017563850757612</v>
      </c>
      <c r="G362" s="13">
        <f t="shared" si="23"/>
        <v>-0.46231428974793937</v>
      </c>
    </row>
    <row r="363" spans="1:7" x14ac:dyDescent="0.2">
      <c r="A363" s="13" t="s">
        <v>634</v>
      </c>
      <c r="B363" s="15">
        <v>13.078713210130047</v>
      </c>
      <c r="C363" s="13">
        <v>1</v>
      </c>
      <c r="D363" s="13">
        <f t="shared" si="20"/>
        <v>-0.63166413852248104</v>
      </c>
      <c r="E363" s="13">
        <f t="shared" si="21"/>
        <v>-0.63166413852248104</v>
      </c>
      <c r="F363" s="13">
        <f t="shared" si="22"/>
        <v>0.34713329526722092</v>
      </c>
      <c r="G363" s="13">
        <f t="shared" si="23"/>
        <v>-1.0580464365799305</v>
      </c>
    </row>
    <row r="364" spans="1:7" x14ac:dyDescent="0.2">
      <c r="A364" s="13" t="s">
        <v>635</v>
      </c>
      <c r="B364" s="15">
        <v>13.544147843942506</v>
      </c>
      <c r="C364" s="13">
        <v>0</v>
      </c>
      <c r="D364" s="13">
        <f t="shared" si="20"/>
        <v>-0.6718389639081519</v>
      </c>
      <c r="E364" s="13">
        <f t="shared" si="21"/>
        <v>-0.6718389639081519</v>
      </c>
      <c r="F364" s="13">
        <f t="shared" si="22"/>
        <v>0.33808518838909146</v>
      </c>
      <c r="G364" s="13">
        <f t="shared" si="23"/>
        <v>-0.41261841469275129</v>
      </c>
    </row>
    <row r="365" spans="1:7" x14ac:dyDescent="0.2">
      <c r="A365" s="13" t="s">
        <v>636</v>
      </c>
      <c r="B365" s="15">
        <v>15.594798083504449</v>
      </c>
      <c r="C365" s="13">
        <v>0</v>
      </c>
      <c r="D365" s="13">
        <f t="shared" si="20"/>
        <v>-0.84884451810737205</v>
      </c>
      <c r="E365" s="13">
        <f t="shared" si="21"/>
        <v>-0.84884451810737205</v>
      </c>
      <c r="F365" s="13">
        <f t="shared" si="22"/>
        <v>0.29967530238270706</v>
      </c>
      <c r="G365" s="13">
        <f t="shared" si="23"/>
        <v>-0.3562111977466319</v>
      </c>
    </row>
    <row r="366" spans="1:7" x14ac:dyDescent="0.2">
      <c r="A366" s="13" t="s">
        <v>637</v>
      </c>
      <c r="B366" s="15">
        <v>13.716632443531827</v>
      </c>
      <c r="C366" s="13">
        <v>1</v>
      </c>
      <c r="D366" s="13">
        <f t="shared" si="20"/>
        <v>-0.68672728155107698</v>
      </c>
      <c r="E366" s="13">
        <f t="shared" si="21"/>
        <v>-0.68672728155107698</v>
      </c>
      <c r="F366" s="13">
        <f t="shared" si="22"/>
        <v>0.33476150076747313</v>
      </c>
      <c r="G366" s="13">
        <f t="shared" si="23"/>
        <v>-1.0943369387128243</v>
      </c>
    </row>
    <row r="367" spans="1:7" x14ac:dyDescent="0.2">
      <c r="A367" s="13" t="s">
        <v>638</v>
      </c>
      <c r="B367" s="15">
        <v>11.967145790554415</v>
      </c>
      <c r="C367" s="13">
        <v>0</v>
      </c>
      <c r="D367" s="13">
        <f t="shared" si="20"/>
        <v>-0.53571720260140854</v>
      </c>
      <c r="E367" s="13">
        <f t="shared" si="21"/>
        <v>-0.53571720260140854</v>
      </c>
      <c r="F367" s="13">
        <f t="shared" si="22"/>
        <v>0.36918443131583289</v>
      </c>
      <c r="G367" s="13">
        <f t="shared" si="23"/>
        <v>-0.46074174334150036</v>
      </c>
    </row>
    <row r="368" spans="1:7" x14ac:dyDescent="0.2">
      <c r="A368" s="13" t="s">
        <v>639</v>
      </c>
      <c r="B368" s="15">
        <v>14.414784394250514</v>
      </c>
      <c r="C368" s="13">
        <v>0</v>
      </c>
      <c r="D368" s="13">
        <f t="shared" si="20"/>
        <v>-0.74698951962958327</v>
      </c>
      <c r="E368" s="13">
        <f t="shared" si="21"/>
        <v>-0.74698951962958327</v>
      </c>
      <c r="F368" s="13">
        <f t="shared" si="22"/>
        <v>0.321477622959772</v>
      </c>
      <c r="G368" s="13">
        <f t="shared" si="23"/>
        <v>-0.38783782008858847</v>
      </c>
    </row>
    <row r="369" spans="1:7" x14ac:dyDescent="0.2">
      <c r="A369" s="13" t="s">
        <v>640</v>
      </c>
      <c r="B369" s="15">
        <v>16.084873374401095</v>
      </c>
      <c r="C369" s="13">
        <v>0</v>
      </c>
      <c r="D369" s="13">
        <f t="shared" si="20"/>
        <v>-0.89114624601346071</v>
      </c>
      <c r="E369" s="13">
        <f t="shared" si="21"/>
        <v>-0.89114624601346071</v>
      </c>
      <c r="F369" s="13">
        <f t="shared" si="22"/>
        <v>0.29087333914528218</v>
      </c>
      <c r="G369" s="13">
        <f t="shared" si="23"/>
        <v>-0.34372112121973819</v>
      </c>
    </row>
    <row r="370" spans="1:7" x14ac:dyDescent="0.2">
      <c r="A370" s="13" t="s">
        <v>641</v>
      </c>
      <c r="B370" s="15">
        <v>12</v>
      </c>
      <c r="C370" s="13">
        <v>0</v>
      </c>
      <c r="D370" s="13">
        <f t="shared" si="20"/>
        <v>-0.53855307262863228</v>
      </c>
      <c r="E370" s="13">
        <f t="shared" si="21"/>
        <v>-0.53855307262863228</v>
      </c>
      <c r="F370" s="13">
        <f t="shared" si="22"/>
        <v>0.36852423859700606</v>
      </c>
      <c r="G370" s="13">
        <f t="shared" si="23"/>
        <v>-0.45969572050463609</v>
      </c>
    </row>
    <row r="371" spans="1:7" x14ac:dyDescent="0.2">
      <c r="A371" s="13" t="s">
        <v>642</v>
      </c>
      <c r="B371" s="15">
        <v>14.981519507186858</v>
      </c>
      <c r="C371" s="13">
        <v>0</v>
      </c>
      <c r="D371" s="13">
        <f t="shared" si="20"/>
        <v>-0.79590827759919414</v>
      </c>
      <c r="E371" s="13">
        <f t="shared" si="21"/>
        <v>-0.79590827759919414</v>
      </c>
      <c r="F371" s="13">
        <f t="shared" si="22"/>
        <v>0.31090145763450122</v>
      </c>
      <c r="G371" s="13">
        <f t="shared" si="23"/>
        <v>-0.37237099589403344</v>
      </c>
    </row>
    <row r="372" spans="1:7" x14ac:dyDescent="0.2">
      <c r="A372" s="13" t="s">
        <v>643</v>
      </c>
      <c r="B372" s="15">
        <v>12.177960301163587</v>
      </c>
      <c r="C372" s="13">
        <v>0</v>
      </c>
      <c r="D372" s="13">
        <f t="shared" si="20"/>
        <v>-0.55391403527609473</v>
      </c>
      <c r="E372" s="13">
        <f t="shared" si="21"/>
        <v>-0.55391403527609473</v>
      </c>
      <c r="F372" s="13">
        <f t="shared" si="22"/>
        <v>0.36495680055279223</v>
      </c>
      <c r="G372" s="13">
        <f t="shared" si="23"/>
        <v>-0.45406225177789938</v>
      </c>
    </row>
    <row r="373" spans="1:7" x14ac:dyDescent="0.2">
      <c r="A373" s="13" t="s">
        <v>644</v>
      </c>
      <c r="B373" s="15">
        <v>11.980835044490075</v>
      </c>
      <c r="C373" s="13">
        <v>0</v>
      </c>
      <c r="D373" s="13">
        <f t="shared" si="20"/>
        <v>-0.53689881511275162</v>
      </c>
      <c r="E373" s="13">
        <f t="shared" si="21"/>
        <v>-0.53689881511275162</v>
      </c>
      <c r="F373" s="13">
        <f t="shared" si="22"/>
        <v>0.36890929134510242</v>
      </c>
      <c r="G373" s="13">
        <f t="shared" si="23"/>
        <v>-0.46030567296126473</v>
      </c>
    </row>
    <row r="374" spans="1:7" x14ac:dyDescent="0.2">
      <c r="A374" s="13" t="s">
        <v>645</v>
      </c>
      <c r="B374" s="15">
        <v>14.817248459958932</v>
      </c>
      <c r="C374" s="13">
        <v>0</v>
      </c>
      <c r="D374" s="13">
        <f t="shared" si="20"/>
        <v>-0.78172892746307499</v>
      </c>
      <c r="E374" s="13">
        <f t="shared" si="21"/>
        <v>-0.78172892746307499</v>
      </c>
      <c r="F374" s="13">
        <f t="shared" si="22"/>
        <v>0.31394738228588859</v>
      </c>
      <c r="G374" s="13">
        <f t="shared" si="23"/>
        <v>-0.37680095199055619</v>
      </c>
    </row>
    <row r="375" spans="1:7" x14ac:dyDescent="0.2">
      <c r="A375" s="13" t="s">
        <v>646</v>
      </c>
      <c r="B375" s="15">
        <v>12.344969199178644</v>
      </c>
      <c r="C375" s="13">
        <v>0</v>
      </c>
      <c r="D375" s="13">
        <f t="shared" si="20"/>
        <v>-0.56832970791448245</v>
      </c>
      <c r="E375" s="13">
        <f t="shared" si="21"/>
        <v>-0.56832970791448245</v>
      </c>
      <c r="F375" s="13">
        <f t="shared" si="22"/>
        <v>0.3616223252927615</v>
      </c>
      <c r="G375" s="13">
        <f t="shared" si="23"/>
        <v>-0.44882520415470867</v>
      </c>
    </row>
    <row r="376" spans="1:7" x14ac:dyDescent="0.2">
      <c r="A376" s="13" t="s">
        <v>647</v>
      </c>
      <c r="B376" s="15">
        <v>11.353867214236825</v>
      </c>
      <c r="C376" s="13">
        <v>0</v>
      </c>
      <c r="D376" s="13">
        <f t="shared" si="20"/>
        <v>-0.48278096209323051</v>
      </c>
      <c r="E376" s="13">
        <f t="shared" si="21"/>
        <v>-0.48278096209323051</v>
      </c>
      <c r="F376" s="13">
        <f t="shared" si="22"/>
        <v>0.38159565691403025</v>
      </c>
      <c r="G376" s="13">
        <f t="shared" si="23"/>
        <v>-0.48061275863208314</v>
      </c>
    </row>
    <row r="377" spans="1:7" x14ac:dyDescent="0.2">
      <c r="A377" s="13" t="s">
        <v>648</v>
      </c>
      <c r="B377" s="15">
        <v>14.943189596167009</v>
      </c>
      <c r="C377" s="13">
        <v>0</v>
      </c>
      <c r="D377" s="13">
        <f t="shared" si="20"/>
        <v>-0.79259976256743303</v>
      </c>
      <c r="E377" s="13">
        <f t="shared" si="21"/>
        <v>-0.79259976256743303</v>
      </c>
      <c r="F377" s="13">
        <f t="shared" si="22"/>
        <v>0.31161072275030022</v>
      </c>
      <c r="G377" s="13">
        <f t="shared" si="23"/>
        <v>-0.3734007911029335</v>
      </c>
    </row>
    <row r="378" spans="1:7" x14ac:dyDescent="0.2">
      <c r="A378" s="13" t="s">
        <v>649</v>
      </c>
      <c r="B378" s="15">
        <v>16.747433264887064</v>
      </c>
      <c r="C378" s="13">
        <v>0</v>
      </c>
      <c r="D378" s="13">
        <f t="shared" si="20"/>
        <v>-0.94833629156247445</v>
      </c>
      <c r="E378" s="13">
        <f t="shared" si="21"/>
        <v>-0.94833629156247445</v>
      </c>
      <c r="F378" s="13">
        <f t="shared" si="22"/>
        <v>0.27921953023576029</v>
      </c>
      <c r="G378" s="13">
        <f t="shared" si="23"/>
        <v>-0.32742066827673405</v>
      </c>
    </row>
    <row r="379" spans="1:7" x14ac:dyDescent="0.2">
      <c r="A379" s="13" t="s">
        <v>650</v>
      </c>
      <c r="B379" s="15">
        <v>14.151950718685832</v>
      </c>
      <c r="C379" s="13">
        <v>0</v>
      </c>
      <c r="D379" s="13">
        <f t="shared" si="20"/>
        <v>-0.72430255941179267</v>
      </c>
      <c r="E379" s="13">
        <f t="shared" si="21"/>
        <v>-0.72430255941179267</v>
      </c>
      <c r="F379" s="13">
        <f t="shared" si="22"/>
        <v>0.32644623458140304</v>
      </c>
      <c r="G379" s="13">
        <f t="shared" si="23"/>
        <v>-0.39518745644624254</v>
      </c>
    </row>
    <row r="380" spans="1:7" x14ac:dyDescent="0.2">
      <c r="A380" s="13" t="s">
        <v>651</v>
      </c>
      <c r="B380" s="15">
        <v>11.980835044490075</v>
      </c>
      <c r="C380" s="13">
        <v>0</v>
      </c>
      <c r="D380" s="13">
        <f t="shared" si="20"/>
        <v>-0.53689881511275162</v>
      </c>
      <c r="E380" s="13">
        <f t="shared" si="21"/>
        <v>-0.53689881511275162</v>
      </c>
      <c r="F380" s="13">
        <f t="shared" si="22"/>
        <v>0.36890929134510242</v>
      </c>
      <c r="G380" s="13">
        <f t="shared" si="23"/>
        <v>-0.46030567296126473</v>
      </c>
    </row>
    <row r="381" spans="1:7" x14ac:dyDescent="0.2">
      <c r="A381" s="13" t="s">
        <v>652</v>
      </c>
      <c r="B381" s="15">
        <v>12.205338809034908</v>
      </c>
      <c r="C381" s="13">
        <v>1</v>
      </c>
      <c r="D381" s="13">
        <f t="shared" si="20"/>
        <v>-0.55627726029878111</v>
      </c>
      <c r="E381" s="13">
        <f t="shared" si="21"/>
        <v>-0.55627726029878111</v>
      </c>
      <c r="F381" s="13">
        <f t="shared" si="22"/>
        <v>0.36440926663528511</v>
      </c>
      <c r="G381" s="13">
        <f t="shared" si="23"/>
        <v>-1.0094776840753059</v>
      </c>
    </row>
    <row r="382" spans="1:7" x14ac:dyDescent="0.2">
      <c r="A382" s="13" t="s">
        <v>653</v>
      </c>
      <c r="B382" s="15">
        <v>12.380561259411362</v>
      </c>
      <c r="C382" s="13">
        <v>0</v>
      </c>
      <c r="D382" s="13">
        <f t="shared" si="20"/>
        <v>-0.57140190044397476</v>
      </c>
      <c r="E382" s="13">
        <f t="shared" si="21"/>
        <v>-0.57140190044397476</v>
      </c>
      <c r="F382" s="13">
        <f t="shared" si="22"/>
        <v>0.36091340660813415</v>
      </c>
      <c r="G382" s="13">
        <f t="shared" si="23"/>
        <v>-0.44771531987050028</v>
      </c>
    </row>
    <row r="383" spans="1:7" x14ac:dyDescent="0.2">
      <c r="A383" s="13" t="s">
        <v>654</v>
      </c>
      <c r="B383" s="15">
        <v>18.414784394250514</v>
      </c>
      <c r="C383" s="13">
        <v>0</v>
      </c>
      <c r="D383" s="13">
        <f t="shared" si="20"/>
        <v>-1.0922566954440835</v>
      </c>
      <c r="E383" s="13">
        <f t="shared" si="21"/>
        <v>-1.0922566954440835</v>
      </c>
      <c r="F383" s="13">
        <f t="shared" si="22"/>
        <v>0.25119356616706917</v>
      </c>
      <c r="G383" s="13">
        <f t="shared" si="23"/>
        <v>-0.28927476166425348</v>
      </c>
    </row>
    <row r="384" spans="1:7" x14ac:dyDescent="0.2">
      <c r="A384" s="13" t="s">
        <v>655</v>
      </c>
      <c r="B384" s="15">
        <v>11.863107460643395</v>
      </c>
      <c r="C384" s="13">
        <v>0</v>
      </c>
      <c r="D384" s="13">
        <f t="shared" si="20"/>
        <v>-0.52673694751519973</v>
      </c>
      <c r="E384" s="13">
        <f t="shared" si="21"/>
        <v>-0.52673694751519973</v>
      </c>
      <c r="F384" s="13">
        <f t="shared" si="22"/>
        <v>0.37127826423317439</v>
      </c>
      <c r="G384" s="13">
        <f t="shared" si="23"/>
        <v>-0.46406651163335755</v>
      </c>
    </row>
    <row r="385" spans="1:7" x14ac:dyDescent="0.2">
      <c r="A385" s="13" t="s">
        <v>656</v>
      </c>
      <c r="B385" s="15">
        <v>14.666666666666666</v>
      </c>
      <c r="C385" s="13">
        <v>0</v>
      </c>
      <c r="D385" s="13">
        <f t="shared" si="20"/>
        <v>-0.76873118983829913</v>
      </c>
      <c r="E385" s="13">
        <f t="shared" si="21"/>
        <v>-0.76873118983829913</v>
      </c>
      <c r="F385" s="13">
        <f t="shared" si="22"/>
        <v>0.31675363927040229</v>
      </c>
      <c r="G385" s="13">
        <f t="shared" si="23"/>
        <v>-0.3808997805992716</v>
      </c>
    </row>
    <row r="386" spans="1:7" x14ac:dyDescent="0.2">
      <c r="A386" s="13" t="s">
        <v>657</v>
      </c>
      <c r="B386" s="15">
        <v>18.329911019849419</v>
      </c>
      <c r="C386" s="13">
        <v>0</v>
      </c>
      <c r="D386" s="13">
        <f t="shared" ref="D386:D449" si="24">$J$2+$J$3*B386</f>
        <v>-1.0849306978737554</v>
      </c>
      <c r="E386" s="13">
        <f t="shared" si="21"/>
        <v>-1.0849306978737554</v>
      </c>
      <c r="F386" s="13">
        <f t="shared" si="22"/>
        <v>0.25257406243895369</v>
      </c>
      <c r="G386" s="13">
        <f t="shared" si="23"/>
        <v>-0.29112005881195258</v>
      </c>
    </row>
    <row r="387" spans="1:7" x14ac:dyDescent="0.2">
      <c r="A387" s="13" t="s">
        <v>658</v>
      </c>
      <c r="B387" s="15">
        <v>15.148528405201917</v>
      </c>
      <c r="C387" s="13">
        <v>0</v>
      </c>
      <c r="D387" s="13">
        <f t="shared" si="24"/>
        <v>-0.81032395023758186</v>
      </c>
      <c r="E387" s="13">
        <f t="shared" ref="E387:E450" si="25">MIN(MAX(D387,-35),35)</f>
        <v>-0.81032395023758186</v>
      </c>
      <c r="F387" s="13">
        <f t="shared" ref="F387:F450" si="26">1/(1+EXP(-E387))</f>
        <v>0.30782146816271161</v>
      </c>
      <c r="G387" s="13">
        <f t="shared" ref="G387:G450" si="27">C387*LN(F387)+(1-C387)*LN(1-F387)</f>
        <v>-0.36791136265467173</v>
      </c>
    </row>
    <row r="388" spans="1:7" x14ac:dyDescent="0.2">
      <c r="A388" s="13" t="s">
        <v>659</v>
      </c>
      <c r="B388" s="15">
        <v>20.328542094455852</v>
      </c>
      <c r="C388" s="13">
        <v>0</v>
      </c>
      <c r="D388" s="13">
        <f t="shared" si="24"/>
        <v>-1.2574461245298709</v>
      </c>
      <c r="E388" s="13">
        <f t="shared" si="25"/>
        <v>-1.2574461245298709</v>
      </c>
      <c r="F388" s="13">
        <f t="shared" si="26"/>
        <v>0.22141384092770761</v>
      </c>
      <c r="G388" s="13">
        <f t="shared" si="27"/>
        <v>-0.25027562064977338</v>
      </c>
    </row>
    <row r="389" spans="1:7" x14ac:dyDescent="0.2">
      <c r="A389" s="13" t="s">
        <v>660</v>
      </c>
      <c r="B389" s="15">
        <v>12.167008898015059</v>
      </c>
      <c r="C389" s="13">
        <v>0</v>
      </c>
      <c r="D389" s="13">
        <f t="shared" si="24"/>
        <v>-0.55296874526702</v>
      </c>
      <c r="E389" s="13">
        <f t="shared" si="25"/>
        <v>-0.55296874526702</v>
      </c>
      <c r="F389" s="13">
        <f t="shared" si="26"/>
        <v>0.36517591207152195</v>
      </c>
      <c r="G389" s="13">
        <f t="shared" si="27"/>
        <v>-0.45440734535276733</v>
      </c>
    </row>
    <row r="390" spans="1:7" x14ac:dyDescent="0.2">
      <c r="A390" s="13" t="s">
        <v>661</v>
      </c>
      <c r="B390" s="15">
        <v>13.579739904175222</v>
      </c>
      <c r="C390" s="13">
        <v>0</v>
      </c>
      <c r="D390" s="13">
        <f t="shared" si="24"/>
        <v>-0.67491115643764421</v>
      </c>
      <c r="E390" s="13">
        <f t="shared" si="25"/>
        <v>-0.67491115643764421</v>
      </c>
      <c r="F390" s="13">
        <f t="shared" si="26"/>
        <v>0.33739802446286937</v>
      </c>
      <c r="G390" s="13">
        <f t="shared" si="27"/>
        <v>-0.41158080762798416</v>
      </c>
    </row>
    <row r="391" spans="1:7" x14ac:dyDescent="0.2">
      <c r="A391" s="13" t="s">
        <v>662</v>
      </c>
      <c r="B391" s="15">
        <v>13.166324435318275</v>
      </c>
      <c r="C391" s="13">
        <v>0</v>
      </c>
      <c r="D391" s="13">
        <f t="shared" si="24"/>
        <v>-0.63922645859507798</v>
      </c>
      <c r="E391" s="13">
        <f t="shared" si="25"/>
        <v>-0.63922645859507798</v>
      </c>
      <c r="F391" s="13">
        <f t="shared" si="26"/>
        <v>0.34542142041122709</v>
      </c>
      <c r="G391" s="13">
        <f t="shared" si="27"/>
        <v>-0.42376364035181796</v>
      </c>
    </row>
    <row r="392" spans="1:7" x14ac:dyDescent="0.2">
      <c r="A392" s="13" t="s">
        <v>663</v>
      </c>
      <c r="B392" s="15">
        <v>11.764544832306639</v>
      </c>
      <c r="C392" s="13">
        <v>0</v>
      </c>
      <c r="D392" s="13">
        <f t="shared" si="24"/>
        <v>-0.51822933743352806</v>
      </c>
      <c r="E392" s="13">
        <f t="shared" si="25"/>
        <v>-0.51822933743352806</v>
      </c>
      <c r="F392" s="13">
        <f t="shared" si="26"/>
        <v>0.37326636694359588</v>
      </c>
      <c r="G392" s="13">
        <f t="shared" si="27"/>
        <v>-0.46723365627529018</v>
      </c>
    </row>
    <row r="393" spans="1:7" x14ac:dyDescent="0.2">
      <c r="A393" s="13" t="s">
        <v>664</v>
      </c>
      <c r="B393" s="15">
        <v>15.039014373716633</v>
      </c>
      <c r="C393" s="13">
        <v>0</v>
      </c>
      <c r="D393" s="13">
        <f t="shared" si="24"/>
        <v>-0.80087105014683591</v>
      </c>
      <c r="E393" s="13">
        <f t="shared" si="25"/>
        <v>-0.80087105014683591</v>
      </c>
      <c r="F393" s="13">
        <f t="shared" si="26"/>
        <v>0.309839223639235</v>
      </c>
      <c r="G393" s="13">
        <f t="shared" si="27"/>
        <v>-0.3708306993147637</v>
      </c>
    </row>
    <row r="394" spans="1:7" x14ac:dyDescent="0.2">
      <c r="A394" s="13" t="s">
        <v>665</v>
      </c>
      <c r="B394" s="15">
        <v>16.114989733059549</v>
      </c>
      <c r="C394" s="13">
        <v>0</v>
      </c>
      <c r="D394" s="13">
        <f t="shared" si="24"/>
        <v>-0.89374579353841588</v>
      </c>
      <c r="E394" s="13">
        <f t="shared" si="25"/>
        <v>-0.89374579353841588</v>
      </c>
      <c r="F394" s="13">
        <f t="shared" si="26"/>
        <v>0.29033743241152848</v>
      </c>
      <c r="G394" s="13">
        <f t="shared" si="27"/>
        <v>-0.34296567883478524</v>
      </c>
    </row>
    <row r="395" spans="1:7" x14ac:dyDescent="0.2">
      <c r="A395" s="13" t="s">
        <v>666</v>
      </c>
      <c r="B395" s="15">
        <v>12.084873374401095</v>
      </c>
      <c r="C395" s="13">
        <v>0</v>
      </c>
      <c r="D395" s="13">
        <f t="shared" si="24"/>
        <v>-0.54587907019896043</v>
      </c>
      <c r="E395" s="13">
        <f t="shared" si="25"/>
        <v>-0.54587907019896043</v>
      </c>
      <c r="F395" s="13">
        <f t="shared" si="26"/>
        <v>0.36682102362797364</v>
      </c>
      <c r="G395" s="13">
        <f t="shared" si="27"/>
        <v>-0.45700215371848374</v>
      </c>
    </row>
    <row r="396" spans="1:7" x14ac:dyDescent="0.2">
      <c r="A396" s="13" t="s">
        <v>667</v>
      </c>
      <c r="B396" s="15">
        <v>14.91854893908282</v>
      </c>
      <c r="C396" s="13">
        <v>1</v>
      </c>
      <c r="D396" s="13">
        <f t="shared" si="24"/>
        <v>-0.790472860047015</v>
      </c>
      <c r="E396" s="13">
        <f t="shared" si="25"/>
        <v>-0.790472860047015</v>
      </c>
      <c r="F396" s="13">
        <f t="shared" si="26"/>
        <v>0.31206714621468995</v>
      </c>
      <c r="G396" s="13">
        <f t="shared" si="27"/>
        <v>-1.1645369021009135</v>
      </c>
    </row>
    <row r="397" spans="1:7" x14ac:dyDescent="0.2">
      <c r="A397" s="13" t="s">
        <v>668</v>
      </c>
      <c r="B397" s="15">
        <v>12.988364134154688</v>
      </c>
      <c r="C397" s="13">
        <v>0</v>
      </c>
      <c r="D397" s="13">
        <f t="shared" si="24"/>
        <v>-0.62386549594761553</v>
      </c>
      <c r="E397" s="13">
        <f t="shared" si="25"/>
        <v>-0.62386549594761553</v>
      </c>
      <c r="F397" s="13">
        <f t="shared" si="26"/>
        <v>0.34890281601287387</v>
      </c>
      <c r="G397" s="13">
        <f t="shared" si="27"/>
        <v>-0.42909636375692706</v>
      </c>
    </row>
    <row r="398" spans="1:7" x14ac:dyDescent="0.2">
      <c r="A398" s="13" t="s">
        <v>669</v>
      </c>
      <c r="B398" s="15">
        <v>12.251882272416154</v>
      </c>
      <c r="C398" s="13">
        <v>0</v>
      </c>
      <c r="D398" s="13">
        <f t="shared" si="24"/>
        <v>-0.56029474283734837</v>
      </c>
      <c r="E398" s="13">
        <f t="shared" si="25"/>
        <v>-0.56029474283734837</v>
      </c>
      <c r="F398" s="13">
        <f t="shared" si="26"/>
        <v>0.36347926465634572</v>
      </c>
      <c r="G398" s="13">
        <f t="shared" si="27"/>
        <v>-0.45173828438465602</v>
      </c>
    </row>
    <row r="399" spans="1:7" x14ac:dyDescent="0.2">
      <c r="A399" s="13" t="s">
        <v>670</v>
      </c>
      <c r="B399" s="15">
        <v>13.916495550992471</v>
      </c>
      <c r="C399" s="13">
        <v>0</v>
      </c>
      <c r="D399" s="13">
        <f t="shared" si="24"/>
        <v>-0.70397882421668845</v>
      </c>
      <c r="E399" s="13">
        <f t="shared" si="25"/>
        <v>-0.70397882421668845</v>
      </c>
      <c r="F399" s="13">
        <f t="shared" si="26"/>
        <v>0.33093066237984697</v>
      </c>
      <c r="G399" s="13">
        <f t="shared" si="27"/>
        <v>-0.40186758054718458</v>
      </c>
    </row>
    <row r="400" spans="1:7" x14ac:dyDescent="0.2">
      <c r="A400" s="13" t="s">
        <v>671</v>
      </c>
      <c r="B400" s="15">
        <v>11.972621492128679</v>
      </c>
      <c r="C400" s="13">
        <v>0</v>
      </c>
      <c r="D400" s="13">
        <f t="shared" si="24"/>
        <v>-0.53618984760594568</v>
      </c>
      <c r="E400" s="13">
        <f t="shared" si="25"/>
        <v>-0.53618984760594568</v>
      </c>
      <c r="F400" s="13">
        <f t="shared" si="26"/>
        <v>0.36907436511038511</v>
      </c>
      <c r="G400" s="13">
        <f t="shared" si="27"/>
        <v>-0.46056727617594345</v>
      </c>
    </row>
    <row r="401" spans="1:7" x14ac:dyDescent="0.2">
      <c r="A401" s="13" t="s">
        <v>672</v>
      </c>
      <c r="B401" s="15">
        <v>12.128678986995208</v>
      </c>
      <c r="C401" s="13">
        <v>0</v>
      </c>
      <c r="D401" s="13">
        <f t="shared" si="24"/>
        <v>-0.5496602302352589</v>
      </c>
      <c r="E401" s="13">
        <f t="shared" si="25"/>
        <v>-0.5496602302352589</v>
      </c>
      <c r="F401" s="13">
        <f t="shared" si="26"/>
        <v>0.36594324176361825</v>
      </c>
      <c r="G401" s="13">
        <f t="shared" si="27"/>
        <v>-0.4556168045198003</v>
      </c>
    </row>
    <row r="402" spans="1:7" x14ac:dyDescent="0.2">
      <c r="A402" s="13" t="s">
        <v>673</v>
      </c>
      <c r="B402" s="15">
        <v>18.165639972621491</v>
      </c>
      <c r="C402" s="13">
        <v>0</v>
      </c>
      <c r="D402" s="13">
        <f t="shared" si="24"/>
        <v>-1.070751347737636</v>
      </c>
      <c r="E402" s="13">
        <f t="shared" si="25"/>
        <v>-1.070751347737636</v>
      </c>
      <c r="F402" s="13">
        <f t="shared" si="26"/>
        <v>0.25526022486953975</v>
      </c>
      <c r="G402" s="13">
        <f t="shared" si="27"/>
        <v>-0.29472041674722849</v>
      </c>
    </row>
    <row r="403" spans="1:7" x14ac:dyDescent="0.2">
      <c r="A403" s="13" t="s">
        <v>674</v>
      </c>
      <c r="B403" s="15">
        <v>16</v>
      </c>
      <c r="C403" s="13">
        <v>0</v>
      </c>
      <c r="D403" s="13">
        <f t="shared" si="24"/>
        <v>-0.88382024844313256</v>
      </c>
      <c r="E403" s="13">
        <f t="shared" si="25"/>
        <v>-0.88382024844313256</v>
      </c>
      <c r="F403" s="13">
        <f t="shared" si="26"/>
        <v>0.29238675552916926</v>
      </c>
      <c r="G403" s="13">
        <f t="shared" si="27"/>
        <v>-0.34585759941713873</v>
      </c>
    </row>
    <row r="404" spans="1:7" x14ac:dyDescent="0.2">
      <c r="A404" s="13" t="s">
        <v>675</v>
      </c>
      <c r="B404" s="15">
        <v>12.224503764544833</v>
      </c>
      <c r="C404" s="13">
        <v>0</v>
      </c>
      <c r="D404" s="13">
        <f t="shared" si="24"/>
        <v>-0.55793151781466177</v>
      </c>
      <c r="E404" s="13">
        <f t="shared" si="25"/>
        <v>-0.55793151781466177</v>
      </c>
      <c r="F404" s="13">
        <f t="shared" si="26"/>
        <v>0.36402620153722132</v>
      </c>
      <c r="G404" s="13">
        <f t="shared" si="27"/>
        <v>-0.45259791387621862</v>
      </c>
    </row>
    <row r="405" spans="1:7" x14ac:dyDescent="0.2">
      <c r="A405" s="13" t="s">
        <v>676</v>
      </c>
      <c r="B405" s="15">
        <v>18.431211498973305</v>
      </c>
      <c r="C405" s="13">
        <v>0</v>
      </c>
      <c r="D405" s="13">
        <f t="shared" si="24"/>
        <v>-1.0936746304576952</v>
      </c>
      <c r="E405" s="13">
        <f t="shared" si="25"/>
        <v>-1.0936746304576952</v>
      </c>
      <c r="F405" s="13">
        <f t="shared" si="26"/>
        <v>0.25092695327577041</v>
      </c>
      <c r="G405" s="13">
        <f t="shared" si="27"/>
        <v>-0.28891877455370807</v>
      </c>
    </row>
    <row r="406" spans="1:7" x14ac:dyDescent="0.2">
      <c r="A406" s="13" t="s">
        <v>677</v>
      </c>
      <c r="B406" s="15">
        <v>12.375085557837098</v>
      </c>
      <c r="C406" s="13">
        <v>0</v>
      </c>
      <c r="D406" s="13">
        <f t="shared" si="24"/>
        <v>-0.57092925543943762</v>
      </c>
      <c r="E406" s="13">
        <f t="shared" si="25"/>
        <v>-0.57092925543943762</v>
      </c>
      <c r="F406" s="13">
        <f t="shared" si="26"/>
        <v>0.36102243166874937</v>
      </c>
      <c r="G406" s="13">
        <f t="shared" si="27"/>
        <v>-0.44788592955371487</v>
      </c>
    </row>
    <row r="407" spans="1:7" x14ac:dyDescent="0.2">
      <c r="A407" s="13" t="s">
        <v>678</v>
      </c>
      <c r="B407" s="15">
        <v>16.580424366872005</v>
      </c>
      <c r="C407" s="13">
        <v>0</v>
      </c>
      <c r="D407" s="13">
        <f t="shared" si="24"/>
        <v>-0.93392061892408673</v>
      </c>
      <c r="E407" s="13">
        <f t="shared" si="25"/>
        <v>-0.93392061892408673</v>
      </c>
      <c r="F407" s="13">
        <f t="shared" si="26"/>
        <v>0.28212998331412781</v>
      </c>
      <c r="G407" s="13">
        <f t="shared" si="27"/>
        <v>-0.33146676157921823</v>
      </c>
    </row>
    <row r="408" spans="1:7" x14ac:dyDescent="0.2">
      <c r="A408" s="13" t="s">
        <v>679</v>
      </c>
      <c r="B408" s="15">
        <v>12.202600958247775</v>
      </c>
      <c r="C408" s="13">
        <v>0</v>
      </c>
      <c r="D408" s="13">
        <f t="shared" si="24"/>
        <v>-0.55604093779651254</v>
      </c>
      <c r="E408" s="13">
        <f t="shared" si="25"/>
        <v>-0.55604093779651254</v>
      </c>
      <c r="F408" s="13">
        <f t="shared" si="26"/>
        <v>0.36446400426152226</v>
      </c>
      <c r="G408" s="13">
        <f t="shared" si="27"/>
        <v>-0.45328654835406329</v>
      </c>
    </row>
    <row r="409" spans="1:7" x14ac:dyDescent="0.2">
      <c r="A409" s="13" t="s">
        <v>680</v>
      </c>
      <c r="B409" s="15">
        <v>12.342231348391513</v>
      </c>
      <c r="C409" s="13">
        <v>0</v>
      </c>
      <c r="D409" s="13">
        <f t="shared" si="24"/>
        <v>-0.56809338541221388</v>
      </c>
      <c r="E409" s="13">
        <f t="shared" si="25"/>
        <v>-0.56809338541221388</v>
      </c>
      <c r="F409" s="13">
        <f t="shared" si="26"/>
        <v>0.361676882508913</v>
      </c>
      <c r="G409" s="13">
        <f t="shared" si="27"/>
        <v>-0.44891067009397656</v>
      </c>
    </row>
    <row r="410" spans="1:7" x14ac:dyDescent="0.2">
      <c r="A410" s="13" t="s">
        <v>681</v>
      </c>
      <c r="B410" s="15">
        <v>13.49760438056126</v>
      </c>
      <c r="C410" s="13">
        <v>0</v>
      </c>
      <c r="D410" s="13">
        <f t="shared" si="24"/>
        <v>-0.66782148136958486</v>
      </c>
      <c r="E410" s="13">
        <f t="shared" si="25"/>
        <v>-0.66782148136958486</v>
      </c>
      <c r="F410" s="13">
        <f t="shared" si="26"/>
        <v>0.33898481906019989</v>
      </c>
      <c r="G410" s="13">
        <f t="shared" si="27"/>
        <v>-0.41397847276815825</v>
      </c>
    </row>
    <row r="411" spans="1:7" x14ac:dyDescent="0.2">
      <c r="A411" s="13" t="s">
        <v>682</v>
      </c>
      <c r="B411" s="15">
        <v>12.279260780287474</v>
      </c>
      <c r="C411" s="13">
        <v>0</v>
      </c>
      <c r="D411" s="13">
        <f t="shared" si="24"/>
        <v>-0.56265796786003475</v>
      </c>
      <c r="E411" s="13">
        <f t="shared" si="25"/>
        <v>-0.56265796786003475</v>
      </c>
      <c r="F411" s="13">
        <f t="shared" si="26"/>
        <v>0.36293268057711808</v>
      </c>
      <c r="G411" s="13">
        <f t="shared" si="27"/>
        <v>-0.45087994701137474</v>
      </c>
    </row>
    <row r="412" spans="1:7" x14ac:dyDescent="0.2">
      <c r="A412" s="13" t="s">
        <v>683</v>
      </c>
      <c r="B412" s="15">
        <v>17.905544147843944</v>
      </c>
      <c r="C412" s="13">
        <v>0</v>
      </c>
      <c r="D412" s="13">
        <f t="shared" si="24"/>
        <v>-1.0483007100221144</v>
      </c>
      <c r="E412" s="13">
        <f t="shared" si="25"/>
        <v>-1.0483007100221144</v>
      </c>
      <c r="F412" s="13">
        <f t="shared" si="26"/>
        <v>0.25955154462032681</v>
      </c>
      <c r="G412" s="13">
        <f t="shared" si="27"/>
        <v>-0.30049925555701879</v>
      </c>
    </row>
    <row r="413" spans="1:7" x14ac:dyDescent="0.2">
      <c r="A413" s="13" t="s">
        <v>684</v>
      </c>
      <c r="B413" s="15">
        <v>15.665982203969884</v>
      </c>
      <c r="C413" s="13">
        <v>0</v>
      </c>
      <c r="D413" s="13">
        <f t="shared" si="24"/>
        <v>-0.85498890316635712</v>
      </c>
      <c r="E413" s="13">
        <f t="shared" si="25"/>
        <v>-0.85498890316635712</v>
      </c>
      <c r="F413" s="13">
        <f t="shared" si="26"/>
        <v>0.29838736952757183</v>
      </c>
      <c r="G413" s="13">
        <f t="shared" si="27"/>
        <v>-0.35437383570247016</v>
      </c>
    </row>
    <row r="414" spans="1:7" x14ac:dyDescent="0.2">
      <c r="A414" s="13" t="s">
        <v>685</v>
      </c>
      <c r="B414" s="15">
        <v>14.329911019849419</v>
      </c>
      <c r="C414" s="13">
        <v>0</v>
      </c>
      <c r="D414" s="13">
        <f t="shared" si="24"/>
        <v>-0.73966352205925512</v>
      </c>
      <c r="E414" s="13">
        <f t="shared" si="25"/>
        <v>-0.73966352205925512</v>
      </c>
      <c r="F414" s="13">
        <f t="shared" si="26"/>
        <v>0.32307772660437528</v>
      </c>
      <c r="G414" s="13">
        <f t="shared" si="27"/>
        <v>-0.39019882300727121</v>
      </c>
    </row>
    <row r="415" spans="1:7" x14ac:dyDescent="0.2">
      <c r="A415" s="13" t="s">
        <v>686</v>
      </c>
      <c r="B415" s="15">
        <v>13.404517453798768</v>
      </c>
      <c r="C415" s="13">
        <v>0</v>
      </c>
      <c r="D415" s="13">
        <f t="shared" si="24"/>
        <v>-0.65978651629245055</v>
      </c>
      <c r="E415" s="13">
        <f t="shared" si="25"/>
        <v>-0.65978651629245055</v>
      </c>
      <c r="F415" s="13">
        <f t="shared" si="26"/>
        <v>0.34078756933257115</v>
      </c>
      <c r="G415" s="13">
        <f t="shared" si="27"/>
        <v>-0.41670944336286642</v>
      </c>
    </row>
    <row r="416" spans="1:7" x14ac:dyDescent="0.2">
      <c r="A416" s="13" t="s">
        <v>687</v>
      </c>
      <c r="B416" s="15">
        <v>13.084188911704311</v>
      </c>
      <c r="C416" s="13">
        <v>0</v>
      </c>
      <c r="D416" s="13">
        <f t="shared" si="24"/>
        <v>-0.63213678352701841</v>
      </c>
      <c r="E416" s="13">
        <f t="shared" si="25"/>
        <v>-0.63213678352701841</v>
      </c>
      <c r="F416" s="13">
        <f t="shared" si="26"/>
        <v>0.347026186633758</v>
      </c>
      <c r="G416" s="13">
        <f t="shared" si="27"/>
        <v>-0.42621825255232293</v>
      </c>
    </row>
    <row r="417" spans="1:7" x14ac:dyDescent="0.2">
      <c r="A417" s="13" t="s">
        <v>688</v>
      </c>
      <c r="B417" s="15">
        <v>12.999315537303216</v>
      </c>
      <c r="C417" s="13">
        <v>0</v>
      </c>
      <c r="D417" s="13">
        <f t="shared" si="24"/>
        <v>-0.62481078595669004</v>
      </c>
      <c r="E417" s="13">
        <f t="shared" si="25"/>
        <v>-0.62481078595669004</v>
      </c>
      <c r="F417" s="13">
        <f t="shared" si="26"/>
        <v>0.34868810550411156</v>
      </c>
      <c r="G417" s="13">
        <f t="shared" si="27"/>
        <v>-0.4287666508974966</v>
      </c>
    </row>
    <row r="418" spans="1:7" x14ac:dyDescent="0.2">
      <c r="A418" s="13" t="s">
        <v>689</v>
      </c>
      <c r="B418" s="15">
        <v>12.5201916495551</v>
      </c>
      <c r="C418" s="13">
        <v>0</v>
      </c>
      <c r="D418" s="13">
        <f t="shared" si="24"/>
        <v>-0.58345434805967611</v>
      </c>
      <c r="E418" s="13">
        <f t="shared" si="25"/>
        <v>-0.58345434805967611</v>
      </c>
      <c r="F418" s="13">
        <f t="shared" si="26"/>
        <v>0.35813813614790491</v>
      </c>
      <c r="G418" s="13">
        <f t="shared" si="27"/>
        <v>-0.44338216378297424</v>
      </c>
    </row>
    <row r="419" spans="1:7" x14ac:dyDescent="0.2">
      <c r="A419" s="13" t="s">
        <v>690</v>
      </c>
      <c r="B419" s="15">
        <v>16.093086926762492</v>
      </c>
      <c r="C419" s="13">
        <v>0</v>
      </c>
      <c r="D419" s="13">
        <f t="shared" si="24"/>
        <v>-0.89185521352026687</v>
      </c>
      <c r="E419" s="13">
        <f t="shared" si="25"/>
        <v>-0.89185521352026687</v>
      </c>
      <c r="F419" s="13">
        <f t="shared" si="26"/>
        <v>0.29072712490979613</v>
      </c>
      <c r="G419" s="13">
        <f t="shared" si="27"/>
        <v>-0.3435149533068213</v>
      </c>
    </row>
    <row r="420" spans="1:7" x14ac:dyDescent="0.2">
      <c r="A420" s="13" t="s">
        <v>691</v>
      </c>
      <c r="B420" s="15">
        <v>18.017796030116358</v>
      </c>
      <c r="C420" s="13">
        <v>0</v>
      </c>
      <c r="D420" s="13">
        <f t="shared" si="24"/>
        <v>-1.057989932615129</v>
      </c>
      <c r="E420" s="13">
        <f t="shared" si="25"/>
        <v>-1.057989932615129</v>
      </c>
      <c r="F420" s="13">
        <f t="shared" si="26"/>
        <v>0.25769376853433429</v>
      </c>
      <c r="G420" s="13">
        <f t="shared" si="27"/>
        <v>-0.29799341008629332</v>
      </c>
    </row>
    <row r="421" spans="1:7" x14ac:dyDescent="0.2">
      <c r="A421" s="13" t="s">
        <v>692</v>
      </c>
      <c r="B421" s="15">
        <v>12.733744010951403</v>
      </c>
      <c r="C421" s="13">
        <v>0</v>
      </c>
      <c r="D421" s="13">
        <f t="shared" si="24"/>
        <v>-0.60188750323663087</v>
      </c>
      <c r="E421" s="13">
        <f t="shared" si="25"/>
        <v>-0.60188750323663087</v>
      </c>
      <c r="F421" s="13">
        <f t="shared" si="26"/>
        <v>0.35391198159724857</v>
      </c>
      <c r="G421" s="13">
        <f t="shared" si="27"/>
        <v>-0.43681953308346577</v>
      </c>
    </row>
    <row r="422" spans="1:7" x14ac:dyDescent="0.2">
      <c r="A422" s="13" t="s">
        <v>693</v>
      </c>
      <c r="B422" s="15">
        <v>14.17659137577002</v>
      </c>
      <c r="C422" s="13">
        <v>0</v>
      </c>
      <c r="D422" s="13">
        <f t="shared" si="24"/>
        <v>-0.72642946193221047</v>
      </c>
      <c r="E422" s="13">
        <f t="shared" si="25"/>
        <v>-0.72642946193221047</v>
      </c>
      <c r="F422" s="13">
        <f t="shared" si="26"/>
        <v>0.32597874593083731</v>
      </c>
      <c r="G422" s="13">
        <f t="shared" si="27"/>
        <v>-0.39449363433977896</v>
      </c>
    </row>
    <row r="423" spans="1:7" x14ac:dyDescent="0.2">
      <c r="A423" s="13" t="s">
        <v>694</v>
      </c>
      <c r="B423" s="15">
        <v>14.039698836413416</v>
      </c>
      <c r="C423" s="13">
        <v>0</v>
      </c>
      <c r="D423" s="13">
        <f t="shared" si="24"/>
        <v>-0.71461333681877792</v>
      </c>
      <c r="E423" s="13">
        <f t="shared" si="25"/>
        <v>-0.71461333681877792</v>
      </c>
      <c r="F423" s="13">
        <f t="shared" si="26"/>
        <v>0.3285802639235284</v>
      </c>
      <c r="G423" s="13">
        <f t="shared" si="27"/>
        <v>-0.39836079946092368</v>
      </c>
    </row>
    <row r="424" spans="1:7" x14ac:dyDescent="0.2">
      <c r="A424" s="13" t="s">
        <v>695</v>
      </c>
      <c r="B424" s="15">
        <v>12.9637234770705</v>
      </c>
      <c r="C424" s="13">
        <v>0</v>
      </c>
      <c r="D424" s="13">
        <f t="shared" si="24"/>
        <v>-0.62173859342719773</v>
      </c>
      <c r="E424" s="13">
        <f t="shared" si="25"/>
        <v>-0.62173859342719773</v>
      </c>
      <c r="F424" s="13">
        <f t="shared" si="26"/>
        <v>0.34938613883762309</v>
      </c>
      <c r="G424" s="13">
        <f t="shared" si="27"/>
        <v>-0.42983895997098076</v>
      </c>
    </row>
    <row r="425" spans="1:7" x14ac:dyDescent="0.2">
      <c r="A425" s="13" t="s">
        <v>696</v>
      </c>
      <c r="B425" s="15">
        <v>16.999315537303218</v>
      </c>
      <c r="C425" s="13">
        <v>0</v>
      </c>
      <c r="D425" s="13">
        <f t="shared" si="24"/>
        <v>-0.97007796177119054</v>
      </c>
      <c r="E425" s="13">
        <f t="shared" si="25"/>
        <v>-0.97007796177119054</v>
      </c>
      <c r="F425" s="13">
        <f t="shared" si="26"/>
        <v>0.27486496304820707</v>
      </c>
      <c r="G425" s="13">
        <f t="shared" si="27"/>
        <v>-0.32139738360676279</v>
      </c>
    </row>
    <row r="426" spans="1:7" x14ac:dyDescent="0.2">
      <c r="A426" s="13" t="s">
        <v>697</v>
      </c>
      <c r="B426" s="15">
        <v>12.616016427104723</v>
      </c>
      <c r="C426" s="13">
        <v>0</v>
      </c>
      <c r="D426" s="13">
        <f t="shared" si="24"/>
        <v>-0.59172563563907898</v>
      </c>
      <c r="E426" s="13">
        <f t="shared" si="25"/>
        <v>-0.59172563563907898</v>
      </c>
      <c r="F426" s="13">
        <f t="shared" si="26"/>
        <v>0.3562390113882879</v>
      </c>
      <c r="G426" s="13">
        <f t="shared" si="27"/>
        <v>-0.44042775746178003</v>
      </c>
    </row>
    <row r="427" spans="1:7" x14ac:dyDescent="0.2">
      <c r="A427" s="13" t="s">
        <v>698</v>
      </c>
      <c r="B427" s="15">
        <v>21.927446954141001</v>
      </c>
      <c r="C427" s="13">
        <v>0</v>
      </c>
      <c r="D427" s="13">
        <f t="shared" si="24"/>
        <v>-1.3954584658547637</v>
      </c>
      <c r="E427" s="13">
        <f t="shared" si="25"/>
        <v>-1.3954584658547637</v>
      </c>
      <c r="F427" s="13">
        <f t="shared" si="26"/>
        <v>0.19853777347476101</v>
      </c>
      <c r="G427" s="13">
        <f t="shared" si="27"/>
        <v>-0.22131743652066682</v>
      </c>
    </row>
    <row r="428" spans="1:7" x14ac:dyDescent="0.2">
      <c r="A428" s="13" t="s">
        <v>699</v>
      </c>
      <c r="B428" s="15">
        <v>13.44558521560575</v>
      </c>
      <c r="C428" s="13">
        <v>0</v>
      </c>
      <c r="D428" s="13">
        <f t="shared" si="24"/>
        <v>-0.66333135382648045</v>
      </c>
      <c r="E428" s="13">
        <f t="shared" si="25"/>
        <v>-0.66333135382648045</v>
      </c>
      <c r="F428" s="13">
        <f t="shared" si="26"/>
        <v>0.3399916666377174</v>
      </c>
      <c r="G428" s="13">
        <f t="shared" si="27"/>
        <v>-0.41550281773488817</v>
      </c>
    </row>
    <row r="429" spans="1:7" x14ac:dyDescent="0.2">
      <c r="A429" s="13" t="s">
        <v>700</v>
      </c>
      <c r="B429" s="15">
        <v>12.917180013689254</v>
      </c>
      <c r="C429" s="13">
        <v>0</v>
      </c>
      <c r="D429" s="13">
        <f t="shared" si="24"/>
        <v>-0.61772111088863069</v>
      </c>
      <c r="E429" s="13">
        <f t="shared" si="25"/>
        <v>-0.61772111088863069</v>
      </c>
      <c r="F429" s="13">
        <f t="shared" si="26"/>
        <v>0.35029992644167318</v>
      </c>
      <c r="G429" s="13">
        <f t="shared" si="27"/>
        <v>-0.43124444787674665</v>
      </c>
    </row>
    <row r="430" spans="1:7" x14ac:dyDescent="0.2">
      <c r="A430" s="13" t="s">
        <v>701</v>
      </c>
      <c r="B430" s="15">
        <v>14.329911019849419</v>
      </c>
      <c r="C430" s="13">
        <v>1</v>
      </c>
      <c r="D430" s="13">
        <f t="shared" si="24"/>
        <v>-0.73966352205925512</v>
      </c>
      <c r="E430" s="13">
        <f t="shared" si="25"/>
        <v>-0.73966352205925512</v>
      </c>
      <c r="F430" s="13">
        <f t="shared" si="26"/>
        <v>0.32307772660437528</v>
      </c>
      <c r="G430" s="13">
        <f t="shared" si="27"/>
        <v>-1.1298623450665264</v>
      </c>
    </row>
    <row r="431" spans="1:7" x14ac:dyDescent="0.2">
      <c r="A431" s="13" t="s">
        <v>702</v>
      </c>
      <c r="B431" s="15">
        <v>14.529774127310061</v>
      </c>
      <c r="C431" s="13">
        <v>0</v>
      </c>
      <c r="D431" s="13">
        <f t="shared" si="24"/>
        <v>-0.75691506472486658</v>
      </c>
      <c r="E431" s="13">
        <f t="shared" si="25"/>
        <v>-0.75691506472486658</v>
      </c>
      <c r="F431" s="13">
        <f t="shared" si="26"/>
        <v>0.31931641344033551</v>
      </c>
      <c r="G431" s="13">
        <f t="shared" si="27"/>
        <v>-0.38465771140941823</v>
      </c>
    </row>
    <row r="432" spans="1:7" x14ac:dyDescent="0.2">
      <c r="A432" s="13" t="s">
        <v>703</v>
      </c>
      <c r="B432" s="15">
        <v>12.848733744010952</v>
      </c>
      <c r="C432" s="13">
        <v>0</v>
      </c>
      <c r="D432" s="13">
        <f t="shared" si="24"/>
        <v>-0.61181304833191441</v>
      </c>
      <c r="E432" s="13">
        <f t="shared" si="25"/>
        <v>-0.61181304833191441</v>
      </c>
      <c r="F432" s="13">
        <f t="shared" si="26"/>
        <v>0.35164572809981265</v>
      </c>
      <c r="G432" s="13">
        <f t="shared" si="27"/>
        <v>-0.43331801612919812</v>
      </c>
    </row>
    <row r="433" spans="1:7" x14ac:dyDescent="0.2">
      <c r="A433" s="13" t="s">
        <v>704</v>
      </c>
      <c r="B433" s="15">
        <v>16.046543463381244</v>
      </c>
      <c r="C433" s="13">
        <v>0</v>
      </c>
      <c r="D433" s="13">
        <f t="shared" si="24"/>
        <v>-0.8878377309816996</v>
      </c>
      <c r="E433" s="13">
        <f t="shared" si="25"/>
        <v>-0.8878377309816996</v>
      </c>
      <c r="F433" s="13">
        <f t="shared" si="26"/>
        <v>0.29155624531719049</v>
      </c>
      <c r="G433" s="13">
        <f t="shared" si="27"/>
        <v>-0.3446846094771851</v>
      </c>
    </row>
    <row r="434" spans="1:7" x14ac:dyDescent="0.2">
      <c r="A434" s="13" t="s">
        <v>705</v>
      </c>
      <c r="B434" s="15">
        <v>17.776865160848732</v>
      </c>
      <c r="C434" s="13">
        <v>0</v>
      </c>
      <c r="D434" s="13">
        <f t="shared" si="24"/>
        <v>-1.0371935524154874</v>
      </c>
      <c r="E434" s="13">
        <f t="shared" si="25"/>
        <v>-1.0371935524154874</v>
      </c>
      <c r="F434" s="13">
        <f t="shared" si="26"/>
        <v>0.26169186274026368</v>
      </c>
      <c r="G434" s="13">
        <f t="shared" si="27"/>
        <v>-0.30339401136088312</v>
      </c>
    </row>
    <row r="435" spans="1:7" x14ac:dyDescent="0.2">
      <c r="A435" s="13" t="s">
        <v>706</v>
      </c>
      <c r="B435" s="15">
        <v>19.414099931553729</v>
      </c>
      <c r="C435" s="13">
        <v>0</v>
      </c>
      <c r="D435" s="13">
        <f t="shared" si="24"/>
        <v>-1.1785144087721413</v>
      </c>
      <c r="E435" s="13">
        <f t="shared" si="25"/>
        <v>-1.1785144087721413</v>
      </c>
      <c r="F435" s="13">
        <f t="shared" si="26"/>
        <v>0.23531941462169506</v>
      </c>
      <c r="G435" s="13">
        <f t="shared" si="27"/>
        <v>-0.26829706780099605</v>
      </c>
    </row>
    <row r="436" spans="1:7" x14ac:dyDescent="0.2">
      <c r="A436" s="13" t="s">
        <v>707</v>
      </c>
      <c r="B436" s="15">
        <v>16.279260780287473</v>
      </c>
      <c r="C436" s="13">
        <v>0</v>
      </c>
      <c r="D436" s="13">
        <f t="shared" si="24"/>
        <v>-0.90792514367453481</v>
      </c>
      <c r="E436" s="13">
        <f t="shared" si="25"/>
        <v>-0.90792514367453481</v>
      </c>
      <c r="F436" s="13">
        <f t="shared" si="26"/>
        <v>0.28742460459990821</v>
      </c>
      <c r="G436" s="13">
        <f t="shared" si="27"/>
        <v>-0.33886955433228033</v>
      </c>
    </row>
    <row r="437" spans="1:7" x14ac:dyDescent="0.2">
      <c r="A437" s="13" t="s">
        <v>708</v>
      </c>
      <c r="B437" s="15">
        <v>16.736481861738536</v>
      </c>
      <c r="C437" s="13">
        <v>0</v>
      </c>
      <c r="D437" s="13">
        <f t="shared" si="24"/>
        <v>-0.94739100155339995</v>
      </c>
      <c r="E437" s="13">
        <f t="shared" si="25"/>
        <v>-0.94739100155339995</v>
      </c>
      <c r="F437" s="13">
        <f t="shared" si="26"/>
        <v>0.27940981520546621</v>
      </c>
      <c r="G437" s="13">
        <f t="shared" si="27"/>
        <v>-0.32768470163999092</v>
      </c>
    </row>
    <row r="438" spans="1:7" x14ac:dyDescent="0.2">
      <c r="A438" s="13" t="s">
        <v>709</v>
      </c>
      <c r="B438" s="15">
        <v>15.594798083504449</v>
      </c>
      <c r="C438" s="13">
        <v>0</v>
      </c>
      <c r="D438" s="13">
        <f t="shared" si="24"/>
        <v>-0.84884451810737205</v>
      </c>
      <c r="E438" s="13">
        <f t="shared" si="25"/>
        <v>-0.84884451810737205</v>
      </c>
      <c r="F438" s="13">
        <f t="shared" si="26"/>
        <v>0.29967530238270706</v>
      </c>
      <c r="G438" s="13">
        <f t="shared" si="27"/>
        <v>-0.3562111977466319</v>
      </c>
    </row>
    <row r="439" spans="1:7" x14ac:dyDescent="0.2">
      <c r="A439" s="13" t="s">
        <v>710</v>
      </c>
      <c r="B439" s="15">
        <v>13.467488021902806</v>
      </c>
      <c r="C439" s="13">
        <v>0</v>
      </c>
      <c r="D439" s="13">
        <f t="shared" si="24"/>
        <v>-0.66522193384462969</v>
      </c>
      <c r="E439" s="13">
        <f t="shared" si="25"/>
        <v>-0.66522193384462969</v>
      </c>
      <c r="F439" s="13">
        <f t="shared" si="26"/>
        <v>0.33956755394738375</v>
      </c>
      <c r="G439" s="13">
        <f t="shared" si="27"/>
        <v>-0.41486043723357419</v>
      </c>
    </row>
    <row r="440" spans="1:7" x14ac:dyDescent="0.2">
      <c r="A440" s="13" t="s">
        <v>711</v>
      </c>
      <c r="B440" s="15">
        <v>14.091718001368925</v>
      </c>
      <c r="C440" s="13">
        <v>0</v>
      </c>
      <c r="D440" s="13">
        <f t="shared" si="24"/>
        <v>-0.71910346436188211</v>
      </c>
      <c r="E440" s="13">
        <f t="shared" si="25"/>
        <v>-0.71910346436188211</v>
      </c>
      <c r="F440" s="13">
        <f t="shared" si="26"/>
        <v>0.32759043673445021</v>
      </c>
      <c r="G440" s="13">
        <f t="shared" si="27"/>
        <v>-0.39688765496471506</v>
      </c>
    </row>
    <row r="441" spans="1:7" x14ac:dyDescent="0.2">
      <c r="A441" s="13" t="s">
        <v>712</v>
      </c>
      <c r="B441" s="15">
        <v>13.59069130732375</v>
      </c>
      <c r="C441" s="13">
        <v>0</v>
      </c>
      <c r="D441" s="13">
        <f t="shared" si="24"/>
        <v>-0.67585644644671894</v>
      </c>
      <c r="E441" s="13">
        <f t="shared" si="25"/>
        <v>-0.67585644644671894</v>
      </c>
      <c r="F441" s="13">
        <f t="shared" si="26"/>
        <v>0.33718672735695315</v>
      </c>
      <c r="G441" s="13">
        <f t="shared" si="27"/>
        <v>-0.41126196852001951</v>
      </c>
    </row>
    <row r="442" spans="1:7" x14ac:dyDescent="0.2">
      <c r="A442" s="13" t="s">
        <v>713</v>
      </c>
      <c r="B442" s="15">
        <v>13.831622176591376</v>
      </c>
      <c r="C442" s="13">
        <v>0</v>
      </c>
      <c r="D442" s="13">
        <f t="shared" si="24"/>
        <v>-0.6966528266463603</v>
      </c>
      <c r="E442" s="13">
        <f t="shared" si="25"/>
        <v>-0.6966528266463603</v>
      </c>
      <c r="F442" s="13">
        <f t="shared" si="26"/>
        <v>0.33255475656947969</v>
      </c>
      <c r="G442" s="13">
        <f t="shared" si="27"/>
        <v>-0.40429792438639406</v>
      </c>
    </row>
    <row r="443" spans="1:7" x14ac:dyDescent="0.2">
      <c r="A443" s="13" t="s">
        <v>714</v>
      </c>
      <c r="B443" s="15">
        <v>17.240246406570844</v>
      </c>
      <c r="C443" s="13">
        <v>0</v>
      </c>
      <c r="D443" s="13">
        <f t="shared" si="24"/>
        <v>-0.99087434197083191</v>
      </c>
      <c r="E443" s="13">
        <f t="shared" si="25"/>
        <v>-0.99087434197083191</v>
      </c>
      <c r="F443" s="13">
        <f t="shared" si="26"/>
        <v>0.2707394133362872</v>
      </c>
      <c r="G443" s="13">
        <f t="shared" si="27"/>
        <v>-0.3157241531456958</v>
      </c>
    </row>
    <row r="444" spans="1:7" x14ac:dyDescent="0.2">
      <c r="A444" s="13" t="s">
        <v>715</v>
      </c>
      <c r="B444" s="15">
        <v>13.166324435318275</v>
      </c>
      <c r="C444" s="13">
        <v>0</v>
      </c>
      <c r="D444" s="13">
        <f t="shared" si="24"/>
        <v>-0.63922645859507798</v>
      </c>
      <c r="E444" s="13">
        <f t="shared" si="25"/>
        <v>-0.63922645859507798</v>
      </c>
      <c r="F444" s="13">
        <f t="shared" si="26"/>
        <v>0.34542142041122709</v>
      </c>
      <c r="G444" s="13">
        <f t="shared" si="27"/>
        <v>-0.42376364035181796</v>
      </c>
    </row>
    <row r="445" spans="1:7" x14ac:dyDescent="0.2">
      <c r="A445" s="13" t="s">
        <v>716</v>
      </c>
      <c r="B445" s="15">
        <v>20.856947296372347</v>
      </c>
      <c r="C445" s="13">
        <v>1</v>
      </c>
      <c r="D445" s="13">
        <f t="shared" si="24"/>
        <v>-1.3030563674677207</v>
      </c>
      <c r="E445" s="13">
        <f t="shared" si="25"/>
        <v>-1.3030563674677207</v>
      </c>
      <c r="F445" s="13">
        <f t="shared" si="26"/>
        <v>0.21365108469741731</v>
      </c>
      <c r="G445" s="13">
        <f t="shared" si="27"/>
        <v>-1.543411039921994</v>
      </c>
    </row>
    <row r="446" spans="1:7" x14ac:dyDescent="0.2">
      <c r="A446" s="13" t="s">
        <v>717</v>
      </c>
      <c r="B446" s="15">
        <v>13.579739904175222</v>
      </c>
      <c r="C446" s="13">
        <v>0</v>
      </c>
      <c r="D446" s="13">
        <f t="shared" si="24"/>
        <v>-0.67491115643764421</v>
      </c>
      <c r="E446" s="13">
        <f t="shared" si="25"/>
        <v>-0.67491115643764421</v>
      </c>
      <c r="F446" s="13">
        <f t="shared" si="26"/>
        <v>0.33739802446286937</v>
      </c>
      <c r="G446" s="13">
        <f t="shared" si="27"/>
        <v>-0.41158080762798416</v>
      </c>
    </row>
    <row r="447" spans="1:7" x14ac:dyDescent="0.2">
      <c r="A447" s="13" t="s">
        <v>718</v>
      </c>
      <c r="B447" s="15">
        <v>14.245037645448322</v>
      </c>
      <c r="C447" s="13">
        <v>0</v>
      </c>
      <c r="D447" s="13">
        <f t="shared" si="24"/>
        <v>-0.73233752448892675</v>
      </c>
      <c r="E447" s="13">
        <f t="shared" si="25"/>
        <v>-0.73233752448892675</v>
      </c>
      <c r="F447" s="13">
        <f t="shared" si="26"/>
        <v>0.32468198350511018</v>
      </c>
      <c r="G447" s="13">
        <f t="shared" si="27"/>
        <v>-0.39257156351112787</v>
      </c>
    </row>
    <row r="448" spans="1:7" x14ac:dyDescent="0.2">
      <c r="A448" s="13" t="s">
        <v>719</v>
      </c>
      <c r="B448" s="15">
        <v>16.566735112936346</v>
      </c>
      <c r="C448" s="13">
        <v>0</v>
      </c>
      <c r="D448" s="13">
        <f t="shared" si="24"/>
        <v>-0.93273900641274365</v>
      </c>
      <c r="E448" s="13">
        <f t="shared" si="25"/>
        <v>-0.93273900641274365</v>
      </c>
      <c r="F448" s="13">
        <f t="shared" si="26"/>
        <v>0.28236936003100788</v>
      </c>
      <c r="G448" s="13">
        <f t="shared" si="27"/>
        <v>-0.33180027131045969</v>
      </c>
    </row>
    <row r="449" spans="1:7" x14ac:dyDescent="0.2">
      <c r="A449" s="13" t="s">
        <v>720</v>
      </c>
      <c r="B449" s="15">
        <v>16.878850102669404</v>
      </c>
      <c r="C449" s="13">
        <v>0</v>
      </c>
      <c r="D449" s="13">
        <f t="shared" si="24"/>
        <v>-0.95967977167136964</v>
      </c>
      <c r="E449" s="13">
        <f t="shared" si="25"/>
        <v>-0.95967977167136964</v>
      </c>
      <c r="F449" s="13">
        <f t="shared" si="26"/>
        <v>0.27694231450282536</v>
      </c>
      <c r="G449" s="13">
        <f t="shared" si="27"/>
        <v>-0.32426627370298405</v>
      </c>
    </row>
    <row r="450" spans="1:7" x14ac:dyDescent="0.2">
      <c r="A450" s="13" t="s">
        <v>721</v>
      </c>
      <c r="B450" s="15">
        <v>13.371663244353183</v>
      </c>
      <c r="C450" s="13">
        <v>0</v>
      </c>
      <c r="D450" s="13">
        <f t="shared" ref="D450:D513" si="28">$J$2+$J$3*B450</f>
        <v>-0.65695064626522681</v>
      </c>
      <c r="E450" s="13">
        <f t="shared" si="25"/>
        <v>-0.65695064626522681</v>
      </c>
      <c r="F450" s="13">
        <f t="shared" si="26"/>
        <v>0.34142493885871278</v>
      </c>
      <c r="G450" s="13">
        <f t="shared" si="27"/>
        <v>-0.41767677622921107</v>
      </c>
    </row>
    <row r="451" spans="1:7" x14ac:dyDescent="0.2">
      <c r="A451" s="13" t="s">
        <v>722</v>
      </c>
      <c r="B451" s="15">
        <v>21.664613278576319</v>
      </c>
      <c r="C451" s="13">
        <v>0</v>
      </c>
      <c r="D451" s="13">
        <f t="shared" si="28"/>
        <v>-1.3727715056369731</v>
      </c>
      <c r="E451" s="13">
        <f t="shared" ref="E451:E514" si="29">MIN(MAX(D451,-35),35)</f>
        <v>-1.3727715056369731</v>
      </c>
      <c r="F451" s="13">
        <f t="shared" ref="F451:F514" si="30">1/(1+EXP(-E451))</f>
        <v>0.20217243703729876</v>
      </c>
      <c r="G451" s="13">
        <f t="shared" ref="G451:G514" si="31">C451*LN(F451)+(1-C451)*LN(1-F451)</f>
        <v>-0.22586279139528842</v>
      </c>
    </row>
    <row r="452" spans="1:7" x14ac:dyDescent="0.2">
      <c r="A452" s="13" t="s">
        <v>723</v>
      </c>
      <c r="B452" s="15">
        <v>21.374401095140314</v>
      </c>
      <c r="C452" s="13">
        <v>0</v>
      </c>
      <c r="D452" s="13">
        <f t="shared" si="28"/>
        <v>-1.3477213203964959</v>
      </c>
      <c r="E452" s="13">
        <f t="shared" si="29"/>
        <v>-1.3477213203964959</v>
      </c>
      <c r="F452" s="13">
        <f t="shared" si="30"/>
        <v>0.20624315771917137</v>
      </c>
      <c r="G452" s="13">
        <f t="shared" si="31"/>
        <v>-0.23097810861606977</v>
      </c>
    </row>
    <row r="453" spans="1:7" x14ac:dyDescent="0.2">
      <c r="A453" s="13" t="s">
        <v>724</v>
      </c>
      <c r="B453" s="15">
        <v>22.083504449007528</v>
      </c>
      <c r="C453" s="13">
        <v>0</v>
      </c>
      <c r="D453" s="13">
        <f t="shared" si="28"/>
        <v>-1.4089288484840767</v>
      </c>
      <c r="E453" s="13">
        <f t="shared" si="29"/>
        <v>-1.4089288484840767</v>
      </c>
      <c r="F453" s="13">
        <f t="shared" si="30"/>
        <v>0.19640306005331251</v>
      </c>
      <c r="G453" s="13">
        <f t="shared" si="31"/>
        <v>-0.2186574539795593</v>
      </c>
    </row>
    <row r="454" spans="1:7" x14ac:dyDescent="0.2">
      <c r="A454" s="13" t="s">
        <v>725</v>
      </c>
      <c r="B454" s="15">
        <v>13.467488021902806</v>
      </c>
      <c r="C454" s="13">
        <v>0</v>
      </c>
      <c r="D454" s="13">
        <f t="shared" si="28"/>
        <v>-0.66522193384462969</v>
      </c>
      <c r="E454" s="13">
        <f t="shared" si="29"/>
        <v>-0.66522193384462969</v>
      </c>
      <c r="F454" s="13">
        <f t="shared" si="30"/>
        <v>0.33956755394738375</v>
      </c>
      <c r="G454" s="13">
        <f t="shared" si="31"/>
        <v>-0.41486043723357419</v>
      </c>
    </row>
    <row r="455" spans="1:7" x14ac:dyDescent="0.2">
      <c r="A455" s="13" t="s">
        <v>726</v>
      </c>
      <c r="B455" s="15">
        <v>13.505817932922655</v>
      </c>
      <c r="C455" s="13">
        <v>0</v>
      </c>
      <c r="D455" s="13">
        <f t="shared" si="28"/>
        <v>-0.66853044887639079</v>
      </c>
      <c r="E455" s="13">
        <f t="shared" si="29"/>
        <v>-0.66853044887639079</v>
      </c>
      <c r="F455" s="13">
        <f t="shared" si="30"/>
        <v>0.33882597593534086</v>
      </c>
      <c r="G455" s="13">
        <f t="shared" si="31"/>
        <v>-0.41373819985559496</v>
      </c>
    </row>
    <row r="456" spans="1:7" x14ac:dyDescent="0.2">
      <c r="A456" s="13" t="s">
        <v>727</v>
      </c>
      <c r="B456" s="15">
        <v>19.252566735112936</v>
      </c>
      <c r="C456" s="13">
        <v>0</v>
      </c>
      <c r="D456" s="13">
        <f t="shared" si="28"/>
        <v>-1.164571381138291</v>
      </c>
      <c r="E456" s="13">
        <f t="shared" si="29"/>
        <v>-1.164571381138291</v>
      </c>
      <c r="F456" s="13">
        <f t="shared" si="30"/>
        <v>0.23783763396632182</v>
      </c>
      <c r="G456" s="13">
        <f t="shared" si="31"/>
        <v>-0.27159566720919615</v>
      </c>
    </row>
    <row r="457" spans="1:7" x14ac:dyDescent="0.2">
      <c r="A457" s="13" t="s">
        <v>728</v>
      </c>
      <c r="B457" s="15">
        <v>17.251197809719372</v>
      </c>
      <c r="C457" s="13">
        <v>0</v>
      </c>
      <c r="D457" s="13">
        <f t="shared" si="28"/>
        <v>-0.99181963197990664</v>
      </c>
      <c r="E457" s="13">
        <f t="shared" si="29"/>
        <v>-0.99181963197990664</v>
      </c>
      <c r="F457" s="13">
        <f t="shared" si="30"/>
        <v>0.27055281612352233</v>
      </c>
      <c r="G457" s="13">
        <f t="shared" si="31"/>
        <v>-0.31546831408382037</v>
      </c>
    </row>
    <row r="458" spans="1:7" x14ac:dyDescent="0.2">
      <c r="A458" s="13" t="s">
        <v>729</v>
      </c>
      <c r="B458" s="15">
        <v>14.63107460643395</v>
      </c>
      <c r="C458" s="13">
        <v>0</v>
      </c>
      <c r="D458" s="13">
        <f t="shared" si="28"/>
        <v>-0.76565899730880682</v>
      </c>
      <c r="E458" s="13">
        <f t="shared" si="29"/>
        <v>-0.76565899730880682</v>
      </c>
      <c r="F458" s="13">
        <f t="shared" si="30"/>
        <v>0.31741889954421892</v>
      </c>
      <c r="G458" s="13">
        <f t="shared" si="31"/>
        <v>-0.38187393047593099</v>
      </c>
    </row>
    <row r="459" spans="1:7" x14ac:dyDescent="0.2">
      <c r="A459" s="13" t="s">
        <v>730</v>
      </c>
      <c r="B459" s="15">
        <v>14.283367556468173</v>
      </c>
      <c r="C459" s="13">
        <v>0</v>
      </c>
      <c r="D459" s="13">
        <f t="shared" si="28"/>
        <v>-0.73564603952068786</v>
      </c>
      <c r="E459" s="13">
        <f t="shared" si="29"/>
        <v>-0.73564603952068786</v>
      </c>
      <c r="F459" s="13">
        <f t="shared" si="30"/>
        <v>0.3239569678125625</v>
      </c>
      <c r="G459" s="13">
        <f t="shared" si="31"/>
        <v>-0.39149854788319083</v>
      </c>
    </row>
    <row r="460" spans="1:7" x14ac:dyDescent="0.2">
      <c r="A460" s="13" t="s">
        <v>731</v>
      </c>
      <c r="B460" s="15">
        <v>13.579739904175222</v>
      </c>
      <c r="C460" s="13">
        <v>0</v>
      </c>
      <c r="D460" s="13">
        <f t="shared" si="28"/>
        <v>-0.67491115643764421</v>
      </c>
      <c r="E460" s="13">
        <f t="shared" si="29"/>
        <v>-0.67491115643764421</v>
      </c>
      <c r="F460" s="13">
        <f t="shared" si="30"/>
        <v>0.33739802446286937</v>
      </c>
      <c r="G460" s="13">
        <f t="shared" si="31"/>
        <v>-0.41158080762798416</v>
      </c>
    </row>
    <row r="461" spans="1:7" x14ac:dyDescent="0.2">
      <c r="A461" s="13" t="s">
        <v>732</v>
      </c>
      <c r="B461" s="15">
        <v>19.54277891854894</v>
      </c>
      <c r="C461" s="13">
        <v>0</v>
      </c>
      <c r="D461" s="13">
        <f t="shared" si="28"/>
        <v>-1.1896215663787681</v>
      </c>
      <c r="E461" s="13">
        <f t="shared" si="29"/>
        <v>-1.1896215663787681</v>
      </c>
      <c r="F461" s="13">
        <f t="shared" si="30"/>
        <v>0.2333266251556439</v>
      </c>
      <c r="G461" s="13">
        <f t="shared" si="31"/>
        <v>-0.26569441597429866</v>
      </c>
    </row>
    <row r="462" spans="1:7" x14ac:dyDescent="0.2">
      <c r="A462" s="13" t="s">
        <v>733</v>
      </c>
      <c r="B462" s="15">
        <v>15.299110198494182</v>
      </c>
      <c r="C462" s="13">
        <v>0</v>
      </c>
      <c r="D462" s="13">
        <f t="shared" si="28"/>
        <v>-0.82332168786235771</v>
      </c>
      <c r="E462" s="13">
        <f t="shared" si="29"/>
        <v>-0.82332168786235771</v>
      </c>
      <c r="F462" s="13">
        <f t="shared" si="30"/>
        <v>0.30505901303571847</v>
      </c>
      <c r="G462" s="13">
        <f t="shared" si="31"/>
        <v>-0.36392834786523498</v>
      </c>
    </row>
    <row r="463" spans="1:7" x14ac:dyDescent="0.2">
      <c r="A463" s="13" t="s">
        <v>734</v>
      </c>
      <c r="B463" s="15">
        <v>14.220396988364135</v>
      </c>
      <c r="C463" s="13">
        <v>0</v>
      </c>
      <c r="D463" s="13">
        <f t="shared" si="28"/>
        <v>-0.73021062196850894</v>
      </c>
      <c r="E463" s="13">
        <f t="shared" si="29"/>
        <v>-0.73021062196850894</v>
      </c>
      <c r="F463" s="13">
        <f t="shared" si="30"/>
        <v>0.32514850957828756</v>
      </c>
      <c r="G463" s="13">
        <f t="shared" si="31"/>
        <v>-0.39326262650633537</v>
      </c>
    </row>
    <row r="464" spans="1:7" x14ac:dyDescent="0.2">
      <c r="A464" s="13" t="s">
        <v>735</v>
      </c>
      <c r="B464" s="15">
        <v>13.963039014373717</v>
      </c>
      <c r="C464" s="13">
        <v>0</v>
      </c>
      <c r="D464" s="13">
        <f t="shared" si="28"/>
        <v>-0.70799630675525571</v>
      </c>
      <c r="E464" s="13">
        <f t="shared" si="29"/>
        <v>-0.70799630675525571</v>
      </c>
      <c r="F464" s="13">
        <f t="shared" si="30"/>
        <v>0.33004173422254807</v>
      </c>
      <c r="G464" s="13">
        <f t="shared" si="31"/>
        <v>-0.40053985842162093</v>
      </c>
    </row>
    <row r="465" spans="1:7" x14ac:dyDescent="0.2">
      <c r="A465" s="13" t="s">
        <v>736</v>
      </c>
      <c r="B465" s="15">
        <v>15.225188227241615</v>
      </c>
      <c r="C465" s="13">
        <v>0</v>
      </c>
      <c r="D465" s="13">
        <f t="shared" si="28"/>
        <v>-0.81694098030110407</v>
      </c>
      <c r="E465" s="13">
        <f t="shared" si="29"/>
        <v>-0.81694098030110407</v>
      </c>
      <c r="F465" s="13">
        <f t="shared" si="30"/>
        <v>0.30641339041398691</v>
      </c>
      <c r="G465" s="13">
        <f t="shared" si="31"/>
        <v>-0.36587915937400001</v>
      </c>
    </row>
    <row r="466" spans="1:7" x14ac:dyDescent="0.2">
      <c r="A466" s="13" t="s">
        <v>737</v>
      </c>
      <c r="B466" s="15">
        <v>18.255989048596852</v>
      </c>
      <c r="C466" s="13">
        <v>0</v>
      </c>
      <c r="D466" s="13">
        <f t="shared" si="28"/>
        <v>-1.0785499903125018</v>
      </c>
      <c r="E466" s="13">
        <f t="shared" si="29"/>
        <v>-1.0785499903125018</v>
      </c>
      <c r="F466" s="13">
        <f t="shared" si="30"/>
        <v>0.25378051559701281</v>
      </c>
      <c r="G466" s="13">
        <f t="shared" si="31"/>
        <v>-0.29273550703371781</v>
      </c>
    </row>
    <row r="467" spans="1:7" x14ac:dyDescent="0.2">
      <c r="A467" s="13" t="s">
        <v>738</v>
      </c>
      <c r="B467" s="15">
        <v>13.664613278576317</v>
      </c>
      <c r="C467" s="13">
        <v>0</v>
      </c>
      <c r="D467" s="13">
        <f t="shared" si="28"/>
        <v>-0.68223715400797258</v>
      </c>
      <c r="E467" s="13">
        <f t="shared" si="29"/>
        <v>-0.68223715400797258</v>
      </c>
      <c r="F467" s="13">
        <f t="shared" si="30"/>
        <v>0.33576217604284414</v>
      </c>
      <c r="G467" s="13">
        <f t="shared" si="31"/>
        <v>-0.40911502502259373</v>
      </c>
    </row>
    <row r="468" spans="1:7" x14ac:dyDescent="0.2">
      <c r="A468" s="13" t="s">
        <v>739</v>
      </c>
      <c r="B468" s="15">
        <v>15.189596167008897</v>
      </c>
      <c r="C468" s="13">
        <v>0</v>
      </c>
      <c r="D468" s="13">
        <f t="shared" si="28"/>
        <v>-0.81386878777161153</v>
      </c>
      <c r="E468" s="13">
        <f t="shared" si="29"/>
        <v>-0.81386878777161153</v>
      </c>
      <c r="F468" s="13">
        <f t="shared" si="30"/>
        <v>0.30706669377785789</v>
      </c>
      <c r="G468" s="13">
        <f t="shared" si="31"/>
        <v>-0.36682152364121262</v>
      </c>
    </row>
    <row r="469" spans="1:7" x14ac:dyDescent="0.2">
      <c r="A469" s="13" t="s">
        <v>740</v>
      </c>
      <c r="B469" s="15">
        <v>13.675564681724847</v>
      </c>
      <c r="C469" s="13">
        <v>0</v>
      </c>
      <c r="D469" s="13">
        <f t="shared" si="28"/>
        <v>-0.68318244401704731</v>
      </c>
      <c r="E469" s="13">
        <f t="shared" si="29"/>
        <v>-0.68318244401704731</v>
      </c>
      <c r="F469" s="13">
        <f t="shared" si="30"/>
        <v>0.33555138459423095</v>
      </c>
      <c r="G469" s="13">
        <f t="shared" si="31"/>
        <v>-0.40879773202683956</v>
      </c>
    </row>
    <row r="470" spans="1:7" x14ac:dyDescent="0.2">
      <c r="A470" s="13" t="s">
        <v>741</v>
      </c>
      <c r="B470" s="15">
        <v>14.425735797399042</v>
      </c>
      <c r="C470" s="13">
        <v>0</v>
      </c>
      <c r="D470" s="13">
        <f t="shared" si="28"/>
        <v>-0.74793480963865777</v>
      </c>
      <c r="E470" s="13">
        <f t="shared" si="29"/>
        <v>-0.74793480963865777</v>
      </c>
      <c r="F470" s="13">
        <f t="shared" si="30"/>
        <v>0.32127146188226607</v>
      </c>
      <c r="G470" s="13">
        <f t="shared" si="31"/>
        <v>-0.3875340279499514</v>
      </c>
    </row>
    <row r="471" spans="1:7" x14ac:dyDescent="0.2">
      <c r="A471" s="13" t="s">
        <v>742</v>
      </c>
      <c r="B471" s="15">
        <v>13.760438056125942</v>
      </c>
      <c r="C471" s="13">
        <v>0</v>
      </c>
      <c r="D471" s="13">
        <f t="shared" si="28"/>
        <v>-0.69050844158737545</v>
      </c>
      <c r="E471" s="13">
        <f t="shared" si="29"/>
        <v>-0.69050844158737545</v>
      </c>
      <c r="F471" s="13">
        <f t="shared" si="30"/>
        <v>0.33391997743139218</v>
      </c>
      <c r="G471" s="13">
        <f t="shared" si="31"/>
        <v>-0.40634546165274371</v>
      </c>
    </row>
    <row r="472" spans="1:7" x14ac:dyDescent="0.2">
      <c r="A472" s="13" t="s">
        <v>743</v>
      </c>
      <c r="B472" s="15">
        <v>13.916495550992471</v>
      </c>
      <c r="C472" s="13">
        <v>0</v>
      </c>
      <c r="D472" s="13">
        <f t="shared" si="28"/>
        <v>-0.70397882421668845</v>
      </c>
      <c r="E472" s="13">
        <f t="shared" si="29"/>
        <v>-0.70397882421668845</v>
      </c>
      <c r="F472" s="13">
        <f t="shared" si="30"/>
        <v>0.33093066237984697</v>
      </c>
      <c r="G472" s="13">
        <f t="shared" si="31"/>
        <v>-0.40186758054718458</v>
      </c>
    </row>
    <row r="473" spans="1:7" x14ac:dyDescent="0.2">
      <c r="A473" s="13" t="s">
        <v>744</v>
      </c>
      <c r="B473" s="15">
        <v>14.666666666666666</v>
      </c>
      <c r="C473" s="13">
        <v>0</v>
      </c>
      <c r="D473" s="13">
        <f t="shared" si="28"/>
        <v>-0.76873118983829913</v>
      </c>
      <c r="E473" s="13">
        <f t="shared" si="29"/>
        <v>-0.76873118983829913</v>
      </c>
      <c r="F473" s="13">
        <f t="shared" si="30"/>
        <v>0.31675363927040229</v>
      </c>
      <c r="G473" s="13">
        <f t="shared" si="31"/>
        <v>-0.3808997805992716</v>
      </c>
    </row>
    <row r="474" spans="1:7" x14ac:dyDescent="0.2">
      <c r="A474" s="13" t="s">
        <v>745</v>
      </c>
      <c r="B474" s="15">
        <v>16.61327857631759</v>
      </c>
      <c r="C474" s="13">
        <v>0</v>
      </c>
      <c r="D474" s="13">
        <f t="shared" si="28"/>
        <v>-0.93675648895131047</v>
      </c>
      <c r="E474" s="13">
        <f t="shared" si="29"/>
        <v>-0.93675648895131047</v>
      </c>
      <c r="F474" s="13">
        <f t="shared" si="30"/>
        <v>0.28155598205789045</v>
      </c>
      <c r="G474" s="13">
        <f t="shared" si="31"/>
        <v>-0.33066749168007881</v>
      </c>
    </row>
    <row r="475" spans="1:7" x14ac:dyDescent="0.2">
      <c r="A475" s="13" t="s">
        <v>746</v>
      </c>
      <c r="B475" s="15">
        <v>18.329911019849419</v>
      </c>
      <c r="C475" s="13">
        <v>0</v>
      </c>
      <c r="D475" s="13">
        <f t="shared" si="28"/>
        <v>-1.0849306978737554</v>
      </c>
      <c r="E475" s="13">
        <f t="shared" si="29"/>
        <v>-1.0849306978737554</v>
      </c>
      <c r="F475" s="13">
        <f t="shared" si="30"/>
        <v>0.25257406243895369</v>
      </c>
      <c r="G475" s="13">
        <f t="shared" si="31"/>
        <v>-0.29112005881195258</v>
      </c>
    </row>
    <row r="476" spans="1:7" x14ac:dyDescent="0.2">
      <c r="A476" s="13" t="s">
        <v>747</v>
      </c>
      <c r="B476" s="15">
        <v>16.054757015742641</v>
      </c>
      <c r="C476" s="13">
        <v>0</v>
      </c>
      <c r="D476" s="13">
        <f t="shared" si="28"/>
        <v>-0.88854669848850554</v>
      </c>
      <c r="E476" s="13">
        <f t="shared" si="29"/>
        <v>-0.88854669848850554</v>
      </c>
      <c r="F476" s="13">
        <f t="shared" si="30"/>
        <v>0.29140982887062816</v>
      </c>
      <c r="G476" s="13">
        <f t="shared" si="31"/>
        <v>-0.34447795747765803</v>
      </c>
    </row>
    <row r="477" spans="1:7" x14ac:dyDescent="0.2">
      <c r="A477" s="13" t="s">
        <v>748</v>
      </c>
      <c r="B477" s="15">
        <v>15.723477070499658</v>
      </c>
      <c r="C477" s="13">
        <v>0</v>
      </c>
      <c r="D477" s="13">
        <f t="shared" si="28"/>
        <v>-0.85995167571399889</v>
      </c>
      <c r="E477" s="13">
        <f t="shared" si="29"/>
        <v>-0.85995167571399889</v>
      </c>
      <c r="F477" s="13">
        <f t="shared" si="30"/>
        <v>0.29734944208242525</v>
      </c>
      <c r="G477" s="13">
        <f t="shared" si="31"/>
        <v>-0.35289558341652116</v>
      </c>
    </row>
    <row r="478" spans="1:7" x14ac:dyDescent="0.2">
      <c r="A478" s="13" t="s">
        <v>749</v>
      </c>
      <c r="B478" s="15">
        <v>17.067761806981519</v>
      </c>
      <c r="C478" s="13">
        <v>0</v>
      </c>
      <c r="D478" s="13">
        <f t="shared" si="28"/>
        <v>-0.97598602432790682</v>
      </c>
      <c r="E478" s="13">
        <f t="shared" si="29"/>
        <v>-0.97598602432790682</v>
      </c>
      <c r="F478" s="13">
        <f t="shared" si="30"/>
        <v>0.2736889698199908</v>
      </c>
      <c r="G478" s="13">
        <f t="shared" si="31"/>
        <v>-0.31977693967546211</v>
      </c>
    </row>
    <row r="479" spans="1:7" x14ac:dyDescent="0.2">
      <c r="A479" s="13" t="s">
        <v>750</v>
      </c>
      <c r="B479" s="15">
        <v>14.513347022587268</v>
      </c>
      <c r="C479" s="13">
        <v>0</v>
      </c>
      <c r="D479" s="13">
        <f t="shared" si="28"/>
        <v>-0.75549712971125449</v>
      </c>
      <c r="E479" s="13">
        <f t="shared" si="29"/>
        <v>-0.75549712971125449</v>
      </c>
      <c r="F479" s="13">
        <f t="shared" si="30"/>
        <v>0.31962468542232297</v>
      </c>
      <c r="G479" s="13">
        <f t="shared" si="31"/>
        <v>-0.38511069986862656</v>
      </c>
    </row>
    <row r="480" spans="1:7" x14ac:dyDescent="0.2">
      <c r="A480" s="13" t="s">
        <v>751</v>
      </c>
      <c r="B480" s="15">
        <v>15.728952772073923</v>
      </c>
      <c r="C480" s="13">
        <v>0</v>
      </c>
      <c r="D480" s="13">
        <f t="shared" si="28"/>
        <v>-0.86042432071853603</v>
      </c>
      <c r="E480" s="13">
        <f t="shared" si="29"/>
        <v>-0.86042432071853603</v>
      </c>
      <c r="F480" s="13">
        <f t="shared" si="30"/>
        <v>0.29725070052068348</v>
      </c>
      <c r="G480" s="13">
        <f t="shared" si="31"/>
        <v>-0.35275506602371726</v>
      </c>
    </row>
    <row r="481" spans="1:7" x14ac:dyDescent="0.2">
      <c r="A481" s="13" t="s">
        <v>752</v>
      </c>
      <c r="B481" s="15">
        <v>16.662559890485969</v>
      </c>
      <c r="C481" s="13">
        <v>0</v>
      </c>
      <c r="D481" s="13">
        <f t="shared" si="28"/>
        <v>-0.94101029399214631</v>
      </c>
      <c r="E481" s="13">
        <f t="shared" si="29"/>
        <v>-0.94101029399214631</v>
      </c>
      <c r="F481" s="13">
        <f t="shared" si="30"/>
        <v>0.28069631308536902</v>
      </c>
      <c r="G481" s="13">
        <f t="shared" si="31"/>
        <v>-0.32947163642388005</v>
      </c>
    </row>
    <row r="482" spans="1:7" x14ac:dyDescent="0.2">
      <c r="A482" s="13" t="s">
        <v>753</v>
      </c>
      <c r="B482" s="15">
        <v>17.815195071868583</v>
      </c>
      <c r="C482" s="13">
        <v>0</v>
      </c>
      <c r="D482" s="13">
        <f t="shared" si="28"/>
        <v>-1.0405020674472487</v>
      </c>
      <c r="E482" s="13">
        <f t="shared" si="29"/>
        <v>-1.0405020674472487</v>
      </c>
      <c r="F482" s="13">
        <f t="shared" si="30"/>
        <v>0.26105313128079977</v>
      </c>
      <c r="G482" s="13">
        <f t="shared" si="31"/>
        <v>-0.30252925680370457</v>
      </c>
    </row>
    <row r="483" spans="1:7" x14ac:dyDescent="0.2">
      <c r="A483" s="13" t="s">
        <v>754</v>
      </c>
      <c r="B483" s="15">
        <v>15.832991101984941</v>
      </c>
      <c r="C483" s="13">
        <v>0</v>
      </c>
      <c r="D483" s="13">
        <f t="shared" si="28"/>
        <v>-0.86940457580474484</v>
      </c>
      <c r="E483" s="13">
        <f t="shared" si="29"/>
        <v>-0.86940457580474484</v>
      </c>
      <c r="F483" s="13">
        <f t="shared" si="30"/>
        <v>0.29537821249394741</v>
      </c>
      <c r="G483" s="13">
        <f t="shared" si="31"/>
        <v>-0.35009409174487643</v>
      </c>
    </row>
    <row r="484" spans="1:7" x14ac:dyDescent="0.2">
      <c r="A484" s="13" t="s">
        <v>755</v>
      </c>
      <c r="B484" s="15">
        <v>14.28062970568104</v>
      </c>
      <c r="C484" s="13">
        <v>0</v>
      </c>
      <c r="D484" s="13">
        <f t="shared" si="28"/>
        <v>-0.73540971701841928</v>
      </c>
      <c r="E484" s="13">
        <f t="shared" si="29"/>
        <v>-0.73540971701841928</v>
      </c>
      <c r="F484" s="13">
        <f t="shared" si="30"/>
        <v>0.32400872668528669</v>
      </c>
      <c r="G484" s="13">
        <f t="shared" si="31"/>
        <v>-0.39157511232026004</v>
      </c>
    </row>
    <row r="485" spans="1:7" x14ac:dyDescent="0.2">
      <c r="A485" s="13" t="s">
        <v>756</v>
      </c>
      <c r="B485" s="15">
        <v>16.747433264887064</v>
      </c>
      <c r="C485" s="13">
        <v>0</v>
      </c>
      <c r="D485" s="13">
        <f t="shared" si="28"/>
        <v>-0.94833629156247445</v>
      </c>
      <c r="E485" s="13">
        <f t="shared" si="29"/>
        <v>-0.94833629156247445</v>
      </c>
      <c r="F485" s="13">
        <f t="shared" si="30"/>
        <v>0.27921953023576029</v>
      </c>
      <c r="G485" s="13">
        <f t="shared" si="31"/>
        <v>-0.32742066827673405</v>
      </c>
    </row>
    <row r="486" spans="1:7" x14ac:dyDescent="0.2">
      <c r="A486" s="13" t="s">
        <v>757</v>
      </c>
      <c r="B486" s="15">
        <v>16.167008898015059</v>
      </c>
      <c r="C486" s="13">
        <v>1</v>
      </c>
      <c r="D486" s="13">
        <f t="shared" si="28"/>
        <v>-0.89823592108152028</v>
      </c>
      <c r="E486" s="13">
        <f t="shared" si="29"/>
        <v>-0.89823592108152028</v>
      </c>
      <c r="F486" s="13">
        <f t="shared" si="30"/>
        <v>0.28941315099573367</v>
      </c>
      <c r="G486" s="13">
        <f t="shared" si="31"/>
        <v>-1.2399000235375623</v>
      </c>
    </row>
    <row r="487" spans="1:7" x14ac:dyDescent="0.2">
      <c r="A487" s="13" t="s">
        <v>758</v>
      </c>
      <c r="B487" s="15">
        <v>14.861054072553046</v>
      </c>
      <c r="C487" s="13">
        <v>0</v>
      </c>
      <c r="D487" s="13">
        <f t="shared" si="28"/>
        <v>-0.78551008749937345</v>
      </c>
      <c r="E487" s="13">
        <f t="shared" si="29"/>
        <v>-0.78551008749937345</v>
      </c>
      <c r="F487" s="13">
        <f t="shared" si="30"/>
        <v>0.31313355280589528</v>
      </c>
      <c r="G487" s="13">
        <f t="shared" si="31"/>
        <v>-0.37561540566649981</v>
      </c>
    </row>
    <row r="488" spans="1:7" x14ac:dyDescent="0.2">
      <c r="A488" s="13" t="s">
        <v>759</v>
      </c>
      <c r="B488" s="15">
        <v>18.165639972621491</v>
      </c>
      <c r="C488" s="13">
        <v>0</v>
      </c>
      <c r="D488" s="13">
        <f t="shared" si="28"/>
        <v>-1.070751347737636</v>
      </c>
      <c r="E488" s="13">
        <f t="shared" si="29"/>
        <v>-1.070751347737636</v>
      </c>
      <c r="F488" s="13">
        <f t="shared" si="30"/>
        <v>0.25526022486953975</v>
      </c>
      <c r="G488" s="13">
        <f t="shared" si="31"/>
        <v>-0.29472041674722849</v>
      </c>
    </row>
    <row r="489" spans="1:7" x14ac:dyDescent="0.2">
      <c r="A489" s="13" t="s">
        <v>760</v>
      </c>
      <c r="B489" s="15">
        <v>14.17659137577002</v>
      </c>
      <c r="C489" s="13">
        <v>0</v>
      </c>
      <c r="D489" s="13">
        <f t="shared" si="28"/>
        <v>-0.72642946193221047</v>
      </c>
      <c r="E489" s="13">
        <f t="shared" si="29"/>
        <v>-0.72642946193221047</v>
      </c>
      <c r="F489" s="13">
        <f t="shared" si="30"/>
        <v>0.32597874593083731</v>
      </c>
      <c r="G489" s="13">
        <f t="shared" si="31"/>
        <v>-0.39449363433977896</v>
      </c>
    </row>
    <row r="490" spans="1:7" x14ac:dyDescent="0.2">
      <c r="A490" s="13" t="s">
        <v>761</v>
      </c>
      <c r="B490" s="15">
        <v>16.629705681040384</v>
      </c>
      <c r="C490" s="13">
        <v>1</v>
      </c>
      <c r="D490" s="13">
        <f t="shared" si="28"/>
        <v>-0.93817442396492257</v>
      </c>
      <c r="E490" s="13">
        <f t="shared" si="29"/>
        <v>-0.93817442396492257</v>
      </c>
      <c r="F490" s="13">
        <f t="shared" si="30"/>
        <v>0.28126924788916324</v>
      </c>
      <c r="G490" s="13">
        <f t="shared" si="31"/>
        <v>-1.2684428908659606</v>
      </c>
    </row>
    <row r="491" spans="1:7" x14ac:dyDescent="0.2">
      <c r="A491" s="13" t="s">
        <v>762</v>
      </c>
      <c r="B491" s="15">
        <v>17.505817932922657</v>
      </c>
      <c r="C491" s="13">
        <v>0</v>
      </c>
      <c r="D491" s="13">
        <f t="shared" si="28"/>
        <v>-1.0137976246908911</v>
      </c>
      <c r="E491" s="13">
        <f t="shared" si="29"/>
        <v>-1.0137976246908911</v>
      </c>
      <c r="F491" s="13">
        <f t="shared" si="30"/>
        <v>0.26623730748086538</v>
      </c>
      <c r="G491" s="13">
        <f t="shared" si="31"/>
        <v>-0.30956960983729959</v>
      </c>
    </row>
    <row r="492" spans="1:7" x14ac:dyDescent="0.2">
      <c r="A492" s="13" t="s">
        <v>763</v>
      </c>
      <c r="B492" s="15">
        <v>15.786447638603697</v>
      </c>
      <c r="C492" s="13">
        <v>1</v>
      </c>
      <c r="D492" s="13">
        <f t="shared" si="28"/>
        <v>-0.8653870932661778</v>
      </c>
      <c r="E492" s="13">
        <f t="shared" si="29"/>
        <v>-0.8653870932661778</v>
      </c>
      <c r="F492" s="13">
        <f t="shared" si="30"/>
        <v>0.29621505764477096</v>
      </c>
      <c r="G492" s="13">
        <f t="shared" si="31"/>
        <v>-1.2166695423677223</v>
      </c>
    </row>
    <row r="493" spans="1:7" x14ac:dyDescent="0.2">
      <c r="A493" s="13" t="s">
        <v>764</v>
      </c>
      <c r="B493" s="15">
        <v>25.579739904175224</v>
      </c>
      <c r="C493" s="13">
        <v>0</v>
      </c>
      <c r="D493" s="13">
        <f t="shared" si="28"/>
        <v>-1.7107126838811453</v>
      </c>
      <c r="E493" s="13">
        <f t="shared" si="29"/>
        <v>-1.7107126838811453</v>
      </c>
      <c r="F493" s="13">
        <f t="shared" si="30"/>
        <v>0.15307130024071008</v>
      </c>
      <c r="G493" s="13">
        <f t="shared" si="31"/>
        <v>-0.16613876761449395</v>
      </c>
    </row>
    <row r="494" spans="1:7" x14ac:dyDescent="0.2">
      <c r="A494" s="13" t="s">
        <v>765</v>
      </c>
      <c r="B494" s="15">
        <v>14.633812457221081</v>
      </c>
      <c r="C494" s="13">
        <v>0</v>
      </c>
      <c r="D494" s="13">
        <f t="shared" si="28"/>
        <v>-0.76589531981107539</v>
      </c>
      <c r="E494" s="13">
        <f t="shared" si="29"/>
        <v>-0.76589531981107539</v>
      </c>
      <c r="F494" s="13">
        <f t="shared" si="30"/>
        <v>0.31736769914152158</v>
      </c>
      <c r="G494" s="13">
        <f t="shared" si="31"/>
        <v>-0.38179892329731396</v>
      </c>
    </row>
    <row r="495" spans="1:7" x14ac:dyDescent="0.2">
      <c r="A495" s="13" t="s">
        <v>766</v>
      </c>
      <c r="B495" s="15">
        <v>18.710472279260781</v>
      </c>
      <c r="C495" s="13">
        <v>0</v>
      </c>
      <c r="D495" s="13">
        <f t="shared" si="28"/>
        <v>-1.1177795256890979</v>
      </c>
      <c r="E495" s="13">
        <f t="shared" si="29"/>
        <v>-1.1177795256890979</v>
      </c>
      <c r="F495" s="13">
        <f t="shared" si="30"/>
        <v>0.24642339098484714</v>
      </c>
      <c r="G495" s="13">
        <f t="shared" si="31"/>
        <v>-0.28292459519433477</v>
      </c>
    </row>
    <row r="496" spans="1:7" x14ac:dyDescent="0.2">
      <c r="A496" s="13" t="s">
        <v>767</v>
      </c>
      <c r="B496" s="15">
        <v>20.999315537303218</v>
      </c>
      <c r="C496" s="13">
        <v>0</v>
      </c>
      <c r="D496" s="13">
        <f t="shared" si="28"/>
        <v>-1.3153451375856908</v>
      </c>
      <c r="E496" s="13">
        <f t="shared" si="29"/>
        <v>-1.3153451375856908</v>
      </c>
      <c r="F496" s="13">
        <f t="shared" si="30"/>
        <v>0.21159378376866658</v>
      </c>
      <c r="G496" s="13">
        <f t="shared" si="31"/>
        <v>-0.23774181911855508</v>
      </c>
    </row>
    <row r="497" spans="1:7" x14ac:dyDescent="0.2">
      <c r="A497" s="13" t="s">
        <v>768</v>
      </c>
      <c r="B497" s="15">
        <v>14.926762491444217</v>
      </c>
      <c r="C497" s="13">
        <v>0</v>
      </c>
      <c r="D497" s="13">
        <f t="shared" si="28"/>
        <v>-0.79118182755382116</v>
      </c>
      <c r="E497" s="13">
        <f t="shared" si="29"/>
        <v>-0.79118182755382116</v>
      </c>
      <c r="F497" s="13">
        <f t="shared" si="30"/>
        <v>0.31191496447226824</v>
      </c>
      <c r="G497" s="13">
        <f t="shared" si="31"/>
        <v>-0.3738428505356427</v>
      </c>
    </row>
    <row r="498" spans="1:7" x14ac:dyDescent="0.2">
      <c r="A498" s="13" t="s">
        <v>769</v>
      </c>
      <c r="B498" s="15">
        <v>14.403832991101986</v>
      </c>
      <c r="C498" s="13">
        <v>0</v>
      </c>
      <c r="D498" s="13">
        <f t="shared" si="28"/>
        <v>-0.74604422962050854</v>
      </c>
      <c r="E498" s="13">
        <f t="shared" si="29"/>
        <v>-0.74604422962050854</v>
      </c>
      <c r="F498" s="13">
        <f t="shared" si="30"/>
        <v>0.3216838536306153</v>
      </c>
      <c r="G498" s="13">
        <f t="shared" si="31"/>
        <v>-0.38814180714212981</v>
      </c>
    </row>
    <row r="499" spans="1:7" x14ac:dyDescent="0.2">
      <c r="A499" s="13" t="s">
        <v>770</v>
      </c>
      <c r="B499" s="15">
        <v>16.498288843258042</v>
      </c>
      <c r="C499" s="13">
        <v>0</v>
      </c>
      <c r="D499" s="13">
        <f t="shared" si="28"/>
        <v>-0.92683094385602716</v>
      </c>
      <c r="E499" s="13">
        <f t="shared" si="29"/>
        <v>-0.92683094385602716</v>
      </c>
      <c r="F499" s="13">
        <f t="shared" si="30"/>
        <v>0.28356808934925781</v>
      </c>
      <c r="G499" s="13">
        <f t="shared" si="31"/>
        <v>-0.33347206672402224</v>
      </c>
    </row>
    <row r="500" spans="1:7" x14ac:dyDescent="0.2">
      <c r="A500" s="13" t="s">
        <v>771</v>
      </c>
      <c r="B500" s="15">
        <v>15.581108829568789</v>
      </c>
      <c r="C500" s="13">
        <v>0</v>
      </c>
      <c r="D500" s="13">
        <f t="shared" si="28"/>
        <v>-0.84766290559602897</v>
      </c>
      <c r="E500" s="13">
        <f t="shared" si="29"/>
        <v>-0.84766290559602897</v>
      </c>
      <c r="F500" s="13">
        <f t="shared" si="30"/>
        <v>0.29992334610342547</v>
      </c>
      <c r="G500" s="13">
        <f t="shared" si="31"/>
        <v>-0.35656544436749416</v>
      </c>
    </row>
    <row r="501" spans="1:7" x14ac:dyDescent="0.2">
      <c r="A501" s="13" t="s">
        <v>772</v>
      </c>
      <c r="B501" s="15">
        <v>19.748117727583846</v>
      </c>
      <c r="C501" s="13">
        <v>0</v>
      </c>
      <c r="D501" s="13">
        <f t="shared" si="28"/>
        <v>-1.2073457540489168</v>
      </c>
      <c r="E501" s="13">
        <f t="shared" si="29"/>
        <v>-1.2073457540489168</v>
      </c>
      <c r="F501" s="13">
        <f t="shared" si="30"/>
        <v>0.23017102609560294</v>
      </c>
      <c r="G501" s="13">
        <f t="shared" si="31"/>
        <v>-0.26158690061736062</v>
      </c>
    </row>
    <row r="502" spans="1:7" x14ac:dyDescent="0.2">
      <c r="A502" s="13" t="s">
        <v>773</v>
      </c>
      <c r="B502" s="15">
        <v>14.510609171800137</v>
      </c>
      <c r="C502" s="13">
        <v>0</v>
      </c>
      <c r="D502" s="13">
        <f t="shared" si="28"/>
        <v>-0.75526080720898592</v>
      </c>
      <c r="E502" s="13">
        <f t="shared" si="29"/>
        <v>-0.75526080720898592</v>
      </c>
      <c r="F502" s="13">
        <f t="shared" si="30"/>
        <v>0.31967607942574705</v>
      </c>
      <c r="G502" s="13">
        <f t="shared" si="31"/>
        <v>-0.38518624044676569</v>
      </c>
    </row>
    <row r="503" spans="1:7" x14ac:dyDescent="0.2">
      <c r="A503" s="13" t="s">
        <v>774</v>
      </c>
      <c r="B503" s="15">
        <v>14.674880219028063</v>
      </c>
      <c r="C503" s="13">
        <v>0</v>
      </c>
      <c r="D503" s="13">
        <f t="shared" si="28"/>
        <v>-0.76944015734510507</v>
      </c>
      <c r="E503" s="13">
        <f t="shared" si="29"/>
        <v>-0.76944015734510507</v>
      </c>
      <c r="F503" s="13">
        <f t="shared" si="30"/>
        <v>0.3166002239132592</v>
      </c>
      <c r="G503" s="13">
        <f t="shared" si="31"/>
        <v>-0.38067526694697418</v>
      </c>
    </row>
    <row r="504" spans="1:7" x14ac:dyDescent="0.2">
      <c r="A504" s="13" t="s">
        <v>775</v>
      </c>
      <c r="B504" s="15">
        <v>14.650239561943874</v>
      </c>
      <c r="C504" s="13">
        <v>0</v>
      </c>
      <c r="D504" s="13">
        <f t="shared" si="28"/>
        <v>-0.76731325482468726</v>
      </c>
      <c r="E504" s="13">
        <f t="shared" si="29"/>
        <v>-0.76731325482468726</v>
      </c>
      <c r="F504" s="13">
        <f t="shared" si="30"/>
        <v>0.31706058956357813</v>
      </c>
      <c r="G504" s="13">
        <f t="shared" si="31"/>
        <v>-0.381349134274034</v>
      </c>
    </row>
    <row r="505" spans="1:7" x14ac:dyDescent="0.2">
      <c r="A505" s="13" t="s">
        <v>776</v>
      </c>
      <c r="B505" s="15">
        <v>14.74880219028063</v>
      </c>
      <c r="C505" s="13">
        <v>0</v>
      </c>
      <c r="D505" s="13">
        <f t="shared" si="28"/>
        <v>-0.77582086490635871</v>
      </c>
      <c r="E505" s="13">
        <f t="shared" si="29"/>
        <v>-0.77582086490635871</v>
      </c>
      <c r="F505" s="13">
        <f t="shared" si="30"/>
        <v>0.31522128351345574</v>
      </c>
      <c r="G505" s="13">
        <f t="shared" si="31"/>
        <v>-0.3786595345345804</v>
      </c>
    </row>
    <row r="506" spans="1:7" x14ac:dyDescent="0.2">
      <c r="A506" s="13" t="s">
        <v>777</v>
      </c>
      <c r="B506" s="15">
        <v>14.63107460643395</v>
      </c>
      <c r="C506" s="13">
        <v>0</v>
      </c>
      <c r="D506" s="13">
        <f t="shared" si="28"/>
        <v>-0.76565899730880682</v>
      </c>
      <c r="E506" s="13">
        <f t="shared" si="29"/>
        <v>-0.76565899730880682</v>
      </c>
      <c r="F506" s="13">
        <f t="shared" si="30"/>
        <v>0.31741889954421892</v>
      </c>
      <c r="G506" s="13">
        <f t="shared" si="31"/>
        <v>-0.38187393047593099</v>
      </c>
    </row>
    <row r="507" spans="1:7" x14ac:dyDescent="0.2">
      <c r="A507" s="13" t="s">
        <v>778</v>
      </c>
      <c r="B507" s="15">
        <v>18.694045174537987</v>
      </c>
      <c r="C507" s="13">
        <v>0</v>
      </c>
      <c r="D507" s="13">
        <f t="shared" si="28"/>
        <v>-1.1163615906754858</v>
      </c>
      <c r="E507" s="13">
        <f t="shared" si="29"/>
        <v>-1.1163615906754858</v>
      </c>
      <c r="F507" s="13">
        <f t="shared" si="30"/>
        <v>0.24668679462591558</v>
      </c>
      <c r="G507" s="13">
        <f t="shared" si="31"/>
        <v>-0.28327419427083789</v>
      </c>
    </row>
    <row r="508" spans="1:7" x14ac:dyDescent="0.2">
      <c r="A508" s="13" t="s">
        <v>779</v>
      </c>
      <c r="B508" s="15">
        <v>27.129363449691994</v>
      </c>
      <c r="C508" s="13">
        <v>1</v>
      </c>
      <c r="D508" s="13">
        <f t="shared" si="28"/>
        <v>-1.8444712201652023</v>
      </c>
      <c r="E508" s="13">
        <f t="shared" si="29"/>
        <v>-1.8444712201652023</v>
      </c>
      <c r="F508" s="13">
        <f t="shared" si="30"/>
        <v>0.13652334689698695</v>
      </c>
      <c r="G508" s="13">
        <f t="shared" si="31"/>
        <v>-1.9912596394443509</v>
      </c>
    </row>
    <row r="509" spans="1:7" x14ac:dyDescent="0.2">
      <c r="A509" s="13" t="s">
        <v>780</v>
      </c>
      <c r="B509" s="15">
        <v>29.664613278576319</v>
      </c>
      <c r="C509" s="13">
        <v>0</v>
      </c>
      <c r="D509" s="13">
        <f t="shared" si="28"/>
        <v>-2.0633058572659735</v>
      </c>
      <c r="E509" s="13">
        <f t="shared" si="29"/>
        <v>-2.0633058572659735</v>
      </c>
      <c r="F509" s="13">
        <f t="shared" si="30"/>
        <v>0.11271478720902395</v>
      </c>
      <c r="G509" s="13">
        <f t="shared" si="31"/>
        <v>-0.11958880067926793</v>
      </c>
    </row>
    <row r="510" spans="1:7" x14ac:dyDescent="0.2">
      <c r="A510" s="13" t="s">
        <v>781</v>
      </c>
      <c r="B510" s="15">
        <v>14.91854893908282</v>
      </c>
      <c r="C510" s="13">
        <v>0</v>
      </c>
      <c r="D510" s="13">
        <f t="shared" si="28"/>
        <v>-0.790472860047015</v>
      </c>
      <c r="E510" s="13">
        <f t="shared" si="29"/>
        <v>-0.790472860047015</v>
      </c>
      <c r="F510" s="13">
        <f t="shared" si="30"/>
        <v>0.31206714621468995</v>
      </c>
      <c r="G510" s="13">
        <f t="shared" si="31"/>
        <v>-0.37406404205389854</v>
      </c>
    </row>
    <row r="511" spans="1:7" x14ac:dyDescent="0.2">
      <c r="A511" s="13" t="s">
        <v>782</v>
      </c>
      <c r="B511" s="15">
        <v>18.083504449007528</v>
      </c>
      <c r="C511" s="13">
        <v>0</v>
      </c>
      <c r="D511" s="13">
        <f t="shared" si="28"/>
        <v>-1.0636616726695765</v>
      </c>
      <c r="E511" s="13">
        <f t="shared" si="29"/>
        <v>-1.0636616726695765</v>
      </c>
      <c r="F511" s="13">
        <f t="shared" si="30"/>
        <v>0.25661032635672038</v>
      </c>
      <c r="G511" s="13">
        <f t="shared" si="31"/>
        <v>-0.29653491192937165</v>
      </c>
    </row>
    <row r="512" spans="1:7" x14ac:dyDescent="0.2">
      <c r="A512" s="13" t="s">
        <v>783</v>
      </c>
      <c r="B512" s="15">
        <v>15.000684462696784</v>
      </c>
      <c r="C512" s="13">
        <v>0</v>
      </c>
      <c r="D512" s="13">
        <f t="shared" si="28"/>
        <v>-0.7975625351150748</v>
      </c>
      <c r="E512" s="13">
        <f t="shared" si="29"/>
        <v>-0.7975625351150748</v>
      </c>
      <c r="F512" s="13">
        <f t="shared" si="30"/>
        <v>0.31054715753591511</v>
      </c>
      <c r="G512" s="13">
        <f t="shared" si="31"/>
        <v>-0.37185697790342964</v>
      </c>
    </row>
    <row r="513" spans="1:7" x14ac:dyDescent="0.2">
      <c r="A513" s="13" t="s">
        <v>784</v>
      </c>
      <c r="B513" s="15">
        <v>19.600273785078713</v>
      </c>
      <c r="C513" s="13">
        <v>1</v>
      </c>
      <c r="D513" s="13">
        <f t="shared" si="28"/>
        <v>-1.1945843389264097</v>
      </c>
      <c r="E513" s="13">
        <f t="shared" si="29"/>
        <v>-1.1945843389264097</v>
      </c>
      <c r="F513" s="13">
        <f t="shared" si="30"/>
        <v>0.23244003321458157</v>
      </c>
      <c r="G513" s="13">
        <f t="shared" si="31"/>
        <v>-1.4591230088799509</v>
      </c>
    </row>
    <row r="514" spans="1:7" x14ac:dyDescent="0.2">
      <c r="A514" s="13" t="s">
        <v>785</v>
      </c>
      <c r="B514" s="15">
        <v>15.709787816563997</v>
      </c>
      <c r="C514" s="13">
        <v>0</v>
      </c>
      <c r="D514" s="13">
        <f t="shared" ref="D514:D577" si="32">$J$2+$J$3*B514</f>
        <v>-0.85877006320265536</v>
      </c>
      <c r="E514" s="13">
        <f t="shared" si="29"/>
        <v>-0.85877006320265536</v>
      </c>
      <c r="F514" s="13">
        <f t="shared" si="30"/>
        <v>0.29759637873682598</v>
      </c>
      <c r="G514" s="13">
        <f t="shared" si="31"/>
        <v>-0.35324708111760939</v>
      </c>
    </row>
    <row r="515" spans="1:7" x14ac:dyDescent="0.2">
      <c r="A515" s="13" t="s">
        <v>786</v>
      </c>
      <c r="B515" s="15">
        <v>16.213552361396303</v>
      </c>
      <c r="C515" s="13">
        <v>0</v>
      </c>
      <c r="D515" s="13">
        <f t="shared" si="32"/>
        <v>-0.90225340362008732</v>
      </c>
      <c r="E515" s="13">
        <f t="shared" ref="E515:E578" si="33">MIN(MAX(D515,-35),35)</f>
        <v>-0.90225340362008732</v>
      </c>
      <c r="F515" s="13">
        <f t="shared" ref="F515:F578" si="34">1/(1+EXP(-E515))</f>
        <v>0.28858764245447049</v>
      </c>
      <c r="G515" s="13">
        <f t="shared" ref="G515:G578" si="35">C515*LN(F515)+(1-C515)*LN(1-F515)</f>
        <v>-0.34050304887711463</v>
      </c>
    </row>
    <row r="516" spans="1:7" x14ac:dyDescent="0.2">
      <c r="A516" s="13" t="s">
        <v>787</v>
      </c>
      <c r="B516" s="15">
        <v>16</v>
      </c>
      <c r="C516" s="13">
        <v>1</v>
      </c>
      <c r="D516" s="13">
        <f t="shared" si="32"/>
        <v>-0.88382024844313256</v>
      </c>
      <c r="E516" s="13">
        <f t="shared" si="33"/>
        <v>-0.88382024844313256</v>
      </c>
      <c r="F516" s="13">
        <f t="shared" si="34"/>
        <v>0.29238675552916926</v>
      </c>
      <c r="G516" s="13">
        <f t="shared" si="35"/>
        <v>-1.2296778478602715</v>
      </c>
    </row>
    <row r="517" spans="1:7" x14ac:dyDescent="0.2">
      <c r="A517" s="13" t="s">
        <v>788</v>
      </c>
      <c r="B517" s="15">
        <v>18.376454483230663</v>
      </c>
      <c r="C517" s="13">
        <v>0</v>
      </c>
      <c r="D517" s="13">
        <f t="shared" si="32"/>
        <v>-1.0889481804123222</v>
      </c>
      <c r="E517" s="13">
        <f t="shared" si="33"/>
        <v>-1.0889481804123222</v>
      </c>
      <c r="F517" s="13">
        <f t="shared" si="34"/>
        <v>0.25181639461969596</v>
      </c>
      <c r="G517" s="13">
        <f t="shared" si="35"/>
        <v>-0.29010686939008901</v>
      </c>
    </row>
    <row r="518" spans="1:7" x14ac:dyDescent="0.2">
      <c r="A518" s="13" t="s">
        <v>789</v>
      </c>
      <c r="B518" s="15">
        <v>20.580424366872005</v>
      </c>
      <c r="C518" s="13">
        <v>0</v>
      </c>
      <c r="D518" s="13">
        <f t="shared" si="32"/>
        <v>-1.279187794738587</v>
      </c>
      <c r="E518" s="13">
        <f t="shared" si="33"/>
        <v>-1.279187794738587</v>
      </c>
      <c r="F518" s="13">
        <f t="shared" si="34"/>
        <v>0.217688510597881</v>
      </c>
      <c r="G518" s="13">
        <f t="shared" si="35"/>
        <v>-0.24550229370315735</v>
      </c>
    </row>
    <row r="519" spans="1:7" x14ac:dyDescent="0.2">
      <c r="A519" s="13" t="s">
        <v>790</v>
      </c>
      <c r="B519" s="15">
        <v>16.492813141683779</v>
      </c>
      <c r="C519" s="13">
        <v>0</v>
      </c>
      <c r="D519" s="13">
        <f t="shared" si="32"/>
        <v>-0.92635829885149001</v>
      </c>
      <c r="E519" s="13">
        <f t="shared" si="33"/>
        <v>-0.92635829885149001</v>
      </c>
      <c r="F519" s="13">
        <f t="shared" si="34"/>
        <v>0.28366412041998718</v>
      </c>
      <c r="G519" s="13">
        <f t="shared" si="35"/>
        <v>-0.33360611645842864</v>
      </c>
    </row>
    <row r="520" spans="1:7" x14ac:dyDescent="0.2">
      <c r="A520" s="13" t="s">
        <v>791</v>
      </c>
      <c r="B520" s="15">
        <v>19.252566735112936</v>
      </c>
      <c r="C520" s="13">
        <v>0</v>
      </c>
      <c r="D520" s="13">
        <f t="shared" si="32"/>
        <v>-1.164571381138291</v>
      </c>
      <c r="E520" s="13">
        <f t="shared" si="33"/>
        <v>-1.164571381138291</v>
      </c>
      <c r="F520" s="13">
        <f t="shared" si="34"/>
        <v>0.23783763396632182</v>
      </c>
      <c r="G520" s="13">
        <f t="shared" si="35"/>
        <v>-0.27159566720919615</v>
      </c>
    </row>
    <row r="521" spans="1:7" x14ac:dyDescent="0.2">
      <c r="A521" s="13" t="s">
        <v>792</v>
      </c>
      <c r="B521" s="15">
        <v>22.499657768651609</v>
      </c>
      <c r="C521" s="13">
        <v>0</v>
      </c>
      <c r="D521" s="13">
        <f t="shared" si="32"/>
        <v>-1.444849868828912</v>
      </c>
      <c r="E521" s="13">
        <f t="shared" si="33"/>
        <v>-1.444849868828912</v>
      </c>
      <c r="F521" s="13">
        <f t="shared" si="34"/>
        <v>0.19079544189694903</v>
      </c>
      <c r="G521" s="13">
        <f t="shared" si="35"/>
        <v>-0.21170354085338425</v>
      </c>
    </row>
    <row r="522" spans="1:7" x14ac:dyDescent="0.2">
      <c r="A522" s="13" t="s">
        <v>793</v>
      </c>
      <c r="B522" s="15">
        <v>17.084188911704313</v>
      </c>
      <c r="C522" s="13">
        <v>0</v>
      </c>
      <c r="D522" s="13">
        <f t="shared" si="32"/>
        <v>-0.97740395934151869</v>
      </c>
      <c r="E522" s="13">
        <f t="shared" si="33"/>
        <v>-0.97740395934151869</v>
      </c>
      <c r="F522" s="13">
        <f t="shared" si="34"/>
        <v>0.27340719845985928</v>
      </c>
      <c r="G522" s="13">
        <f t="shared" si="35"/>
        <v>-0.31938906629043495</v>
      </c>
    </row>
    <row r="523" spans="1:7" x14ac:dyDescent="0.2">
      <c r="A523" s="13" t="s">
        <v>794</v>
      </c>
      <c r="B523" s="15">
        <v>15.676933607118412</v>
      </c>
      <c r="C523" s="13">
        <v>0</v>
      </c>
      <c r="D523" s="13">
        <f t="shared" si="32"/>
        <v>-0.85593419317543162</v>
      </c>
      <c r="E523" s="13">
        <f t="shared" si="33"/>
        <v>-0.85593419317543162</v>
      </c>
      <c r="F523" s="13">
        <f t="shared" si="34"/>
        <v>0.2981895085689063</v>
      </c>
      <c r="G523" s="13">
        <f t="shared" si="35"/>
        <v>-0.35409186662715947</v>
      </c>
    </row>
    <row r="524" spans="1:7" x14ac:dyDescent="0.2">
      <c r="A524" s="13" t="s">
        <v>795</v>
      </c>
      <c r="B524" s="15">
        <v>19.926078028747433</v>
      </c>
      <c r="C524" s="13">
        <v>0</v>
      </c>
      <c r="D524" s="13">
        <f t="shared" si="32"/>
        <v>-1.2227067166963792</v>
      </c>
      <c r="E524" s="13">
        <f t="shared" si="33"/>
        <v>-1.2227067166963792</v>
      </c>
      <c r="F524" s="13">
        <f t="shared" si="34"/>
        <v>0.22746046951426951</v>
      </c>
      <c r="G524" s="13">
        <f t="shared" si="35"/>
        <v>-0.25807209936967335</v>
      </c>
    </row>
    <row r="525" spans="1:7" x14ac:dyDescent="0.2">
      <c r="A525" s="13" t="s">
        <v>796</v>
      </c>
      <c r="B525" s="15">
        <v>21.998631074606433</v>
      </c>
      <c r="C525" s="13">
        <v>0</v>
      </c>
      <c r="D525" s="13">
        <f t="shared" si="32"/>
        <v>-1.4016028509137486</v>
      </c>
      <c r="E525" s="13">
        <f t="shared" si="33"/>
        <v>-1.4016028509137486</v>
      </c>
      <c r="F525" s="13">
        <f t="shared" si="34"/>
        <v>0.19756188639825173</v>
      </c>
      <c r="G525" s="13">
        <f t="shared" si="35"/>
        <v>-0.22010054395880274</v>
      </c>
    </row>
    <row r="526" spans="1:7" x14ac:dyDescent="0.2">
      <c r="A526" s="13" t="s">
        <v>797</v>
      </c>
      <c r="B526" s="15">
        <v>17.084188911704313</v>
      </c>
      <c r="C526" s="13">
        <v>0</v>
      </c>
      <c r="D526" s="13">
        <f t="shared" si="32"/>
        <v>-0.97740395934151869</v>
      </c>
      <c r="E526" s="13">
        <f t="shared" si="33"/>
        <v>-0.97740395934151869</v>
      </c>
      <c r="F526" s="13">
        <f t="shared" si="34"/>
        <v>0.27340719845985928</v>
      </c>
      <c r="G526" s="13">
        <f t="shared" si="35"/>
        <v>-0.31938906629043495</v>
      </c>
    </row>
    <row r="527" spans="1:7" x14ac:dyDescent="0.2">
      <c r="A527" s="13" t="s">
        <v>798</v>
      </c>
      <c r="B527" s="15">
        <v>19.329226557152634</v>
      </c>
      <c r="C527" s="13">
        <v>0</v>
      </c>
      <c r="D527" s="13">
        <f t="shared" si="32"/>
        <v>-1.1711884112018129</v>
      </c>
      <c r="E527" s="13">
        <f t="shared" si="33"/>
        <v>-1.1711884112018129</v>
      </c>
      <c r="F527" s="13">
        <f t="shared" si="34"/>
        <v>0.23664024054295082</v>
      </c>
      <c r="G527" s="13">
        <f t="shared" si="35"/>
        <v>-0.27002585232515125</v>
      </c>
    </row>
    <row r="528" spans="1:7" x14ac:dyDescent="0.2">
      <c r="A528" s="13" t="s">
        <v>799</v>
      </c>
      <c r="B528" s="15">
        <v>15.496235455167694</v>
      </c>
      <c r="C528" s="13">
        <v>0</v>
      </c>
      <c r="D528" s="13">
        <f t="shared" si="32"/>
        <v>-0.8403369080257006</v>
      </c>
      <c r="E528" s="13">
        <f t="shared" si="33"/>
        <v>-0.8403369080257006</v>
      </c>
      <c r="F528" s="13">
        <f t="shared" si="34"/>
        <v>0.30146383201809474</v>
      </c>
      <c r="G528" s="13">
        <f t="shared" si="35"/>
        <v>-0.35876832212397869</v>
      </c>
    </row>
    <row r="529" spans="1:7" x14ac:dyDescent="0.2">
      <c r="A529" s="13" t="s">
        <v>800</v>
      </c>
      <c r="B529" s="15">
        <v>15.329226557152635</v>
      </c>
      <c r="C529" s="13">
        <v>0</v>
      </c>
      <c r="D529" s="13">
        <f t="shared" si="32"/>
        <v>-0.82592123538731288</v>
      </c>
      <c r="E529" s="13">
        <f t="shared" si="33"/>
        <v>-0.82592123538731288</v>
      </c>
      <c r="F529" s="13">
        <f t="shared" si="34"/>
        <v>0.30450819357191983</v>
      </c>
      <c r="G529" s="13">
        <f t="shared" si="35"/>
        <v>-0.36313604852472681</v>
      </c>
    </row>
    <row r="530" spans="1:7" x14ac:dyDescent="0.2">
      <c r="A530" s="13" t="s">
        <v>801</v>
      </c>
      <c r="B530" s="15">
        <v>15.342915811088295</v>
      </c>
      <c r="C530" s="13">
        <v>0</v>
      </c>
      <c r="D530" s="13">
        <f t="shared" si="32"/>
        <v>-0.82710284789865596</v>
      </c>
      <c r="E530" s="13">
        <f t="shared" si="33"/>
        <v>-0.82710284789865596</v>
      </c>
      <c r="F530" s="13">
        <f t="shared" si="34"/>
        <v>0.30425800600556141</v>
      </c>
      <c r="G530" s="13">
        <f t="shared" si="35"/>
        <v>-0.36277638565716364</v>
      </c>
    </row>
    <row r="531" spans="1:7" x14ac:dyDescent="0.2">
      <c r="A531" s="13" t="s">
        <v>802</v>
      </c>
      <c r="B531" s="15">
        <v>15.230663928815879</v>
      </c>
      <c r="C531" s="13">
        <v>0</v>
      </c>
      <c r="D531" s="13">
        <f t="shared" si="32"/>
        <v>-0.81741362530564143</v>
      </c>
      <c r="E531" s="13">
        <f t="shared" si="33"/>
        <v>-0.81741362530564143</v>
      </c>
      <c r="F531" s="13">
        <f t="shared" si="34"/>
        <v>0.30631295109273282</v>
      </c>
      <c r="G531" s="13">
        <f t="shared" si="35"/>
        <v>-0.36573435835249324</v>
      </c>
    </row>
    <row r="532" spans="1:7" x14ac:dyDescent="0.2">
      <c r="A532" s="13" t="s">
        <v>803</v>
      </c>
      <c r="B532" s="15">
        <v>15.553730321697467</v>
      </c>
      <c r="C532" s="13">
        <v>0</v>
      </c>
      <c r="D532" s="13">
        <f t="shared" si="32"/>
        <v>-0.84529968057334215</v>
      </c>
      <c r="E532" s="13">
        <f t="shared" si="33"/>
        <v>-0.84529968057334215</v>
      </c>
      <c r="F532" s="13">
        <f t="shared" si="34"/>
        <v>0.30041978538257258</v>
      </c>
      <c r="G532" s="13">
        <f t="shared" si="35"/>
        <v>-0.35727481723041865</v>
      </c>
    </row>
    <row r="533" spans="1:7" x14ac:dyDescent="0.2">
      <c r="A533" s="13" t="s">
        <v>804</v>
      </c>
      <c r="B533" s="15">
        <v>15.436002737850787</v>
      </c>
      <c r="C533" s="13">
        <v>0</v>
      </c>
      <c r="D533" s="13">
        <f t="shared" si="32"/>
        <v>-0.83513781297579026</v>
      </c>
      <c r="E533" s="13">
        <f t="shared" si="33"/>
        <v>-0.83513781297579026</v>
      </c>
      <c r="F533" s="13">
        <f t="shared" si="34"/>
        <v>0.30255980388129594</v>
      </c>
      <c r="G533" s="13">
        <f t="shared" si="35"/>
        <v>-0.36033850929413586</v>
      </c>
    </row>
    <row r="534" spans="1:7" x14ac:dyDescent="0.2">
      <c r="A534" s="13" t="s">
        <v>805</v>
      </c>
      <c r="B534" s="15">
        <v>15.329226557152635</v>
      </c>
      <c r="C534" s="13">
        <v>0</v>
      </c>
      <c r="D534" s="13">
        <f t="shared" si="32"/>
        <v>-0.82592123538731288</v>
      </c>
      <c r="E534" s="13">
        <f t="shared" si="33"/>
        <v>-0.82592123538731288</v>
      </c>
      <c r="F534" s="13">
        <f t="shared" si="34"/>
        <v>0.30450819357191983</v>
      </c>
      <c r="G534" s="13">
        <f t="shared" si="35"/>
        <v>-0.36313604852472681</v>
      </c>
    </row>
    <row r="535" spans="1:7" x14ac:dyDescent="0.2">
      <c r="A535" s="13" t="s">
        <v>806</v>
      </c>
      <c r="B535" s="15">
        <v>15.570157426420261</v>
      </c>
      <c r="C535" s="13">
        <v>0</v>
      </c>
      <c r="D535" s="13">
        <f t="shared" si="32"/>
        <v>-0.84671761558695424</v>
      </c>
      <c r="E535" s="13">
        <f t="shared" si="33"/>
        <v>-0.84671761558695424</v>
      </c>
      <c r="F535" s="13">
        <f t="shared" si="34"/>
        <v>0.30012186554700315</v>
      </c>
      <c r="G535" s="13">
        <f t="shared" si="35"/>
        <v>-0.35684905273336487</v>
      </c>
    </row>
    <row r="536" spans="1:7" x14ac:dyDescent="0.2">
      <c r="A536" s="13" t="s">
        <v>807</v>
      </c>
      <c r="B536" s="15">
        <v>16.722792607802873</v>
      </c>
      <c r="C536" s="13">
        <v>0</v>
      </c>
      <c r="D536" s="13">
        <f t="shared" si="32"/>
        <v>-0.94620938904205643</v>
      </c>
      <c r="E536" s="13">
        <f t="shared" si="33"/>
        <v>-0.94620938904205643</v>
      </c>
      <c r="F536" s="13">
        <f t="shared" si="34"/>
        <v>0.27964778303262311</v>
      </c>
      <c r="G536" s="13">
        <f t="shared" si="35"/>
        <v>-0.32801499635410208</v>
      </c>
    </row>
    <row r="537" spans="1:7" x14ac:dyDescent="0.2">
      <c r="A537" s="13" t="s">
        <v>808</v>
      </c>
      <c r="B537" s="15">
        <v>15.498973305954825</v>
      </c>
      <c r="C537" s="13">
        <v>0</v>
      </c>
      <c r="D537" s="13">
        <f t="shared" si="32"/>
        <v>-0.84057323052796917</v>
      </c>
      <c r="E537" s="13">
        <f t="shared" si="33"/>
        <v>-0.84057323052796917</v>
      </c>
      <c r="F537" s="13">
        <f t="shared" si="34"/>
        <v>0.30141406875948518</v>
      </c>
      <c r="G537" s="13">
        <f t="shared" si="35"/>
        <v>-0.35869708531703354</v>
      </c>
    </row>
    <row r="538" spans="1:7" x14ac:dyDescent="0.2">
      <c r="A538" s="13" t="s">
        <v>809</v>
      </c>
      <c r="B538" s="15">
        <v>16.410677618069816</v>
      </c>
      <c r="C538" s="13">
        <v>0</v>
      </c>
      <c r="D538" s="13">
        <f t="shared" si="32"/>
        <v>-0.91926862378343044</v>
      </c>
      <c r="E538" s="13">
        <f t="shared" si="33"/>
        <v>-0.91926862378343044</v>
      </c>
      <c r="F538" s="13">
        <f t="shared" si="34"/>
        <v>0.28510694067922471</v>
      </c>
      <c r="G538" s="13">
        <f t="shared" si="35"/>
        <v>-0.335622314857977</v>
      </c>
    </row>
    <row r="539" spans="1:7" x14ac:dyDescent="0.2">
      <c r="A539" s="13" t="s">
        <v>810</v>
      </c>
      <c r="B539" s="15">
        <v>15.800136892539356</v>
      </c>
      <c r="C539" s="13">
        <v>0</v>
      </c>
      <c r="D539" s="13">
        <f t="shared" si="32"/>
        <v>-0.86656870577752088</v>
      </c>
      <c r="E539" s="13">
        <f t="shared" si="33"/>
        <v>-0.86656870577752088</v>
      </c>
      <c r="F539" s="13">
        <f t="shared" si="34"/>
        <v>0.29596878420904271</v>
      </c>
      <c r="G539" s="13">
        <f t="shared" si="35"/>
        <v>-0.35093258319495529</v>
      </c>
    </row>
    <row r="540" spans="1:7" x14ac:dyDescent="0.2">
      <c r="A540" s="13" t="s">
        <v>811</v>
      </c>
      <c r="B540" s="15">
        <v>16.793976728268309</v>
      </c>
      <c r="C540" s="13">
        <v>0</v>
      </c>
      <c r="D540" s="13">
        <f t="shared" si="32"/>
        <v>-0.95235377410104149</v>
      </c>
      <c r="E540" s="13">
        <f t="shared" si="33"/>
        <v>-0.95235377410104149</v>
      </c>
      <c r="F540" s="13">
        <f t="shared" si="34"/>
        <v>0.27841170544589872</v>
      </c>
      <c r="G540" s="13">
        <f t="shared" si="35"/>
        <v>-0.32630053188122848</v>
      </c>
    </row>
    <row r="541" spans="1:7" x14ac:dyDescent="0.2">
      <c r="A541" s="13" t="s">
        <v>812</v>
      </c>
      <c r="B541" s="15">
        <v>15.832991101984941</v>
      </c>
      <c r="C541" s="13">
        <v>0</v>
      </c>
      <c r="D541" s="13">
        <f t="shared" si="32"/>
        <v>-0.86940457580474484</v>
      </c>
      <c r="E541" s="13">
        <f t="shared" si="33"/>
        <v>-0.86940457580474484</v>
      </c>
      <c r="F541" s="13">
        <f t="shared" si="34"/>
        <v>0.29537821249394741</v>
      </c>
      <c r="G541" s="13">
        <f t="shared" si="35"/>
        <v>-0.35009409174487643</v>
      </c>
    </row>
    <row r="542" spans="1:7" x14ac:dyDescent="0.2">
      <c r="A542" s="13" t="s">
        <v>813</v>
      </c>
      <c r="B542" s="15">
        <v>19.329226557152634</v>
      </c>
      <c r="C542" s="13">
        <v>0</v>
      </c>
      <c r="D542" s="13">
        <f t="shared" si="32"/>
        <v>-1.1711884112018129</v>
      </c>
      <c r="E542" s="13">
        <f t="shared" si="33"/>
        <v>-1.1711884112018129</v>
      </c>
      <c r="F542" s="13">
        <f t="shared" si="34"/>
        <v>0.23664024054295082</v>
      </c>
      <c r="G542" s="13">
        <f t="shared" si="35"/>
        <v>-0.27002585232515125</v>
      </c>
    </row>
    <row r="543" spans="1:7" x14ac:dyDescent="0.2">
      <c r="A543" s="13" t="s">
        <v>814</v>
      </c>
      <c r="B543" s="15">
        <v>19.055441478439427</v>
      </c>
      <c r="C543" s="13">
        <v>0</v>
      </c>
      <c r="D543" s="13">
        <f t="shared" si="32"/>
        <v>-1.1475561609749481</v>
      </c>
      <c r="E543" s="13">
        <f t="shared" si="33"/>
        <v>-1.1475561609749481</v>
      </c>
      <c r="F543" s="13">
        <f t="shared" si="34"/>
        <v>0.24093574328032941</v>
      </c>
      <c r="G543" s="13">
        <f t="shared" si="35"/>
        <v>-0.27566884546022719</v>
      </c>
    </row>
    <row r="544" spans="1:7" x14ac:dyDescent="0.2">
      <c r="A544" s="13" t="s">
        <v>815</v>
      </c>
      <c r="B544" s="15">
        <v>16.580424366872005</v>
      </c>
      <c r="C544" s="13">
        <v>0</v>
      </c>
      <c r="D544" s="13">
        <f t="shared" si="32"/>
        <v>-0.93392061892408673</v>
      </c>
      <c r="E544" s="13">
        <f t="shared" si="33"/>
        <v>-0.93392061892408673</v>
      </c>
      <c r="F544" s="13">
        <f t="shared" si="34"/>
        <v>0.28212998331412781</v>
      </c>
      <c r="G544" s="13">
        <f t="shared" si="35"/>
        <v>-0.33146676157921823</v>
      </c>
    </row>
    <row r="545" spans="1:7" x14ac:dyDescent="0.2">
      <c r="A545" s="13" t="s">
        <v>816</v>
      </c>
      <c r="B545" s="15">
        <v>16.254620123203285</v>
      </c>
      <c r="C545" s="13">
        <v>0</v>
      </c>
      <c r="D545" s="13">
        <f t="shared" si="32"/>
        <v>-0.90579824115411722</v>
      </c>
      <c r="E545" s="13">
        <f t="shared" si="33"/>
        <v>-0.90579824115411722</v>
      </c>
      <c r="F545" s="13">
        <f t="shared" si="34"/>
        <v>0.28786041600142537</v>
      </c>
      <c r="G545" s="13">
        <f t="shared" si="35"/>
        <v>-0.33948134184264128</v>
      </c>
    </row>
    <row r="546" spans="1:7" x14ac:dyDescent="0.2">
      <c r="A546" s="13" t="s">
        <v>817</v>
      </c>
      <c r="B546" s="15">
        <v>18.918548939082822</v>
      </c>
      <c r="C546" s="13">
        <v>0</v>
      </c>
      <c r="D546" s="13">
        <f t="shared" si="32"/>
        <v>-1.1357400358615155</v>
      </c>
      <c r="E546" s="13">
        <f t="shared" si="33"/>
        <v>-1.1357400358615155</v>
      </c>
      <c r="F546" s="13">
        <f t="shared" si="34"/>
        <v>0.24310335385146858</v>
      </c>
      <c r="G546" s="13">
        <f t="shared" si="35"/>
        <v>-0.27852856571325546</v>
      </c>
    </row>
    <row r="547" spans="1:7" x14ac:dyDescent="0.2">
      <c r="A547" s="13" t="s">
        <v>818</v>
      </c>
      <c r="B547" s="15">
        <v>19.06365503080082</v>
      </c>
      <c r="C547" s="13">
        <v>0</v>
      </c>
      <c r="D547" s="13">
        <f t="shared" si="32"/>
        <v>-1.1482651284817538</v>
      </c>
      <c r="E547" s="13">
        <f t="shared" si="33"/>
        <v>-1.1482651284817538</v>
      </c>
      <c r="F547" s="13">
        <f t="shared" si="34"/>
        <v>0.24080610706932096</v>
      </c>
      <c r="G547" s="13">
        <f t="shared" si="35"/>
        <v>-0.27549807580375818</v>
      </c>
    </row>
    <row r="548" spans="1:7" x14ac:dyDescent="0.2">
      <c r="A548" s="13" t="s">
        <v>819</v>
      </c>
      <c r="B548" s="15">
        <v>21.393566050650239</v>
      </c>
      <c r="C548" s="13">
        <v>0</v>
      </c>
      <c r="D548" s="13">
        <f t="shared" si="32"/>
        <v>-1.3493755779123766</v>
      </c>
      <c r="E548" s="13">
        <f t="shared" si="33"/>
        <v>-1.3493755779123766</v>
      </c>
      <c r="F548" s="13">
        <f t="shared" si="34"/>
        <v>0.20597247591971174</v>
      </c>
      <c r="G548" s="13">
        <f t="shared" si="35"/>
        <v>-0.23063715324729731</v>
      </c>
    </row>
    <row r="549" spans="1:7" x14ac:dyDescent="0.2">
      <c r="A549" s="13" t="s">
        <v>820</v>
      </c>
      <c r="B549" s="15">
        <v>15.570157426420261</v>
      </c>
      <c r="C549" s="13">
        <v>0</v>
      </c>
      <c r="D549" s="13">
        <f t="shared" si="32"/>
        <v>-0.84671761558695424</v>
      </c>
      <c r="E549" s="13">
        <f t="shared" si="33"/>
        <v>-0.84671761558695424</v>
      </c>
      <c r="F549" s="13">
        <f t="shared" si="34"/>
        <v>0.30012186554700315</v>
      </c>
      <c r="G549" s="13">
        <f t="shared" si="35"/>
        <v>-0.35684905273336487</v>
      </c>
    </row>
    <row r="550" spans="1:7" x14ac:dyDescent="0.2">
      <c r="A550" s="13" t="s">
        <v>821</v>
      </c>
      <c r="B550" s="15">
        <v>17.289527720739219</v>
      </c>
      <c r="C550" s="13">
        <v>0</v>
      </c>
      <c r="D550" s="13">
        <f t="shared" si="32"/>
        <v>-0.99512814701166752</v>
      </c>
      <c r="E550" s="13">
        <f t="shared" si="33"/>
        <v>-0.99512814701166752</v>
      </c>
      <c r="F550" s="13">
        <f t="shared" si="34"/>
        <v>0.26990036337291662</v>
      </c>
      <c r="G550" s="13">
        <f t="shared" si="35"/>
        <v>-0.3145742656231611</v>
      </c>
    </row>
    <row r="551" spans="1:7" x14ac:dyDescent="0.2">
      <c r="A551" s="13" t="s">
        <v>822</v>
      </c>
      <c r="B551" s="15">
        <v>16.427104722792606</v>
      </c>
      <c r="C551" s="13">
        <v>0</v>
      </c>
      <c r="D551" s="13">
        <f t="shared" si="32"/>
        <v>-0.92068655879704209</v>
      </c>
      <c r="E551" s="13">
        <f t="shared" si="33"/>
        <v>-0.92068655879704209</v>
      </c>
      <c r="F551" s="13">
        <f t="shared" si="34"/>
        <v>0.28481802386764882</v>
      </c>
      <c r="G551" s="13">
        <f t="shared" si="35"/>
        <v>-0.33521825659761417</v>
      </c>
    </row>
    <row r="552" spans="1:7" x14ac:dyDescent="0.2">
      <c r="A552" s="13" t="s">
        <v>823</v>
      </c>
      <c r="B552" s="15">
        <v>17.579739904175224</v>
      </c>
      <c r="C552" s="13">
        <v>0</v>
      </c>
      <c r="D552" s="13">
        <f t="shared" si="32"/>
        <v>-1.0201783322521447</v>
      </c>
      <c r="E552" s="13">
        <f t="shared" si="33"/>
        <v>-1.0201783322521447</v>
      </c>
      <c r="F552" s="13">
        <f t="shared" si="34"/>
        <v>0.26499266502821678</v>
      </c>
      <c r="G552" s="13">
        <f t="shared" si="35"/>
        <v>-0.30787480026564928</v>
      </c>
    </row>
    <row r="553" spans="1:7" x14ac:dyDescent="0.2">
      <c r="A553" s="13" t="s">
        <v>824</v>
      </c>
      <c r="B553" s="15">
        <v>17.664613278576319</v>
      </c>
      <c r="C553" s="13">
        <v>0</v>
      </c>
      <c r="D553" s="13">
        <f t="shared" si="32"/>
        <v>-1.0275043298224729</v>
      </c>
      <c r="E553" s="13">
        <f t="shared" si="33"/>
        <v>-1.0275043298224729</v>
      </c>
      <c r="F553" s="13">
        <f t="shared" si="34"/>
        <v>0.26356822787955114</v>
      </c>
      <c r="G553" s="13">
        <f t="shared" si="35"/>
        <v>-0.30593868536050184</v>
      </c>
    </row>
    <row r="554" spans="1:7" x14ac:dyDescent="0.2">
      <c r="A554" s="13" t="s">
        <v>825</v>
      </c>
      <c r="B554" s="15">
        <v>16.147843942505133</v>
      </c>
      <c r="C554" s="13">
        <v>0</v>
      </c>
      <c r="D554" s="13">
        <f t="shared" si="32"/>
        <v>-0.89658166356563984</v>
      </c>
      <c r="E554" s="13">
        <f t="shared" si="33"/>
        <v>-0.89658166356563984</v>
      </c>
      <c r="F554" s="13">
        <f t="shared" si="34"/>
        <v>0.28975347279135411</v>
      </c>
      <c r="G554" s="13">
        <f t="shared" si="35"/>
        <v>-0.34214314779355504</v>
      </c>
    </row>
    <row r="555" spans="1:7" x14ac:dyDescent="0.2">
      <c r="A555" s="13" t="s">
        <v>826</v>
      </c>
      <c r="B555" s="15">
        <v>17.49760438056126</v>
      </c>
      <c r="C555" s="13">
        <v>0</v>
      </c>
      <c r="D555" s="13">
        <f t="shared" si="32"/>
        <v>-1.0130886571840851</v>
      </c>
      <c r="E555" s="13">
        <f t="shared" si="33"/>
        <v>-1.0130886571840851</v>
      </c>
      <c r="F555" s="13">
        <f t="shared" si="34"/>
        <v>0.26637583078238569</v>
      </c>
      <c r="G555" s="13">
        <f t="shared" si="35"/>
        <v>-0.30975841253895092</v>
      </c>
    </row>
    <row r="556" spans="1:7" x14ac:dyDescent="0.2">
      <c r="A556" s="13" t="s">
        <v>827</v>
      </c>
      <c r="B556" s="15">
        <v>18.343600273785079</v>
      </c>
      <c r="C556" s="13">
        <v>0</v>
      </c>
      <c r="D556" s="13">
        <f t="shared" si="32"/>
        <v>-1.0861123103850985</v>
      </c>
      <c r="E556" s="13">
        <f t="shared" si="33"/>
        <v>-1.0861123103850985</v>
      </c>
      <c r="F556" s="13">
        <f t="shared" si="34"/>
        <v>0.25235106237260929</v>
      </c>
      <c r="G556" s="13">
        <f t="shared" si="35"/>
        <v>-0.29082174590241355</v>
      </c>
    </row>
    <row r="557" spans="1:7" x14ac:dyDescent="0.2">
      <c r="A557" s="13" t="s">
        <v>828</v>
      </c>
      <c r="B557" s="15">
        <v>17.026694045174537</v>
      </c>
      <c r="C557" s="13">
        <v>0</v>
      </c>
      <c r="D557" s="13">
        <f t="shared" si="32"/>
        <v>-0.97244118679387692</v>
      </c>
      <c r="E557" s="13">
        <f t="shared" si="33"/>
        <v>-0.97244118679387692</v>
      </c>
      <c r="F557" s="13">
        <f t="shared" si="34"/>
        <v>0.27439418939936783</v>
      </c>
      <c r="G557" s="13">
        <f t="shared" si="35"/>
        <v>-0.32074837221901792</v>
      </c>
    </row>
    <row r="558" spans="1:7" x14ac:dyDescent="0.2">
      <c r="A558" s="13" t="s">
        <v>829</v>
      </c>
      <c r="B558" s="15">
        <v>18.182067077344286</v>
      </c>
      <c r="C558" s="13">
        <v>0</v>
      </c>
      <c r="D558" s="13">
        <f t="shared" si="32"/>
        <v>-1.0721692827512481</v>
      </c>
      <c r="E558" s="13">
        <f t="shared" si="33"/>
        <v>-1.0721692827512481</v>
      </c>
      <c r="F558" s="13">
        <f t="shared" si="34"/>
        <v>0.25499076551449484</v>
      </c>
      <c r="G558" s="13">
        <f t="shared" si="35"/>
        <v>-0.29435866539684113</v>
      </c>
    </row>
    <row r="559" spans="1:7" x14ac:dyDescent="0.2">
      <c r="A559" s="13" t="s">
        <v>830</v>
      </c>
      <c r="B559" s="15">
        <v>16.202600958247775</v>
      </c>
      <c r="C559" s="13">
        <v>0</v>
      </c>
      <c r="D559" s="13">
        <f t="shared" si="32"/>
        <v>-0.90130811361101282</v>
      </c>
      <c r="E559" s="13">
        <f t="shared" si="33"/>
        <v>-0.90130811361101282</v>
      </c>
      <c r="F559" s="13">
        <f t="shared" si="34"/>
        <v>0.28878175382290183</v>
      </c>
      <c r="G559" s="13">
        <f t="shared" si="35"/>
        <v>-0.34077593963192909</v>
      </c>
    </row>
    <row r="560" spans="1:7" x14ac:dyDescent="0.2">
      <c r="A560" s="13" t="s">
        <v>831</v>
      </c>
      <c r="B560" s="15">
        <v>22.165639972621491</v>
      </c>
      <c r="C560" s="13">
        <v>1</v>
      </c>
      <c r="D560" s="13">
        <f t="shared" si="32"/>
        <v>-1.4160185235521363</v>
      </c>
      <c r="E560" s="13">
        <f t="shared" si="33"/>
        <v>-1.4160185235521363</v>
      </c>
      <c r="F560" s="13">
        <f t="shared" si="34"/>
        <v>0.19528651238782463</v>
      </c>
      <c r="G560" s="13">
        <f t="shared" si="35"/>
        <v>-1.6332875044785655</v>
      </c>
    </row>
    <row r="561" spans="1:7" x14ac:dyDescent="0.2">
      <c r="A561" s="13" t="s">
        <v>832</v>
      </c>
      <c r="B561" s="15">
        <v>18.414784394250514</v>
      </c>
      <c r="C561" s="13">
        <v>1</v>
      </c>
      <c r="D561" s="13">
        <f t="shared" si="32"/>
        <v>-1.0922566954440835</v>
      </c>
      <c r="E561" s="13">
        <f t="shared" si="33"/>
        <v>-1.0922566954440835</v>
      </c>
      <c r="F561" s="13">
        <f t="shared" si="34"/>
        <v>0.25119356616706917</v>
      </c>
      <c r="G561" s="13">
        <f t="shared" si="35"/>
        <v>-1.381531457108337</v>
      </c>
    </row>
    <row r="562" spans="1:7" x14ac:dyDescent="0.2">
      <c r="A562" s="13" t="s">
        <v>833</v>
      </c>
      <c r="B562" s="15">
        <v>16.167008898015059</v>
      </c>
      <c r="C562" s="13">
        <v>0</v>
      </c>
      <c r="D562" s="13">
        <f t="shared" si="32"/>
        <v>-0.89823592108152028</v>
      </c>
      <c r="E562" s="13">
        <f t="shared" si="33"/>
        <v>-0.89823592108152028</v>
      </c>
      <c r="F562" s="13">
        <f t="shared" si="34"/>
        <v>0.28941315099573367</v>
      </c>
      <c r="G562" s="13">
        <f t="shared" si="35"/>
        <v>-0.34166410245604223</v>
      </c>
    </row>
    <row r="563" spans="1:7" x14ac:dyDescent="0.2">
      <c r="A563" s="13" t="s">
        <v>834</v>
      </c>
      <c r="B563" s="15">
        <v>15.909650924024641</v>
      </c>
      <c r="C563" s="13">
        <v>0</v>
      </c>
      <c r="D563" s="13">
        <f t="shared" si="32"/>
        <v>-0.87602160586826705</v>
      </c>
      <c r="E563" s="13">
        <f t="shared" si="33"/>
        <v>-0.87602160586826705</v>
      </c>
      <c r="F563" s="13">
        <f t="shared" si="34"/>
        <v>0.29400287773493911</v>
      </c>
      <c r="G563" s="13">
        <f t="shared" si="35"/>
        <v>-0.34814411760901404</v>
      </c>
    </row>
    <row r="564" spans="1:7" x14ac:dyDescent="0.2">
      <c r="A564" s="13" t="s">
        <v>835</v>
      </c>
      <c r="B564" s="15">
        <v>16.167008898015059</v>
      </c>
      <c r="C564" s="13">
        <v>0</v>
      </c>
      <c r="D564" s="13">
        <f t="shared" si="32"/>
        <v>-0.89823592108152028</v>
      </c>
      <c r="E564" s="13">
        <f t="shared" si="33"/>
        <v>-0.89823592108152028</v>
      </c>
      <c r="F564" s="13">
        <f t="shared" si="34"/>
        <v>0.28941315099573367</v>
      </c>
      <c r="G564" s="13">
        <f t="shared" si="35"/>
        <v>-0.34166410245604223</v>
      </c>
    </row>
    <row r="565" spans="1:7" x14ac:dyDescent="0.2">
      <c r="A565" s="13" t="s">
        <v>836</v>
      </c>
      <c r="B565" s="15">
        <v>16.470910335386723</v>
      </c>
      <c r="C565" s="13">
        <v>0</v>
      </c>
      <c r="D565" s="13">
        <f t="shared" si="32"/>
        <v>-0.92446771883334078</v>
      </c>
      <c r="E565" s="13">
        <f t="shared" si="33"/>
        <v>-0.92446771883334078</v>
      </c>
      <c r="F565" s="13">
        <f t="shared" si="34"/>
        <v>0.28404844105957228</v>
      </c>
      <c r="G565" s="13">
        <f t="shared" si="35"/>
        <v>-0.33414276942133614</v>
      </c>
    </row>
    <row r="566" spans="1:7" x14ac:dyDescent="0.2">
      <c r="A566" s="13" t="s">
        <v>837</v>
      </c>
      <c r="B566" s="15">
        <v>22.072553045858999</v>
      </c>
      <c r="C566" s="13">
        <v>0</v>
      </c>
      <c r="D566" s="13">
        <f t="shared" si="32"/>
        <v>-1.4079835584750022</v>
      </c>
      <c r="E566" s="13">
        <f t="shared" si="33"/>
        <v>-1.4079835584750022</v>
      </c>
      <c r="F566" s="13">
        <f t="shared" si="34"/>
        <v>0.19655229695174709</v>
      </c>
      <c r="G566" s="13">
        <f t="shared" si="35"/>
        <v>-0.2188431823593078</v>
      </c>
    </row>
    <row r="567" spans="1:7" x14ac:dyDescent="0.2">
      <c r="A567" s="13" t="s">
        <v>838</v>
      </c>
      <c r="B567" s="15">
        <v>17.831622176591377</v>
      </c>
      <c r="C567" s="13">
        <v>0</v>
      </c>
      <c r="D567" s="13">
        <f t="shared" si="32"/>
        <v>-1.0419200024608608</v>
      </c>
      <c r="E567" s="13">
        <f t="shared" si="33"/>
        <v>-1.0419200024608608</v>
      </c>
      <c r="F567" s="13">
        <f t="shared" si="34"/>
        <v>0.26077969807439427</v>
      </c>
      <c r="G567" s="13">
        <f t="shared" si="35"/>
        <v>-0.30215929430561311</v>
      </c>
    </row>
    <row r="568" spans="1:7" x14ac:dyDescent="0.2">
      <c r="A568" s="13" t="s">
        <v>839</v>
      </c>
      <c r="B568" s="15">
        <v>21.289527720739219</v>
      </c>
      <c r="C568" s="13">
        <v>0</v>
      </c>
      <c r="D568" s="13">
        <f t="shared" si="32"/>
        <v>-1.3403953228261678</v>
      </c>
      <c r="E568" s="13">
        <f t="shared" si="33"/>
        <v>-1.3403953228261678</v>
      </c>
      <c r="F568" s="13">
        <f t="shared" si="34"/>
        <v>0.20744505538252941</v>
      </c>
      <c r="G568" s="13">
        <f t="shared" si="35"/>
        <v>-0.23249344488636967</v>
      </c>
    </row>
    <row r="569" spans="1:7" x14ac:dyDescent="0.2">
      <c r="A569" s="13" t="s">
        <v>840</v>
      </c>
      <c r="B569" s="15">
        <v>16.167008898015059</v>
      </c>
      <c r="C569" s="13">
        <v>0</v>
      </c>
      <c r="D569" s="13">
        <f t="shared" si="32"/>
        <v>-0.89823592108152028</v>
      </c>
      <c r="E569" s="13">
        <f t="shared" si="33"/>
        <v>-0.89823592108152028</v>
      </c>
      <c r="F569" s="13">
        <f t="shared" si="34"/>
        <v>0.28941315099573367</v>
      </c>
      <c r="G569" s="13">
        <f t="shared" si="35"/>
        <v>-0.34166410245604223</v>
      </c>
    </row>
    <row r="570" spans="1:7" x14ac:dyDescent="0.2">
      <c r="A570" s="13" t="s">
        <v>841</v>
      </c>
      <c r="B570" s="15">
        <v>17.949349760438057</v>
      </c>
      <c r="C570" s="13">
        <v>0</v>
      </c>
      <c r="D570" s="13">
        <f t="shared" si="32"/>
        <v>-1.0520818700584127</v>
      </c>
      <c r="E570" s="13">
        <f t="shared" si="33"/>
        <v>-1.0520818700584127</v>
      </c>
      <c r="F570" s="13">
        <f t="shared" si="34"/>
        <v>0.25882552506010437</v>
      </c>
      <c r="G570" s="13">
        <f t="shared" si="35"/>
        <v>-0.29951922264381931</v>
      </c>
    </row>
    <row r="571" spans="1:7" x14ac:dyDescent="0.2">
      <c r="A571" s="13" t="s">
        <v>842</v>
      </c>
      <c r="B571" s="15">
        <v>16.251882272416154</v>
      </c>
      <c r="C571" s="13">
        <v>0</v>
      </c>
      <c r="D571" s="13">
        <f t="shared" si="32"/>
        <v>-0.90556191865184865</v>
      </c>
      <c r="E571" s="13">
        <f t="shared" si="33"/>
        <v>-0.90556191865184865</v>
      </c>
      <c r="F571" s="13">
        <f t="shared" si="34"/>
        <v>0.28790886378605063</v>
      </c>
      <c r="G571" s="13">
        <f t="shared" si="35"/>
        <v>-0.33954937546101005</v>
      </c>
    </row>
    <row r="572" spans="1:7" x14ac:dyDescent="0.2">
      <c r="A572" s="13" t="s">
        <v>843</v>
      </c>
      <c r="B572" s="15">
        <v>16.213552361396303</v>
      </c>
      <c r="C572" s="13">
        <v>0</v>
      </c>
      <c r="D572" s="13">
        <f t="shared" si="32"/>
        <v>-0.90225340362008732</v>
      </c>
      <c r="E572" s="13">
        <f t="shared" si="33"/>
        <v>-0.90225340362008732</v>
      </c>
      <c r="F572" s="13">
        <f t="shared" si="34"/>
        <v>0.28858764245447049</v>
      </c>
      <c r="G572" s="13">
        <f t="shared" si="35"/>
        <v>-0.34050304887711463</v>
      </c>
    </row>
    <row r="573" spans="1:7" x14ac:dyDescent="0.2">
      <c r="A573" s="13" t="s">
        <v>844</v>
      </c>
      <c r="B573" s="15">
        <v>17.779603011635867</v>
      </c>
      <c r="C573" s="13">
        <v>0</v>
      </c>
      <c r="D573" s="13">
        <f t="shared" si="32"/>
        <v>-1.0374298749177564</v>
      </c>
      <c r="E573" s="13">
        <f t="shared" si="33"/>
        <v>-1.0374298749177564</v>
      </c>
      <c r="F573" s="13">
        <f t="shared" si="34"/>
        <v>0.26164620562267377</v>
      </c>
      <c r="G573" s="13">
        <f t="shared" si="35"/>
        <v>-0.30333217308006039</v>
      </c>
    </row>
    <row r="574" spans="1:7" x14ac:dyDescent="0.2">
      <c r="A574" s="13" t="s">
        <v>845</v>
      </c>
      <c r="B574" s="15">
        <v>22.918548939082822</v>
      </c>
      <c r="C574" s="13">
        <v>0</v>
      </c>
      <c r="D574" s="13">
        <f t="shared" si="32"/>
        <v>-1.4810072116760158</v>
      </c>
      <c r="E574" s="13">
        <f t="shared" si="33"/>
        <v>-1.4810072116760158</v>
      </c>
      <c r="F574" s="13">
        <f t="shared" si="34"/>
        <v>0.18527533412016545</v>
      </c>
      <c r="G574" s="13">
        <f t="shared" si="35"/>
        <v>-0.20490505609606788</v>
      </c>
    </row>
    <row r="575" spans="1:7" x14ac:dyDescent="0.2">
      <c r="A575" s="13" t="s">
        <v>846</v>
      </c>
      <c r="B575" s="15">
        <v>16.550308008213552</v>
      </c>
      <c r="C575" s="13">
        <v>0</v>
      </c>
      <c r="D575" s="13">
        <f t="shared" si="32"/>
        <v>-0.93132107139913156</v>
      </c>
      <c r="E575" s="13">
        <f t="shared" si="33"/>
        <v>-0.93132107139913156</v>
      </c>
      <c r="F575" s="13">
        <f t="shared" si="34"/>
        <v>0.28265677463701339</v>
      </c>
      <c r="G575" s="13">
        <f t="shared" si="35"/>
        <v>-0.33220085645948955</v>
      </c>
    </row>
    <row r="576" spans="1:7" x14ac:dyDescent="0.2">
      <c r="A576" s="13" t="s">
        <v>847</v>
      </c>
      <c r="B576" s="15">
        <v>16.260095824777551</v>
      </c>
      <c r="C576" s="13">
        <v>0</v>
      </c>
      <c r="D576" s="13">
        <f t="shared" si="32"/>
        <v>-0.90627088615865459</v>
      </c>
      <c r="E576" s="13">
        <f t="shared" si="33"/>
        <v>-0.90627088615865459</v>
      </c>
      <c r="F576" s="13">
        <f t="shared" si="34"/>
        <v>0.28776353500516672</v>
      </c>
      <c r="G576" s="13">
        <f t="shared" si="35"/>
        <v>-0.33934530895093906</v>
      </c>
    </row>
    <row r="577" spans="1:7" x14ac:dyDescent="0.2">
      <c r="A577" s="13" t="s">
        <v>848</v>
      </c>
      <c r="B577" s="15">
        <v>16.396988364134156</v>
      </c>
      <c r="C577" s="13">
        <v>0</v>
      </c>
      <c r="D577" s="13">
        <f t="shared" si="32"/>
        <v>-0.91808701127208714</v>
      </c>
      <c r="E577" s="13">
        <f t="shared" si="33"/>
        <v>-0.91808701127208714</v>
      </c>
      <c r="F577" s="13">
        <f t="shared" si="34"/>
        <v>0.2853478392320723</v>
      </c>
      <c r="G577" s="13">
        <f t="shared" si="35"/>
        <v>-0.3359593430984868</v>
      </c>
    </row>
    <row r="578" spans="1:7" x14ac:dyDescent="0.2">
      <c r="A578" s="13" t="s">
        <v>849</v>
      </c>
      <c r="B578" s="15">
        <v>16.791238877481177</v>
      </c>
      <c r="C578" s="13">
        <v>0</v>
      </c>
      <c r="D578" s="13">
        <f t="shared" ref="D578:D641" si="36">$J$2+$J$3*B578</f>
        <v>-0.95211745159877292</v>
      </c>
      <c r="E578" s="13">
        <f t="shared" si="33"/>
        <v>-0.95211745159877292</v>
      </c>
      <c r="F578" s="13">
        <f t="shared" si="34"/>
        <v>0.27845918479840009</v>
      </c>
      <c r="G578" s="13">
        <f t="shared" si="35"/>
        <v>-0.32636633244224211</v>
      </c>
    </row>
    <row r="579" spans="1:7" x14ac:dyDescent="0.2">
      <c r="A579" s="13" t="s">
        <v>850</v>
      </c>
      <c r="B579" s="15">
        <v>17.768651608487339</v>
      </c>
      <c r="C579" s="13">
        <v>0</v>
      </c>
      <c r="D579" s="13">
        <f t="shared" si="36"/>
        <v>-1.0364845849086817</v>
      </c>
      <c r="E579" s="13">
        <f t="shared" ref="E579:E642" si="37">MIN(MAX(D579,-35),35)</f>
        <v>-1.0364845849086817</v>
      </c>
      <c r="F579" s="13">
        <f t="shared" ref="F579:F642" si="38">1/(1+EXP(-E579))</f>
        <v>0.26182886494872315</v>
      </c>
      <c r="G579" s="13">
        <f t="shared" ref="G579:G642" si="39">C579*LN(F579)+(1-C579)*LN(1-F579)</f>
        <v>-0.30357959095068426</v>
      </c>
    </row>
    <row r="580" spans="1:7" x14ac:dyDescent="0.2">
      <c r="A580" s="13" t="s">
        <v>851</v>
      </c>
      <c r="B580" s="15">
        <v>23.000684462696782</v>
      </c>
      <c r="C580" s="13">
        <v>0</v>
      </c>
      <c r="D580" s="13">
        <f t="shared" si="36"/>
        <v>-1.4880968867440751</v>
      </c>
      <c r="E580" s="13">
        <f t="shared" si="37"/>
        <v>-1.4880968867440751</v>
      </c>
      <c r="F580" s="13">
        <f t="shared" si="38"/>
        <v>0.18420754614387777</v>
      </c>
      <c r="G580" s="13">
        <f t="shared" si="39"/>
        <v>-0.20359530213395588</v>
      </c>
    </row>
    <row r="581" spans="1:7" x14ac:dyDescent="0.2">
      <c r="A581" s="13" t="s">
        <v>852</v>
      </c>
      <c r="B581" s="15">
        <v>17.32785763175907</v>
      </c>
      <c r="C581" s="13">
        <v>0</v>
      </c>
      <c r="D581" s="13">
        <f t="shared" si="36"/>
        <v>-0.99843666204342885</v>
      </c>
      <c r="E581" s="13">
        <f t="shared" si="37"/>
        <v>-0.99843666204342885</v>
      </c>
      <c r="F581" s="13">
        <f t="shared" si="38"/>
        <v>0.26924890327474915</v>
      </c>
      <c r="G581" s="13">
        <f t="shared" si="39"/>
        <v>-0.31368237417049044</v>
      </c>
    </row>
    <row r="582" spans="1:7" x14ac:dyDescent="0.2">
      <c r="A582" s="13" t="s">
        <v>853</v>
      </c>
      <c r="B582" s="15">
        <v>16.413415468856947</v>
      </c>
      <c r="C582" s="13">
        <v>0</v>
      </c>
      <c r="D582" s="13">
        <f t="shared" si="36"/>
        <v>-0.91950494628569901</v>
      </c>
      <c r="E582" s="13">
        <f t="shared" si="37"/>
        <v>-0.91950494628569901</v>
      </c>
      <c r="F582" s="13">
        <f t="shared" si="38"/>
        <v>0.28505877564309789</v>
      </c>
      <c r="G582" s="13">
        <f t="shared" si="39"/>
        <v>-0.33555494336367886</v>
      </c>
    </row>
    <row r="583" spans="1:7" x14ac:dyDescent="0.2">
      <c r="A583" s="13" t="s">
        <v>854</v>
      </c>
      <c r="B583" s="15">
        <v>16.388774811772759</v>
      </c>
      <c r="C583" s="13">
        <v>0</v>
      </c>
      <c r="D583" s="13">
        <f t="shared" si="36"/>
        <v>-0.9173780437652812</v>
      </c>
      <c r="E583" s="13">
        <f t="shared" si="37"/>
        <v>-0.9173780437652812</v>
      </c>
      <c r="F583" s="13">
        <f t="shared" si="38"/>
        <v>0.28549243703992006</v>
      </c>
      <c r="G583" s="13">
        <f t="shared" si="39"/>
        <v>-0.3361616966996141</v>
      </c>
    </row>
    <row r="584" spans="1:7" x14ac:dyDescent="0.2">
      <c r="A584" s="13" t="s">
        <v>855</v>
      </c>
      <c r="B584" s="15">
        <v>18.414784394250514</v>
      </c>
      <c r="C584" s="13">
        <v>0</v>
      </c>
      <c r="D584" s="13">
        <f t="shared" si="36"/>
        <v>-1.0922566954440835</v>
      </c>
      <c r="E584" s="13">
        <f t="shared" si="37"/>
        <v>-1.0922566954440835</v>
      </c>
      <c r="F584" s="13">
        <f t="shared" si="38"/>
        <v>0.25119356616706917</v>
      </c>
      <c r="G584" s="13">
        <f t="shared" si="39"/>
        <v>-0.28927476166425348</v>
      </c>
    </row>
    <row r="585" spans="1:7" x14ac:dyDescent="0.2">
      <c r="A585" s="13" t="s">
        <v>856</v>
      </c>
      <c r="B585" s="15">
        <v>20.832306639288159</v>
      </c>
      <c r="C585" s="13">
        <v>0</v>
      </c>
      <c r="D585" s="13">
        <f t="shared" si="36"/>
        <v>-1.3009294649473031</v>
      </c>
      <c r="E585" s="13">
        <f t="shared" si="37"/>
        <v>-1.3009294649473031</v>
      </c>
      <c r="F585" s="13">
        <f t="shared" si="38"/>
        <v>0.21400863108769302</v>
      </c>
      <c r="G585" s="13">
        <f t="shared" si="39"/>
        <v>-0.24080946764082162</v>
      </c>
    </row>
    <row r="586" spans="1:7" x14ac:dyDescent="0.2">
      <c r="A586" s="13" t="s">
        <v>857</v>
      </c>
      <c r="B586" s="15">
        <v>19.879534565366189</v>
      </c>
      <c r="C586" s="13">
        <v>0</v>
      </c>
      <c r="D586" s="13">
        <f t="shared" si="36"/>
        <v>-1.2186892341578124</v>
      </c>
      <c r="E586" s="13">
        <f t="shared" si="37"/>
        <v>-1.2186892341578124</v>
      </c>
      <c r="F586" s="13">
        <f t="shared" si="38"/>
        <v>0.22816720327011386</v>
      </c>
      <c r="G586" s="13">
        <f t="shared" si="39"/>
        <v>-0.25898733696196058</v>
      </c>
    </row>
    <row r="587" spans="1:7" x14ac:dyDescent="0.2">
      <c r="A587" s="13" t="s">
        <v>858</v>
      </c>
      <c r="B587" s="15">
        <v>18.628336755646817</v>
      </c>
      <c r="C587" s="13">
        <v>0</v>
      </c>
      <c r="D587" s="13">
        <f t="shared" si="36"/>
        <v>-1.1106898506210383</v>
      </c>
      <c r="E587" s="13">
        <f t="shared" si="37"/>
        <v>-1.1106898506210383</v>
      </c>
      <c r="F587" s="13">
        <f t="shared" si="38"/>
        <v>0.24774230145102066</v>
      </c>
      <c r="G587" s="13">
        <f t="shared" si="39"/>
        <v>-0.28467632949446703</v>
      </c>
    </row>
    <row r="588" spans="1:7" x14ac:dyDescent="0.2">
      <c r="A588" s="13" t="s">
        <v>859</v>
      </c>
      <c r="B588" s="15">
        <v>17.831622176591377</v>
      </c>
      <c r="C588" s="13">
        <v>0</v>
      </c>
      <c r="D588" s="13">
        <f t="shared" si="36"/>
        <v>-1.0419200024608608</v>
      </c>
      <c r="E588" s="13">
        <f t="shared" si="37"/>
        <v>-1.0419200024608608</v>
      </c>
      <c r="F588" s="13">
        <f t="shared" si="38"/>
        <v>0.26077969807439427</v>
      </c>
      <c r="G588" s="13">
        <f t="shared" si="39"/>
        <v>-0.30215929430561311</v>
      </c>
    </row>
    <row r="589" spans="1:7" x14ac:dyDescent="0.2">
      <c r="A589" s="13" t="s">
        <v>860</v>
      </c>
      <c r="B589" s="15">
        <v>20.878850102669404</v>
      </c>
      <c r="C589" s="13">
        <v>0</v>
      </c>
      <c r="D589" s="13">
        <f t="shared" si="36"/>
        <v>-1.3049469474858699</v>
      </c>
      <c r="E589" s="13">
        <f t="shared" si="37"/>
        <v>-1.3049469474858699</v>
      </c>
      <c r="F589" s="13">
        <f t="shared" si="38"/>
        <v>0.21333363108032646</v>
      </c>
      <c r="G589" s="13">
        <f t="shared" si="39"/>
        <v>-0.23995104812260301</v>
      </c>
    </row>
    <row r="590" spans="1:7" x14ac:dyDescent="0.2">
      <c r="A590" s="13" t="s">
        <v>861</v>
      </c>
      <c r="B590" s="15">
        <v>16.6652977412731</v>
      </c>
      <c r="C590" s="13">
        <v>0</v>
      </c>
      <c r="D590" s="13">
        <f t="shared" si="36"/>
        <v>-0.94124661649441488</v>
      </c>
      <c r="E590" s="13">
        <f t="shared" si="37"/>
        <v>-0.94124661649441488</v>
      </c>
      <c r="F590" s="13">
        <f t="shared" si="38"/>
        <v>0.28064860065252029</v>
      </c>
      <c r="G590" s="13">
        <f t="shared" si="39"/>
        <v>-0.32940530720665229</v>
      </c>
    </row>
    <row r="591" spans="1:7" x14ac:dyDescent="0.2">
      <c r="A591" s="13" t="s">
        <v>862</v>
      </c>
      <c r="B591" s="15">
        <v>17.204654346338124</v>
      </c>
      <c r="C591" s="13">
        <v>0</v>
      </c>
      <c r="D591" s="13">
        <f t="shared" si="36"/>
        <v>-0.98780214944133937</v>
      </c>
      <c r="E591" s="13">
        <f t="shared" si="37"/>
        <v>-0.98780214944133937</v>
      </c>
      <c r="F591" s="13">
        <f t="shared" si="38"/>
        <v>0.27134641280156824</v>
      </c>
      <c r="G591" s="13">
        <f t="shared" si="39"/>
        <v>-0.31655684893977887</v>
      </c>
    </row>
    <row r="592" spans="1:7" x14ac:dyDescent="0.2">
      <c r="A592" s="13" t="s">
        <v>863</v>
      </c>
      <c r="B592" s="15">
        <v>17.32785763175907</v>
      </c>
      <c r="C592" s="13">
        <v>0</v>
      </c>
      <c r="D592" s="13">
        <f t="shared" si="36"/>
        <v>-0.99843666204342885</v>
      </c>
      <c r="E592" s="13">
        <f t="shared" si="37"/>
        <v>-0.99843666204342885</v>
      </c>
      <c r="F592" s="13">
        <f t="shared" si="38"/>
        <v>0.26924890327474915</v>
      </c>
      <c r="G592" s="13">
        <f t="shared" si="39"/>
        <v>-0.31368237417049044</v>
      </c>
    </row>
    <row r="593" spans="1:7" x14ac:dyDescent="0.2">
      <c r="A593" s="13" t="s">
        <v>864</v>
      </c>
      <c r="B593" s="15">
        <v>18.135523613963038</v>
      </c>
      <c r="C593" s="13">
        <v>0</v>
      </c>
      <c r="D593" s="13">
        <f t="shared" si="36"/>
        <v>-1.0681518002126809</v>
      </c>
      <c r="E593" s="13">
        <f t="shared" si="37"/>
        <v>-1.0681518002126809</v>
      </c>
      <c r="F593" s="13">
        <f t="shared" si="38"/>
        <v>0.25575471952865053</v>
      </c>
      <c r="G593" s="13">
        <f t="shared" si="39"/>
        <v>-0.29538462042802432</v>
      </c>
    </row>
    <row r="594" spans="1:7" x14ac:dyDescent="0.2">
      <c r="A594" s="13" t="s">
        <v>865</v>
      </c>
      <c r="B594" s="15">
        <v>16.999315537303218</v>
      </c>
      <c r="C594" s="13">
        <v>0</v>
      </c>
      <c r="D594" s="13">
        <f t="shared" si="36"/>
        <v>-0.97007796177119054</v>
      </c>
      <c r="E594" s="13">
        <f t="shared" si="37"/>
        <v>-0.97007796177119054</v>
      </c>
      <c r="F594" s="13">
        <f t="shared" si="38"/>
        <v>0.27486496304820707</v>
      </c>
      <c r="G594" s="13">
        <f t="shared" si="39"/>
        <v>-0.32139738360676279</v>
      </c>
    </row>
    <row r="595" spans="1:7" x14ac:dyDescent="0.2">
      <c r="A595" s="13" t="s">
        <v>866</v>
      </c>
      <c r="B595" s="15">
        <v>18.715947980835043</v>
      </c>
      <c r="C595" s="13">
        <v>0</v>
      </c>
      <c r="D595" s="13">
        <f t="shared" si="36"/>
        <v>-1.118252170693635</v>
      </c>
      <c r="E595" s="13">
        <f t="shared" si="37"/>
        <v>-1.118252170693635</v>
      </c>
      <c r="F595" s="13">
        <f t="shared" si="38"/>
        <v>0.24633563184554319</v>
      </c>
      <c r="G595" s="13">
        <f t="shared" si="39"/>
        <v>-0.28280814514987285</v>
      </c>
    </row>
    <row r="596" spans="1:7" x14ac:dyDescent="0.2">
      <c r="A596" s="13" t="s">
        <v>867</v>
      </c>
      <c r="B596" s="15">
        <v>16.917180013689254</v>
      </c>
      <c r="C596" s="13">
        <v>0</v>
      </c>
      <c r="D596" s="13">
        <f t="shared" si="36"/>
        <v>-0.96298828670313097</v>
      </c>
      <c r="E596" s="13">
        <f t="shared" si="37"/>
        <v>-0.96298828670313097</v>
      </c>
      <c r="F596" s="13">
        <f t="shared" si="38"/>
        <v>0.27628028919225239</v>
      </c>
      <c r="G596" s="13">
        <f t="shared" si="39"/>
        <v>-0.32335110132267203</v>
      </c>
    </row>
    <row r="597" spans="1:7" x14ac:dyDescent="0.2">
      <c r="A597" s="13" t="s">
        <v>868</v>
      </c>
      <c r="B597" s="15">
        <v>21.251197809719372</v>
      </c>
      <c r="C597" s="13">
        <v>0</v>
      </c>
      <c r="D597" s="13">
        <f t="shared" si="36"/>
        <v>-1.3370868077944069</v>
      </c>
      <c r="E597" s="13">
        <f t="shared" si="37"/>
        <v>-1.3370868077944069</v>
      </c>
      <c r="F597" s="13">
        <f t="shared" si="38"/>
        <v>0.20798954016938204</v>
      </c>
      <c r="G597" s="13">
        <f t="shared" si="39"/>
        <v>-0.23318068039808018</v>
      </c>
    </row>
    <row r="598" spans="1:7" x14ac:dyDescent="0.2">
      <c r="A598" s="13" t="s">
        <v>869</v>
      </c>
      <c r="B598" s="15">
        <v>17.998631074606433</v>
      </c>
      <c r="C598" s="13">
        <v>0</v>
      </c>
      <c r="D598" s="13">
        <f t="shared" si="36"/>
        <v>-1.0563356750992483</v>
      </c>
      <c r="E598" s="13">
        <f t="shared" si="37"/>
        <v>-1.0563356750992483</v>
      </c>
      <c r="F598" s="13">
        <f t="shared" si="38"/>
        <v>0.25801033445264215</v>
      </c>
      <c r="G598" s="13">
        <f t="shared" si="39"/>
        <v>-0.29841996374549923</v>
      </c>
    </row>
    <row r="599" spans="1:7" x14ac:dyDescent="0.2">
      <c r="A599" s="13" t="s">
        <v>870</v>
      </c>
      <c r="B599" s="15">
        <v>20.3750855578371</v>
      </c>
      <c r="C599" s="13">
        <v>0</v>
      </c>
      <c r="D599" s="13">
        <f t="shared" si="36"/>
        <v>-1.2614636070684382</v>
      </c>
      <c r="E599" s="13">
        <f t="shared" si="37"/>
        <v>-1.2614636070684382</v>
      </c>
      <c r="F599" s="13">
        <f t="shared" si="38"/>
        <v>0.22072204331009487</v>
      </c>
      <c r="G599" s="13">
        <f t="shared" si="39"/>
        <v>-0.24938748457155388</v>
      </c>
    </row>
    <row r="600" spans="1:7" x14ac:dyDescent="0.2">
      <c r="A600" s="13" t="s">
        <v>871</v>
      </c>
      <c r="B600" s="15">
        <v>17.251197809719372</v>
      </c>
      <c r="C600" s="13">
        <v>0</v>
      </c>
      <c r="D600" s="13">
        <f t="shared" si="36"/>
        <v>-0.99181963197990664</v>
      </c>
      <c r="E600" s="13">
        <f t="shared" si="37"/>
        <v>-0.99181963197990664</v>
      </c>
      <c r="F600" s="13">
        <f t="shared" si="38"/>
        <v>0.27055281612352233</v>
      </c>
      <c r="G600" s="13">
        <f t="shared" si="39"/>
        <v>-0.31546831408382037</v>
      </c>
    </row>
    <row r="601" spans="1:7" x14ac:dyDescent="0.2">
      <c r="A601" s="13" t="s">
        <v>872</v>
      </c>
      <c r="B601" s="15">
        <v>20.999315537303218</v>
      </c>
      <c r="C601" s="13">
        <v>0</v>
      </c>
      <c r="D601" s="13">
        <f t="shared" si="36"/>
        <v>-1.3153451375856908</v>
      </c>
      <c r="E601" s="13">
        <f t="shared" si="37"/>
        <v>-1.3153451375856908</v>
      </c>
      <c r="F601" s="13">
        <f t="shared" si="38"/>
        <v>0.21159378376866658</v>
      </c>
      <c r="G601" s="13">
        <f t="shared" si="39"/>
        <v>-0.23774181911855508</v>
      </c>
    </row>
    <row r="602" spans="1:7" x14ac:dyDescent="0.2">
      <c r="A602" s="13" t="s">
        <v>873</v>
      </c>
      <c r="B602" s="15">
        <v>20.917180013689254</v>
      </c>
      <c r="C602" s="13">
        <v>0</v>
      </c>
      <c r="D602" s="13">
        <f t="shared" si="36"/>
        <v>-1.3082554625176313</v>
      </c>
      <c r="E602" s="13">
        <f t="shared" si="37"/>
        <v>-1.3082554625176313</v>
      </c>
      <c r="F602" s="13">
        <f t="shared" si="38"/>
        <v>0.21277891479176772</v>
      </c>
      <c r="G602" s="13">
        <f t="shared" si="39"/>
        <v>-0.23924614853137369</v>
      </c>
    </row>
    <row r="603" spans="1:7" x14ac:dyDescent="0.2">
      <c r="A603" s="13" t="s">
        <v>874</v>
      </c>
      <c r="B603" s="15">
        <v>17.475701574264203</v>
      </c>
      <c r="C603" s="13">
        <v>0</v>
      </c>
      <c r="D603" s="13">
        <f t="shared" si="36"/>
        <v>-1.0111980771659359</v>
      </c>
      <c r="E603" s="13">
        <f t="shared" si="37"/>
        <v>-1.0111980771659359</v>
      </c>
      <c r="F603" s="13">
        <f t="shared" si="38"/>
        <v>0.26674545059777227</v>
      </c>
      <c r="G603" s="13">
        <f t="shared" si="39"/>
        <v>-0.31026236670846397</v>
      </c>
    </row>
    <row r="604" spans="1:7" x14ac:dyDescent="0.2">
      <c r="A604" s="13" t="s">
        <v>875</v>
      </c>
      <c r="B604" s="15">
        <v>18.275154004106778</v>
      </c>
      <c r="C604" s="13">
        <v>0</v>
      </c>
      <c r="D604" s="13">
        <f t="shared" si="36"/>
        <v>-1.0802042478283824</v>
      </c>
      <c r="E604" s="13">
        <f t="shared" si="37"/>
        <v>-1.0802042478283824</v>
      </c>
      <c r="F604" s="13">
        <f t="shared" si="38"/>
        <v>0.25346736660302177</v>
      </c>
      <c r="G604" s="13">
        <f t="shared" si="39"/>
        <v>-0.2923159477581348</v>
      </c>
    </row>
    <row r="605" spans="1:7" x14ac:dyDescent="0.2">
      <c r="A605" s="13" t="s">
        <v>876</v>
      </c>
      <c r="B605" s="15">
        <v>18.609171800136892</v>
      </c>
      <c r="C605" s="13">
        <v>0</v>
      </c>
      <c r="D605" s="13">
        <f t="shared" si="36"/>
        <v>-1.1090355931051576</v>
      </c>
      <c r="E605" s="13">
        <f t="shared" si="37"/>
        <v>-1.1090355931051576</v>
      </c>
      <c r="F605" s="13">
        <f t="shared" si="38"/>
        <v>0.24805072753138471</v>
      </c>
      <c r="G605" s="13">
        <f t="shared" si="39"/>
        <v>-0.2850864141312609</v>
      </c>
    </row>
    <row r="606" spans="1:7" x14ac:dyDescent="0.2">
      <c r="A606" s="13" t="s">
        <v>877</v>
      </c>
      <c r="B606" s="15">
        <v>17.793292265571527</v>
      </c>
      <c r="C606" s="13">
        <v>0</v>
      </c>
      <c r="D606" s="13">
        <f t="shared" si="36"/>
        <v>-1.0386114874290995</v>
      </c>
      <c r="E606" s="13">
        <f t="shared" si="37"/>
        <v>-1.0386114874290995</v>
      </c>
      <c r="F606" s="13">
        <f t="shared" si="38"/>
        <v>0.26141799719220732</v>
      </c>
      <c r="G606" s="13">
        <f t="shared" si="39"/>
        <v>-0.30302314348958309</v>
      </c>
    </row>
    <row r="607" spans="1:7" x14ac:dyDescent="0.2">
      <c r="A607" s="13" t="s">
        <v>878</v>
      </c>
      <c r="B607" s="15">
        <v>20.999315537303218</v>
      </c>
      <c r="C607" s="13">
        <v>0</v>
      </c>
      <c r="D607" s="13">
        <f t="shared" si="36"/>
        <v>-1.3153451375856908</v>
      </c>
      <c r="E607" s="13">
        <f t="shared" si="37"/>
        <v>-1.3153451375856908</v>
      </c>
      <c r="F607" s="13">
        <f t="shared" si="38"/>
        <v>0.21159378376866658</v>
      </c>
      <c r="G607" s="13">
        <f t="shared" si="39"/>
        <v>-0.23774181911855508</v>
      </c>
    </row>
    <row r="608" spans="1:7" x14ac:dyDescent="0.2">
      <c r="A608" s="13" t="s">
        <v>879</v>
      </c>
      <c r="B608" s="15">
        <v>17.338809034907598</v>
      </c>
      <c r="C608" s="13">
        <v>0</v>
      </c>
      <c r="D608" s="13">
        <f t="shared" si="36"/>
        <v>-0.99938195205250335</v>
      </c>
      <c r="E608" s="13">
        <f t="shared" si="37"/>
        <v>-0.99938195205250335</v>
      </c>
      <c r="F608" s="13">
        <f t="shared" si="38"/>
        <v>0.26906295432346722</v>
      </c>
      <c r="G608" s="13">
        <f t="shared" si="39"/>
        <v>-0.3134279437665064</v>
      </c>
    </row>
    <row r="609" spans="1:7" x14ac:dyDescent="0.2">
      <c r="A609" s="13" t="s">
        <v>880</v>
      </c>
      <c r="B609" s="15">
        <v>21.664613278576319</v>
      </c>
      <c r="C609" s="13">
        <v>0</v>
      </c>
      <c r="D609" s="13">
        <f t="shared" si="36"/>
        <v>-1.3727715056369731</v>
      </c>
      <c r="E609" s="13">
        <f t="shared" si="37"/>
        <v>-1.3727715056369731</v>
      </c>
      <c r="F609" s="13">
        <f t="shared" si="38"/>
        <v>0.20217243703729876</v>
      </c>
      <c r="G609" s="13">
        <f t="shared" si="39"/>
        <v>-0.22586279139528842</v>
      </c>
    </row>
    <row r="610" spans="1:7" x14ac:dyDescent="0.2">
      <c r="A610" s="13" t="s">
        <v>881</v>
      </c>
      <c r="B610" s="15">
        <v>20.878850102669404</v>
      </c>
      <c r="C610" s="13">
        <v>1</v>
      </c>
      <c r="D610" s="13">
        <f t="shared" si="36"/>
        <v>-1.3049469474858699</v>
      </c>
      <c r="E610" s="13">
        <f t="shared" si="37"/>
        <v>-1.3049469474858699</v>
      </c>
      <c r="F610" s="13">
        <f t="shared" si="38"/>
        <v>0.21333363108032646</v>
      </c>
      <c r="G610" s="13">
        <f t="shared" si="39"/>
        <v>-1.544897995608473</v>
      </c>
    </row>
    <row r="611" spans="1:7" x14ac:dyDescent="0.2">
      <c r="A611" s="13" t="s">
        <v>882</v>
      </c>
      <c r="B611" s="15">
        <v>17.423682409308693</v>
      </c>
      <c r="C611" s="13">
        <v>0</v>
      </c>
      <c r="D611" s="13">
        <f t="shared" si="36"/>
        <v>-1.0067079496228315</v>
      </c>
      <c r="E611" s="13">
        <f t="shared" si="37"/>
        <v>-1.0067079496228315</v>
      </c>
      <c r="F611" s="13">
        <f t="shared" si="38"/>
        <v>0.26762460433755791</v>
      </c>
      <c r="G611" s="13">
        <f t="shared" si="39"/>
        <v>-0.31146206087163358</v>
      </c>
    </row>
    <row r="612" spans="1:7" x14ac:dyDescent="0.2">
      <c r="A612" s="13" t="s">
        <v>883</v>
      </c>
      <c r="B612" s="15">
        <v>19.06365503080082</v>
      </c>
      <c r="C612" s="13">
        <v>0</v>
      </c>
      <c r="D612" s="13">
        <f t="shared" si="36"/>
        <v>-1.1482651284817538</v>
      </c>
      <c r="E612" s="13">
        <f t="shared" si="37"/>
        <v>-1.1482651284817538</v>
      </c>
      <c r="F612" s="13">
        <f t="shared" si="38"/>
        <v>0.24080610706932096</v>
      </c>
      <c r="G612" s="13">
        <f t="shared" si="39"/>
        <v>-0.27549807580375818</v>
      </c>
    </row>
    <row r="613" spans="1:7" x14ac:dyDescent="0.2">
      <c r="A613" s="13" t="s">
        <v>884</v>
      </c>
      <c r="B613" s="15">
        <v>21.664613278576319</v>
      </c>
      <c r="C613" s="13">
        <v>0</v>
      </c>
      <c r="D613" s="13">
        <f t="shared" si="36"/>
        <v>-1.3727715056369731</v>
      </c>
      <c r="E613" s="13">
        <f t="shared" si="37"/>
        <v>-1.3727715056369731</v>
      </c>
      <c r="F613" s="13">
        <f t="shared" si="38"/>
        <v>0.20217243703729876</v>
      </c>
      <c r="G613" s="13">
        <f t="shared" si="39"/>
        <v>-0.22586279139528842</v>
      </c>
    </row>
    <row r="614" spans="1:7" x14ac:dyDescent="0.2">
      <c r="A614" s="13" t="s">
        <v>885</v>
      </c>
      <c r="B614" s="15">
        <v>17.664613278576319</v>
      </c>
      <c r="C614" s="13">
        <v>0</v>
      </c>
      <c r="D614" s="13">
        <f t="shared" si="36"/>
        <v>-1.0275043298224729</v>
      </c>
      <c r="E614" s="13">
        <f t="shared" si="37"/>
        <v>-1.0275043298224729</v>
      </c>
      <c r="F614" s="13">
        <f t="shared" si="38"/>
        <v>0.26356822787955114</v>
      </c>
      <c r="G614" s="13">
        <f t="shared" si="39"/>
        <v>-0.30593868536050184</v>
      </c>
    </row>
    <row r="615" spans="1:7" x14ac:dyDescent="0.2">
      <c r="A615" s="13" t="s">
        <v>886</v>
      </c>
      <c r="B615" s="15">
        <v>19.534565366187543</v>
      </c>
      <c r="C615" s="13">
        <v>0</v>
      </c>
      <c r="D615" s="13">
        <f t="shared" si="36"/>
        <v>-1.188912598871962</v>
      </c>
      <c r="E615" s="13">
        <f t="shared" si="37"/>
        <v>-1.188912598871962</v>
      </c>
      <c r="F615" s="13">
        <f t="shared" si="38"/>
        <v>0.23345347300558464</v>
      </c>
      <c r="G615" s="13">
        <f t="shared" si="39"/>
        <v>-0.26585988193267557</v>
      </c>
    </row>
    <row r="616" spans="1:7" x14ac:dyDescent="0.2">
      <c r="A616" s="13" t="s">
        <v>887</v>
      </c>
      <c r="B616" s="15">
        <v>18.009582477754961</v>
      </c>
      <c r="C616" s="13">
        <v>0</v>
      </c>
      <c r="D616" s="13">
        <f t="shared" si="36"/>
        <v>-1.0572809651083228</v>
      </c>
      <c r="E616" s="13">
        <f t="shared" si="37"/>
        <v>-1.0572809651083228</v>
      </c>
      <c r="F616" s="13">
        <f t="shared" si="38"/>
        <v>0.25782940858668252</v>
      </c>
      <c r="G616" s="13">
        <f t="shared" si="39"/>
        <v>-0.29817615467433295</v>
      </c>
    </row>
    <row r="617" spans="1:7" x14ac:dyDescent="0.2">
      <c r="A617" s="13" t="s">
        <v>888</v>
      </c>
      <c r="B617" s="15">
        <v>24.424366872005475</v>
      </c>
      <c r="C617" s="13">
        <v>0</v>
      </c>
      <c r="D617" s="13">
        <f t="shared" si="36"/>
        <v>-1.6109845879237741</v>
      </c>
      <c r="E617" s="13">
        <f t="shared" si="37"/>
        <v>-1.6109845879237741</v>
      </c>
      <c r="F617" s="13">
        <f t="shared" si="38"/>
        <v>0.16645196136237969</v>
      </c>
      <c r="G617" s="13">
        <f t="shared" si="39"/>
        <v>-0.18206394361393513</v>
      </c>
    </row>
    <row r="618" spans="1:7" x14ac:dyDescent="0.2">
      <c r="A618" s="13" t="s">
        <v>889</v>
      </c>
      <c r="B618" s="15">
        <v>17.916495550992472</v>
      </c>
      <c r="C618" s="13">
        <v>0</v>
      </c>
      <c r="D618" s="13">
        <f t="shared" si="36"/>
        <v>-1.049246000031189</v>
      </c>
      <c r="E618" s="13">
        <f t="shared" si="37"/>
        <v>-1.049246000031189</v>
      </c>
      <c r="F618" s="13">
        <f t="shared" si="38"/>
        <v>0.25936991579105872</v>
      </c>
      <c r="G618" s="13">
        <f t="shared" si="39"/>
        <v>-0.30025398992751473</v>
      </c>
    </row>
    <row r="619" spans="1:7" x14ac:dyDescent="0.2">
      <c r="A619" s="13" t="s">
        <v>890</v>
      </c>
      <c r="B619" s="15">
        <v>18.250513347022586</v>
      </c>
      <c r="C619" s="13">
        <v>0</v>
      </c>
      <c r="D619" s="13">
        <f t="shared" si="36"/>
        <v>-1.0780773453079642</v>
      </c>
      <c r="E619" s="13">
        <f t="shared" si="37"/>
        <v>-1.0780773453079642</v>
      </c>
      <c r="F619" s="13">
        <f t="shared" si="38"/>
        <v>0.25387003361702626</v>
      </c>
      <c r="G619" s="13">
        <f t="shared" si="39"/>
        <v>-0.29285547628096587</v>
      </c>
    </row>
    <row r="620" spans="1:7" x14ac:dyDescent="0.2">
      <c r="A620" s="13" t="s">
        <v>891</v>
      </c>
      <c r="B620" s="15">
        <v>17.746748802190282</v>
      </c>
      <c r="C620" s="13">
        <v>0</v>
      </c>
      <c r="D620" s="13">
        <f t="shared" si="36"/>
        <v>-1.0345940048905327</v>
      </c>
      <c r="E620" s="13">
        <f t="shared" si="37"/>
        <v>-1.0345940048905327</v>
      </c>
      <c r="F620" s="13">
        <f t="shared" si="38"/>
        <v>0.2621944303746509</v>
      </c>
      <c r="G620" s="13">
        <f t="shared" si="39"/>
        <v>-0.3040749448844482</v>
      </c>
    </row>
    <row r="621" spans="1:7" x14ac:dyDescent="0.2">
      <c r="A621" s="13" t="s">
        <v>892</v>
      </c>
      <c r="B621" s="15">
        <v>17.700205338809035</v>
      </c>
      <c r="C621" s="13">
        <v>0</v>
      </c>
      <c r="D621" s="13">
        <f t="shared" si="36"/>
        <v>-1.0305765223519654</v>
      </c>
      <c r="E621" s="13">
        <f t="shared" si="37"/>
        <v>-1.0305765223519654</v>
      </c>
      <c r="F621" s="13">
        <f t="shared" si="38"/>
        <v>0.26297234855086854</v>
      </c>
      <c r="G621" s="13">
        <f t="shared" si="39"/>
        <v>-0.30512986856970947</v>
      </c>
    </row>
    <row r="622" spans="1:7" x14ac:dyDescent="0.2">
      <c r="A622" s="13" t="s">
        <v>893</v>
      </c>
      <c r="B622" s="15">
        <v>18.414784394250514</v>
      </c>
      <c r="C622" s="13">
        <v>0</v>
      </c>
      <c r="D622" s="13">
        <f t="shared" si="36"/>
        <v>-1.0922566954440835</v>
      </c>
      <c r="E622" s="13">
        <f t="shared" si="37"/>
        <v>-1.0922566954440835</v>
      </c>
      <c r="F622" s="13">
        <f t="shared" si="38"/>
        <v>0.25119356616706917</v>
      </c>
      <c r="G622" s="13">
        <f t="shared" si="39"/>
        <v>-0.28927476166425348</v>
      </c>
    </row>
    <row r="623" spans="1:7" x14ac:dyDescent="0.2">
      <c r="A623" s="13" t="s">
        <v>894</v>
      </c>
      <c r="B623" s="15">
        <v>18.083504449007528</v>
      </c>
      <c r="C623" s="13">
        <v>0</v>
      </c>
      <c r="D623" s="13">
        <f t="shared" si="36"/>
        <v>-1.0636616726695765</v>
      </c>
      <c r="E623" s="13">
        <f t="shared" si="37"/>
        <v>-1.0636616726695765</v>
      </c>
      <c r="F623" s="13">
        <f t="shared" si="38"/>
        <v>0.25661032635672038</v>
      </c>
      <c r="G623" s="13">
        <f t="shared" si="39"/>
        <v>-0.29653491192937165</v>
      </c>
    </row>
    <row r="624" spans="1:7" x14ac:dyDescent="0.2">
      <c r="A624" s="13" t="s">
        <v>895</v>
      </c>
      <c r="B624" s="15">
        <v>19.329226557152634</v>
      </c>
      <c r="C624" s="13">
        <v>0</v>
      </c>
      <c r="D624" s="13">
        <f t="shared" si="36"/>
        <v>-1.1711884112018129</v>
      </c>
      <c r="E624" s="13">
        <f t="shared" si="37"/>
        <v>-1.1711884112018129</v>
      </c>
      <c r="F624" s="13">
        <f t="shared" si="38"/>
        <v>0.23664024054295082</v>
      </c>
      <c r="G624" s="13">
        <f t="shared" si="39"/>
        <v>-0.27002585232515125</v>
      </c>
    </row>
    <row r="625" spans="1:7" x14ac:dyDescent="0.2">
      <c r="A625" s="13" t="s">
        <v>896</v>
      </c>
      <c r="B625" s="15">
        <v>17.746748802190282</v>
      </c>
      <c r="C625" s="13">
        <v>0</v>
      </c>
      <c r="D625" s="13">
        <f t="shared" si="36"/>
        <v>-1.0345940048905327</v>
      </c>
      <c r="E625" s="13">
        <f t="shared" si="37"/>
        <v>-1.0345940048905327</v>
      </c>
      <c r="F625" s="13">
        <f t="shared" si="38"/>
        <v>0.2621944303746509</v>
      </c>
      <c r="G625" s="13">
        <f t="shared" si="39"/>
        <v>-0.3040749448844482</v>
      </c>
    </row>
    <row r="626" spans="1:7" x14ac:dyDescent="0.2">
      <c r="A626" s="13" t="s">
        <v>897</v>
      </c>
      <c r="B626" s="15">
        <v>18.329911019849419</v>
      </c>
      <c r="C626" s="13">
        <v>0</v>
      </c>
      <c r="D626" s="13">
        <f t="shared" si="36"/>
        <v>-1.0849306978737554</v>
      </c>
      <c r="E626" s="13">
        <f t="shared" si="37"/>
        <v>-1.0849306978737554</v>
      </c>
      <c r="F626" s="13">
        <f t="shared" si="38"/>
        <v>0.25257406243895369</v>
      </c>
      <c r="G626" s="13">
        <f t="shared" si="39"/>
        <v>-0.29112005881195258</v>
      </c>
    </row>
    <row r="627" spans="1:7" x14ac:dyDescent="0.2">
      <c r="A627" s="13" t="s">
        <v>898</v>
      </c>
      <c r="B627" s="15">
        <v>17.831622176591377</v>
      </c>
      <c r="C627" s="13">
        <v>0</v>
      </c>
      <c r="D627" s="13">
        <f t="shared" si="36"/>
        <v>-1.0419200024608608</v>
      </c>
      <c r="E627" s="13">
        <f t="shared" si="37"/>
        <v>-1.0419200024608608</v>
      </c>
      <c r="F627" s="13">
        <f t="shared" si="38"/>
        <v>0.26077969807439427</v>
      </c>
      <c r="G627" s="13">
        <f t="shared" si="39"/>
        <v>-0.30215929430561311</v>
      </c>
    </row>
    <row r="628" spans="1:7" x14ac:dyDescent="0.2">
      <c r="A628" s="13" t="s">
        <v>899</v>
      </c>
      <c r="B628" s="15">
        <v>28.6652977412731</v>
      </c>
      <c r="C628" s="13">
        <v>1</v>
      </c>
      <c r="D628" s="13">
        <f t="shared" si="36"/>
        <v>-1.9770481439379159</v>
      </c>
      <c r="E628" s="13">
        <f t="shared" si="37"/>
        <v>-1.9770481439379159</v>
      </c>
      <c r="F628" s="13">
        <f t="shared" si="38"/>
        <v>0.12163385935866834</v>
      </c>
      <c r="G628" s="13">
        <f t="shared" si="39"/>
        <v>-2.1067398995364481</v>
      </c>
    </row>
    <row r="629" spans="1:7" x14ac:dyDescent="0.2">
      <c r="A629" s="13" t="s">
        <v>900</v>
      </c>
      <c r="B629" s="15">
        <v>20.999315537303218</v>
      </c>
      <c r="C629" s="13">
        <v>0</v>
      </c>
      <c r="D629" s="13">
        <f t="shared" si="36"/>
        <v>-1.3153451375856908</v>
      </c>
      <c r="E629" s="13">
        <f t="shared" si="37"/>
        <v>-1.3153451375856908</v>
      </c>
      <c r="F629" s="13">
        <f t="shared" si="38"/>
        <v>0.21159378376866658</v>
      </c>
      <c r="G629" s="13">
        <f t="shared" si="39"/>
        <v>-0.23774181911855508</v>
      </c>
    </row>
    <row r="630" spans="1:7" x14ac:dyDescent="0.2">
      <c r="A630" s="13" t="s">
        <v>901</v>
      </c>
      <c r="B630" s="15">
        <v>17.905544147843944</v>
      </c>
      <c r="C630" s="13">
        <v>0</v>
      </c>
      <c r="D630" s="13">
        <f t="shared" si="36"/>
        <v>-1.0483007100221144</v>
      </c>
      <c r="E630" s="13">
        <f t="shared" si="37"/>
        <v>-1.0483007100221144</v>
      </c>
      <c r="F630" s="13">
        <f t="shared" si="38"/>
        <v>0.25955154462032681</v>
      </c>
      <c r="G630" s="13">
        <f t="shared" si="39"/>
        <v>-0.30049925555701879</v>
      </c>
    </row>
    <row r="631" spans="1:7" x14ac:dyDescent="0.2">
      <c r="A631" s="13" t="s">
        <v>902</v>
      </c>
      <c r="B631" s="15">
        <v>20.06570841889117</v>
      </c>
      <c r="C631" s="13">
        <v>0</v>
      </c>
      <c r="D631" s="13">
        <f t="shared" si="36"/>
        <v>-1.2347591643120803</v>
      </c>
      <c r="E631" s="13">
        <f t="shared" si="37"/>
        <v>-1.2347591643120803</v>
      </c>
      <c r="F631" s="13">
        <f t="shared" si="38"/>
        <v>0.22534954629858608</v>
      </c>
      <c r="G631" s="13">
        <f t="shared" si="39"/>
        <v>-0.25534337885432523</v>
      </c>
    </row>
    <row r="632" spans="1:7" x14ac:dyDescent="0.2">
      <c r="A632" s="13" t="s">
        <v>903</v>
      </c>
      <c r="B632" s="15">
        <v>18.387405886379192</v>
      </c>
      <c r="C632" s="13">
        <v>0</v>
      </c>
      <c r="D632" s="13">
        <f t="shared" si="36"/>
        <v>-1.0898934704213969</v>
      </c>
      <c r="E632" s="13">
        <f t="shared" si="37"/>
        <v>-1.0898934704213969</v>
      </c>
      <c r="F632" s="13">
        <f t="shared" si="38"/>
        <v>0.2516383391379875</v>
      </c>
      <c r="G632" s="13">
        <f t="shared" si="39"/>
        <v>-0.28986891403175136</v>
      </c>
    </row>
    <row r="633" spans="1:7" x14ac:dyDescent="0.2">
      <c r="A633" s="13" t="s">
        <v>904</v>
      </c>
      <c r="B633" s="15">
        <v>18.034223134839152</v>
      </c>
      <c r="C633" s="13">
        <v>0</v>
      </c>
      <c r="D633" s="13">
        <f t="shared" si="36"/>
        <v>-1.0594078676287408</v>
      </c>
      <c r="E633" s="13">
        <f t="shared" si="37"/>
        <v>-1.0594078676287408</v>
      </c>
      <c r="F633" s="13">
        <f t="shared" si="38"/>
        <v>0.25742262822305911</v>
      </c>
      <c r="G633" s="13">
        <f t="shared" si="39"/>
        <v>-0.29762820932079681</v>
      </c>
    </row>
    <row r="634" spans="1:7" x14ac:dyDescent="0.2">
      <c r="A634" s="13" t="s">
        <v>905</v>
      </c>
      <c r="B634" s="15">
        <v>28.580424366872005</v>
      </c>
      <c r="C634" s="13">
        <v>0</v>
      </c>
      <c r="D634" s="13">
        <f t="shared" si="36"/>
        <v>-1.9697221463675876</v>
      </c>
      <c r="E634" s="13">
        <f t="shared" si="37"/>
        <v>-1.9697221463675876</v>
      </c>
      <c r="F634" s="13">
        <f t="shared" si="38"/>
        <v>0.12241873417066187</v>
      </c>
      <c r="G634" s="13">
        <f t="shared" si="39"/>
        <v>-0.13058571729849158</v>
      </c>
    </row>
    <row r="635" spans="1:7" x14ac:dyDescent="0.2">
      <c r="A635" s="13" t="s">
        <v>906</v>
      </c>
      <c r="B635" s="15">
        <v>20.191649555099247</v>
      </c>
      <c r="C635" s="13">
        <v>0</v>
      </c>
      <c r="D635" s="13">
        <f t="shared" si="36"/>
        <v>-1.2456299994164384</v>
      </c>
      <c r="E635" s="13">
        <f t="shared" si="37"/>
        <v>-1.2456299994164384</v>
      </c>
      <c r="F635" s="13">
        <f t="shared" si="38"/>
        <v>0.22345752343927092</v>
      </c>
      <c r="G635" s="13">
        <f t="shared" si="39"/>
        <v>-0.25290393530005018</v>
      </c>
    </row>
    <row r="636" spans="1:7" x14ac:dyDescent="0.2">
      <c r="A636" s="13" t="s">
        <v>907</v>
      </c>
      <c r="B636" s="15">
        <v>22.250513347022586</v>
      </c>
      <c r="C636" s="13">
        <v>0</v>
      </c>
      <c r="D636" s="13">
        <f t="shared" si="36"/>
        <v>-1.4233445211224645</v>
      </c>
      <c r="E636" s="13">
        <f t="shared" si="37"/>
        <v>-1.4233445211224645</v>
      </c>
      <c r="F636" s="13">
        <f t="shared" si="38"/>
        <v>0.19413780357236254</v>
      </c>
      <c r="G636" s="13">
        <f t="shared" si="39"/>
        <v>-0.21584252326706413</v>
      </c>
    </row>
    <row r="637" spans="1:7" x14ac:dyDescent="0.2">
      <c r="A637" s="13" t="s">
        <v>908</v>
      </c>
      <c r="B637" s="15">
        <v>30.581793292265573</v>
      </c>
      <c r="C637" s="13">
        <v>0</v>
      </c>
      <c r="D637" s="13">
        <f t="shared" si="36"/>
        <v>-2.1424738955259723</v>
      </c>
      <c r="E637" s="13">
        <f t="shared" si="37"/>
        <v>-2.1424738955259723</v>
      </c>
      <c r="F637" s="13">
        <f t="shared" si="38"/>
        <v>0.1050366063178875</v>
      </c>
      <c r="G637" s="13">
        <f t="shared" si="39"/>
        <v>-0.11097246245758761</v>
      </c>
    </row>
    <row r="638" spans="1:7" x14ac:dyDescent="0.2">
      <c r="A638" s="13" t="s">
        <v>909</v>
      </c>
      <c r="B638" s="15">
        <v>18.414784394250514</v>
      </c>
      <c r="C638" s="13">
        <v>0</v>
      </c>
      <c r="D638" s="13">
        <f t="shared" si="36"/>
        <v>-1.0922566954440835</v>
      </c>
      <c r="E638" s="13">
        <f t="shared" si="37"/>
        <v>-1.0922566954440835</v>
      </c>
      <c r="F638" s="13">
        <f t="shared" si="38"/>
        <v>0.25119356616706917</v>
      </c>
      <c r="G638" s="13">
        <f t="shared" si="39"/>
        <v>-0.28927476166425348</v>
      </c>
    </row>
    <row r="639" spans="1:7" x14ac:dyDescent="0.2">
      <c r="A639" s="13" t="s">
        <v>910</v>
      </c>
      <c r="B639" s="15">
        <v>23.288158795345655</v>
      </c>
      <c r="C639" s="13">
        <v>0</v>
      </c>
      <c r="D639" s="13">
        <f t="shared" si="36"/>
        <v>-1.5129107494822838</v>
      </c>
      <c r="E639" s="13">
        <f t="shared" si="37"/>
        <v>-1.5129107494822838</v>
      </c>
      <c r="F639" s="13">
        <f t="shared" si="38"/>
        <v>0.18050782078665936</v>
      </c>
      <c r="G639" s="13">
        <f t="shared" si="39"/>
        <v>-0.19907042420762172</v>
      </c>
    </row>
    <row r="640" spans="1:7" x14ac:dyDescent="0.2">
      <c r="A640" s="13" t="s">
        <v>911</v>
      </c>
      <c r="B640" s="15">
        <v>18.223134839151268</v>
      </c>
      <c r="C640" s="13">
        <v>0</v>
      </c>
      <c r="D640" s="13">
        <f t="shared" si="36"/>
        <v>-1.075714120285278</v>
      </c>
      <c r="E640" s="13">
        <f t="shared" si="37"/>
        <v>-1.075714120285278</v>
      </c>
      <c r="F640" s="13">
        <f t="shared" si="38"/>
        <v>0.25431793611325415</v>
      </c>
      <c r="G640" s="13">
        <f t="shared" si="39"/>
        <v>-0.29345595744159236</v>
      </c>
    </row>
    <row r="641" spans="1:7" x14ac:dyDescent="0.2">
      <c r="A641" s="13" t="s">
        <v>912</v>
      </c>
      <c r="B641" s="15">
        <v>19.252566735112936</v>
      </c>
      <c r="C641" s="13">
        <v>0</v>
      </c>
      <c r="D641" s="13">
        <f t="shared" si="36"/>
        <v>-1.164571381138291</v>
      </c>
      <c r="E641" s="13">
        <f t="shared" si="37"/>
        <v>-1.164571381138291</v>
      </c>
      <c r="F641" s="13">
        <f t="shared" si="38"/>
        <v>0.23783763396632182</v>
      </c>
      <c r="G641" s="13">
        <f t="shared" si="39"/>
        <v>-0.27159566720919615</v>
      </c>
    </row>
    <row r="642" spans="1:7" x14ac:dyDescent="0.2">
      <c r="A642" s="13" t="s">
        <v>913</v>
      </c>
      <c r="B642" s="15">
        <v>18.329911019849419</v>
      </c>
      <c r="C642" s="13">
        <v>0</v>
      </c>
      <c r="D642" s="13">
        <f t="shared" ref="D642:D705" si="40">$J$2+$J$3*B642</f>
        <v>-1.0849306978737554</v>
      </c>
      <c r="E642" s="13">
        <f t="shared" si="37"/>
        <v>-1.0849306978737554</v>
      </c>
      <c r="F642" s="13">
        <f t="shared" si="38"/>
        <v>0.25257406243895369</v>
      </c>
      <c r="G642" s="13">
        <f t="shared" si="39"/>
        <v>-0.29112005881195258</v>
      </c>
    </row>
    <row r="643" spans="1:7" x14ac:dyDescent="0.2">
      <c r="A643" s="13" t="s">
        <v>914</v>
      </c>
      <c r="B643" s="15">
        <v>18.499657768651609</v>
      </c>
      <c r="C643" s="13">
        <v>0</v>
      </c>
      <c r="D643" s="13">
        <f t="shared" si="40"/>
        <v>-1.0995826930144117</v>
      </c>
      <c r="E643" s="13">
        <f t="shared" ref="E643:E706" si="41">MIN(MAX(D643,-35),35)</f>
        <v>-1.0995826930144117</v>
      </c>
      <c r="F643" s="13">
        <f t="shared" ref="F643:F706" si="42">1/(1+EXP(-E643))</f>
        <v>0.24981809333009899</v>
      </c>
      <c r="G643" s="13">
        <f t="shared" ref="G643:G706" si="43">C643*LN(F643)+(1-C643)*LN(1-F643)</f>
        <v>-0.28743955963385692</v>
      </c>
    </row>
    <row r="644" spans="1:7" x14ac:dyDescent="0.2">
      <c r="A644" s="13" t="s">
        <v>915</v>
      </c>
      <c r="B644" s="15">
        <v>20.6652977412731</v>
      </c>
      <c r="C644" s="13">
        <v>0</v>
      </c>
      <c r="D644" s="13">
        <f t="shared" si="40"/>
        <v>-1.2865137923089152</v>
      </c>
      <c r="E644" s="13">
        <f t="shared" si="41"/>
        <v>-1.2865137923089152</v>
      </c>
      <c r="F644" s="13">
        <f t="shared" si="42"/>
        <v>0.216443472151821</v>
      </c>
      <c r="G644" s="13">
        <f t="shared" si="43"/>
        <v>-0.24391207192876044</v>
      </c>
    </row>
    <row r="645" spans="1:7" x14ac:dyDescent="0.2">
      <c r="A645" s="13" t="s">
        <v>916</v>
      </c>
      <c r="B645" s="15">
        <v>22.748802190280628</v>
      </c>
      <c r="C645" s="13">
        <v>0</v>
      </c>
      <c r="D645" s="13">
        <f t="shared" si="40"/>
        <v>-1.4663552165353591</v>
      </c>
      <c r="E645" s="13">
        <f t="shared" si="41"/>
        <v>-1.4663552165353591</v>
      </c>
      <c r="F645" s="13">
        <f t="shared" si="42"/>
        <v>0.1874972353206191</v>
      </c>
      <c r="G645" s="13">
        <f t="shared" si="43"/>
        <v>-0.2076359621017187</v>
      </c>
    </row>
    <row r="646" spans="1:7" x14ac:dyDescent="0.2">
      <c r="A646" s="13" t="s">
        <v>917</v>
      </c>
      <c r="B646" s="15">
        <v>19.383983572895279</v>
      </c>
      <c r="C646" s="13">
        <v>0</v>
      </c>
      <c r="D646" s="13">
        <f t="shared" si="40"/>
        <v>-1.1759148612471864</v>
      </c>
      <c r="E646" s="13">
        <f t="shared" si="41"/>
        <v>-1.1759148612471864</v>
      </c>
      <c r="F646" s="13">
        <f t="shared" si="42"/>
        <v>0.23578750989876399</v>
      </c>
      <c r="G646" s="13">
        <f t="shared" si="43"/>
        <v>-0.26890940008139202</v>
      </c>
    </row>
    <row r="647" spans="1:7" x14ac:dyDescent="0.2">
      <c r="A647" s="13" t="s">
        <v>918</v>
      </c>
      <c r="B647" s="15">
        <v>30.759753593429156</v>
      </c>
      <c r="C647" s="13">
        <v>0</v>
      </c>
      <c r="D647" s="13">
        <f t="shared" si="40"/>
        <v>-2.1578348581734339</v>
      </c>
      <c r="E647" s="13">
        <f t="shared" si="41"/>
        <v>-2.1578348581734339</v>
      </c>
      <c r="F647" s="13">
        <f t="shared" si="42"/>
        <v>0.10360135158800711</v>
      </c>
      <c r="G647" s="13">
        <f t="shared" si="43"/>
        <v>-0.10937004485213671</v>
      </c>
    </row>
    <row r="648" spans="1:7" x14ac:dyDescent="0.2">
      <c r="A648" s="13" t="s">
        <v>919</v>
      </c>
      <c r="B648" s="15">
        <v>19.466119096509239</v>
      </c>
      <c r="C648" s="13">
        <v>0</v>
      </c>
      <c r="D648" s="13">
        <f t="shared" si="40"/>
        <v>-1.1830045363152457</v>
      </c>
      <c r="E648" s="13">
        <f t="shared" si="41"/>
        <v>-1.1830045363152457</v>
      </c>
      <c r="F648" s="13">
        <f t="shared" si="42"/>
        <v>0.23451240271700269</v>
      </c>
      <c r="G648" s="13">
        <f t="shared" si="43"/>
        <v>-0.26724226612800261</v>
      </c>
    </row>
    <row r="649" spans="1:7" x14ac:dyDescent="0.2">
      <c r="A649" s="13" t="s">
        <v>920</v>
      </c>
      <c r="B649" s="15">
        <v>18.746064339493497</v>
      </c>
      <c r="C649" s="13">
        <v>0</v>
      </c>
      <c r="D649" s="13">
        <f t="shared" si="40"/>
        <v>-1.1208517182185902</v>
      </c>
      <c r="E649" s="13">
        <f t="shared" si="41"/>
        <v>-1.1208517182185902</v>
      </c>
      <c r="F649" s="13">
        <f t="shared" si="42"/>
        <v>0.24585333274556057</v>
      </c>
      <c r="G649" s="13">
        <f t="shared" si="43"/>
        <v>-0.28216841098543805</v>
      </c>
    </row>
    <row r="650" spans="1:7" x14ac:dyDescent="0.2">
      <c r="A650" s="13" t="s">
        <v>921</v>
      </c>
      <c r="B650" s="15">
        <v>21.212867898699521</v>
      </c>
      <c r="C650" s="13">
        <v>0</v>
      </c>
      <c r="D650" s="13">
        <f t="shared" si="40"/>
        <v>-1.3337782927626456</v>
      </c>
      <c r="E650" s="13">
        <f t="shared" si="41"/>
        <v>-1.3337782927626456</v>
      </c>
      <c r="F650" s="13">
        <f t="shared" si="42"/>
        <v>0.20853507804905808</v>
      </c>
      <c r="G650" s="13">
        <f t="shared" si="43"/>
        <v>-0.23386971908796</v>
      </c>
    </row>
    <row r="651" spans="1:7" x14ac:dyDescent="0.2">
      <c r="A651" s="13" t="s">
        <v>922</v>
      </c>
      <c r="B651" s="15">
        <v>28.999315537303218</v>
      </c>
      <c r="C651" s="13">
        <v>0</v>
      </c>
      <c r="D651" s="13">
        <f t="shared" si="40"/>
        <v>-2.0058794892146912</v>
      </c>
      <c r="E651" s="13">
        <f t="shared" si="41"/>
        <v>-2.0058794892146912</v>
      </c>
      <c r="F651" s="13">
        <f t="shared" si="42"/>
        <v>0.11858699413962941</v>
      </c>
      <c r="G651" s="13">
        <f t="shared" si="43"/>
        <v>-0.12622897077164671</v>
      </c>
    </row>
    <row r="652" spans="1:7" x14ac:dyDescent="0.2">
      <c r="A652" s="13" t="s">
        <v>923</v>
      </c>
      <c r="B652" s="15">
        <v>29.664613278576319</v>
      </c>
      <c r="C652" s="13">
        <v>0</v>
      </c>
      <c r="D652" s="13">
        <f t="shared" si="40"/>
        <v>-2.0633058572659735</v>
      </c>
      <c r="E652" s="13">
        <f t="shared" si="41"/>
        <v>-2.0633058572659735</v>
      </c>
      <c r="F652" s="13">
        <f t="shared" si="42"/>
        <v>0.11271478720902395</v>
      </c>
      <c r="G652" s="13">
        <f t="shared" si="43"/>
        <v>-0.11958880067926793</v>
      </c>
    </row>
    <row r="653" spans="1:7" x14ac:dyDescent="0.2">
      <c r="A653" s="13" t="s">
        <v>924</v>
      </c>
      <c r="B653" s="15">
        <v>20.071184120465436</v>
      </c>
      <c r="C653" s="13">
        <v>0</v>
      </c>
      <c r="D653" s="13">
        <f t="shared" si="40"/>
        <v>-1.2352318093166179</v>
      </c>
      <c r="E653" s="13">
        <f t="shared" si="41"/>
        <v>-1.2352318093166179</v>
      </c>
      <c r="F653" s="13">
        <f t="shared" si="42"/>
        <v>0.22526704872817133</v>
      </c>
      <c r="G653" s="13">
        <f t="shared" si="43"/>
        <v>-0.25523688801386857</v>
      </c>
    </row>
    <row r="654" spans="1:7" x14ac:dyDescent="0.2">
      <c r="A654" s="13" t="s">
        <v>925</v>
      </c>
      <c r="B654" s="15">
        <v>19.945242984257359</v>
      </c>
      <c r="C654" s="13">
        <v>0</v>
      </c>
      <c r="D654" s="13">
        <f t="shared" si="40"/>
        <v>-1.2243609742122599</v>
      </c>
      <c r="E654" s="13">
        <f t="shared" si="41"/>
        <v>-1.2243609742122599</v>
      </c>
      <c r="F654" s="13">
        <f t="shared" si="42"/>
        <v>0.22716991080188298</v>
      </c>
      <c r="G654" s="13">
        <f t="shared" si="43"/>
        <v>-0.25769606154401736</v>
      </c>
    </row>
    <row r="655" spans="1:7" x14ac:dyDescent="0.2">
      <c r="A655" s="13" t="s">
        <v>926</v>
      </c>
      <c r="B655" s="15">
        <v>23.252566735112936</v>
      </c>
      <c r="C655" s="13">
        <v>1</v>
      </c>
      <c r="D655" s="13">
        <f t="shared" si="40"/>
        <v>-1.509838556952791</v>
      </c>
      <c r="E655" s="13">
        <f t="shared" si="41"/>
        <v>-1.509838556952791</v>
      </c>
      <c r="F655" s="13">
        <f t="shared" si="42"/>
        <v>0.18096272023550364</v>
      </c>
      <c r="G655" s="13">
        <f t="shared" si="43"/>
        <v>-1.7094642344798316</v>
      </c>
    </row>
    <row r="656" spans="1:7" x14ac:dyDescent="0.2">
      <c r="A656" s="13" t="s">
        <v>927</v>
      </c>
      <c r="B656" s="15">
        <v>18.499657768651609</v>
      </c>
      <c r="C656" s="13">
        <v>0</v>
      </c>
      <c r="D656" s="13">
        <f t="shared" si="40"/>
        <v>-1.0995826930144117</v>
      </c>
      <c r="E656" s="13">
        <f t="shared" si="41"/>
        <v>-1.0995826930144117</v>
      </c>
      <c r="F656" s="13">
        <f t="shared" si="42"/>
        <v>0.24981809333009899</v>
      </c>
      <c r="G656" s="13">
        <f t="shared" si="43"/>
        <v>-0.28743955963385692</v>
      </c>
    </row>
    <row r="657" spans="1:7" x14ac:dyDescent="0.2">
      <c r="A657" s="13" t="s">
        <v>928</v>
      </c>
      <c r="B657" s="15">
        <v>20.186173853524984</v>
      </c>
      <c r="C657" s="13">
        <v>0</v>
      </c>
      <c r="D657" s="13">
        <f t="shared" si="40"/>
        <v>-1.2451573544119012</v>
      </c>
      <c r="E657" s="13">
        <f t="shared" si="41"/>
        <v>-1.2451573544119012</v>
      </c>
      <c r="F657" s="13">
        <f t="shared" si="42"/>
        <v>0.22353954953310151</v>
      </c>
      <c r="G657" s="13">
        <f t="shared" si="43"/>
        <v>-0.25300957076599723</v>
      </c>
    </row>
    <row r="658" spans="1:7" x14ac:dyDescent="0.2">
      <c r="A658" s="13" t="s">
        <v>929</v>
      </c>
      <c r="B658" s="15">
        <v>18.527036276522928</v>
      </c>
      <c r="C658" s="13">
        <v>0</v>
      </c>
      <c r="D658" s="13">
        <f t="shared" si="40"/>
        <v>-1.1019459180370981</v>
      </c>
      <c r="E658" s="13">
        <f t="shared" si="41"/>
        <v>-1.1019459180370981</v>
      </c>
      <c r="F658" s="13">
        <f t="shared" si="42"/>
        <v>0.249375465563275</v>
      </c>
      <c r="G658" s="13">
        <f t="shared" si="43"/>
        <v>-0.28684970638225288</v>
      </c>
    </row>
    <row r="659" spans="1:7" x14ac:dyDescent="0.2">
      <c r="A659" s="13" t="s">
        <v>930</v>
      </c>
      <c r="B659" s="15">
        <v>22.165639972621491</v>
      </c>
      <c r="C659" s="13">
        <v>0</v>
      </c>
      <c r="D659" s="13">
        <f t="shared" si="40"/>
        <v>-1.4160185235521363</v>
      </c>
      <c r="E659" s="13">
        <f t="shared" si="41"/>
        <v>-1.4160185235521363</v>
      </c>
      <c r="F659" s="13">
        <f t="shared" si="42"/>
        <v>0.19528651238782463</v>
      </c>
      <c r="G659" s="13">
        <f t="shared" si="43"/>
        <v>-0.21726898092642949</v>
      </c>
    </row>
    <row r="660" spans="1:7" x14ac:dyDescent="0.2">
      <c r="A660" s="13" t="s">
        <v>931</v>
      </c>
      <c r="B660" s="15">
        <v>19.123887748117728</v>
      </c>
      <c r="C660" s="13">
        <v>0</v>
      </c>
      <c r="D660" s="13">
        <f t="shared" si="40"/>
        <v>-1.1534642235316643</v>
      </c>
      <c r="E660" s="13">
        <f t="shared" si="41"/>
        <v>-1.1534642235316643</v>
      </c>
      <c r="F660" s="13">
        <f t="shared" si="42"/>
        <v>0.23985689744450456</v>
      </c>
      <c r="G660" s="13">
        <f t="shared" si="43"/>
        <v>-0.27424857059045321</v>
      </c>
    </row>
    <row r="661" spans="1:7" x14ac:dyDescent="0.2">
      <c r="A661" s="13" t="s">
        <v>932</v>
      </c>
      <c r="B661" s="15">
        <v>19.474332648870636</v>
      </c>
      <c r="C661" s="13">
        <v>0</v>
      </c>
      <c r="D661" s="13">
        <f t="shared" si="40"/>
        <v>-1.1837135038220516</v>
      </c>
      <c r="E661" s="13">
        <f t="shared" si="41"/>
        <v>-1.1837135038220516</v>
      </c>
      <c r="F661" s="13">
        <f t="shared" si="42"/>
        <v>0.23438515542413843</v>
      </c>
      <c r="G661" s="13">
        <f t="shared" si="43"/>
        <v>-0.26707604956446196</v>
      </c>
    </row>
    <row r="662" spans="1:7" x14ac:dyDescent="0.2">
      <c r="A662" s="13" t="s">
        <v>933</v>
      </c>
      <c r="B662" s="15">
        <v>18.666666666666668</v>
      </c>
      <c r="C662" s="13">
        <v>0</v>
      </c>
      <c r="D662" s="13">
        <f t="shared" si="40"/>
        <v>-1.1139983656527994</v>
      </c>
      <c r="E662" s="13">
        <f t="shared" si="41"/>
        <v>-1.1139983656527994</v>
      </c>
      <c r="F662" s="13">
        <f t="shared" si="42"/>
        <v>0.24712622130301035</v>
      </c>
      <c r="G662" s="13">
        <f t="shared" si="43"/>
        <v>-0.28385768980520315</v>
      </c>
    </row>
    <row r="663" spans="1:7" x14ac:dyDescent="0.2">
      <c r="A663" s="13" t="s">
        <v>934</v>
      </c>
      <c r="B663" s="15">
        <v>18.694045174537987</v>
      </c>
      <c r="C663" s="13">
        <v>0</v>
      </c>
      <c r="D663" s="13">
        <f t="shared" si="40"/>
        <v>-1.1163615906754858</v>
      </c>
      <c r="E663" s="13">
        <f t="shared" si="41"/>
        <v>-1.1163615906754858</v>
      </c>
      <c r="F663" s="13">
        <f t="shared" si="42"/>
        <v>0.24668679462591558</v>
      </c>
      <c r="G663" s="13">
        <f t="shared" si="43"/>
        <v>-0.28327419427083789</v>
      </c>
    </row>
    <row r="664" spans="1:7" x14ac:dyDescent="0.2">
      <c r="A664" s="13" t="s">
        <v>935</v>
      </c>
      <c r="B664" s="15">
        <v>19.378507871321013</v>
      </c>
      <c r="C664" s="13">
        <v>0</v>
      </c>
      <c r="D664" s="13">
        <f t="shared" si="40"/>
        <v>-1.1754422162426488</v>
      </c>
      <c r="E664" s="13">
        <f t="shared" si="41"/>
        <v>-1.1754422162426488</v>
      </c>
      <c r="F664" s="13">
        <f t="shared" si="42"/>
        <v>0.23587268726927682</v>
      </c>
      <c r="G664" s="13">
        <f t="shared" si="43"/>
        <v>-0.26902086399856961</v>
      </c>
    </row>
    <row r="665" spans="1:7" x14ac:dyDescent="0.2">
      <c r="A665" s="13" t="s">
        <v>936</v>
      </c>
      <c r="B665" s="15">
        <v>19.000684462696782</v>
      </c>
      <c r="C665" s="13">
        <v>0</v>
      </c>
      <c r="D665" s="13">
        <f t="shared" si="40"/>
        <v>-1.1428297109295749</v>
      </c>
      <c r="E665" s="13">
        <f t="shared" si="41"/>
        <v>-1.1428297109295749</v>
      </c>
      <c r="F665" s="13">
        <f t="shared" si="42"/>
        <v>0.24180120155980306</v>
      </c>
      <c r="G665" s="13">
        <f t="shared" si="43"/>
        <v>-0.27680966065426171</v>
      </c>
    </row>
    <row r="666" spans="1:7" x14ac:dyDescent="0.2">
      <c r="A666" s="13" t="s">
        <v>937</v>
      </c>
      <c r="B666" s="15">
        <v>25.900068446269678</v>
      </c>
      <c r="C666" s="13">
        <v>1</v>
      </c>
      <c r="D666" s="13">
        <f t="shared" si="40"/>
        <v>-1.7383624166465774</v>
      </c>
      <c r="E666" s="13">
        <f t="shared" si="41"/>
        <v>-1.7383624166465774</v>
      </c>
      <c r="F666" s="13">
        <f t="shared" si="42"/>
        <v>0.14952105752070188</v>
      </c>
      <c r="G666" s="13">
        <f t="shared" si="43"/>
        <v>-1.9003180430889621</v>
      </c>
    </row>
    <row r="667" spans="1:7" x14ac:dyDescent="0.2">
      <c r="A667" s="13" t="s">
        <v>938</v>
      </c>
      <c r="B667" s="15">
        <v>18.885694729637233</v>
      </c>
      <c r="C667" s="13">
        <v>0</v>
      </c>
      <c r="D667" s="13">
        <f t="shared" si="40"/>
        <v>-1.1329041658342913</v>
      </c>
      <c r="E667" s="13">
        <f t="shared" si="41"/>
        <v>-1.1329041658342913</v>
      </c>
      <c r="F667" s="13">
        <f t="shared" si="42"/>
        <v>0.2436255456810725</v>
      </c>
      <c r="G667" s="13">
        <f t="shared" si="43"/>
        <v>-0.27921871548241384</v>
      </c>
    </row>
    <row r="668" spans="1:7" x14ac:dyDescent="0.2">
      <c r="A668" s="13" t="s">
        <v>939</v>
      </c>
      <c r="B668" s="15">
        <v>19.200547570157426</v>
      </c>
      <c r="C668" s="13">
        <v>0</v>
      </c>
      <c r="D668" s="13">
        <f t="shared" si="40"/>
        <v>-1.1600812535951865</v>
      </c>
      <c r="E668" s="13">
        <f t="shared" si="41"/>
        <v>-1.1600812535951865</v>
      </c>
      <c r="F668" s="13">
        <f t="shared" si="42"/>
        <v>0.23865252126884581</v>
      </c>
      <c r="G668" s="13">
        <f t="shared" si="43"/>
        <v>-0.27266541727748073</v>
      </c>
    </row>
    <row r="669" spans="1:7" x14ac:dyDescent="0.2">
      <c r="A669" s="13" t="s">
        <v>940</v>
      </c>
      <c r="B669" s="15">
        <v>19.167693360711841</v>
      </c>
      <c r="C669" s="13">
        <v>0</v>
      </c>
      <c r="D669" s="13">
        <f t="shared" si="40"/>
        <v>-1.1572453835679626</v>
      </c>
      <c r="E669" s="13">
        <f t="shared" si="41"/>
        <v>-1.1572453835679626</v>
      </c>
      <c r="F669" s="13">
        <f t="shared" si="42"/>
        <v>0.23916817357879255</v>
      </c>
      <c r="G669" s="13">
        <f t="shared" si="43"/>
        <v>-0.27334293579047891</v>
      </c>
    </row>
    <row r="670" spans="1:7" x14ac:dyDescent="0.2">
      <c r="A670" s="13" t="s">
        <v>941</v>
      </c>
      <c r="B670" s="15">
        <v>22.628336755646817</v>
      </c>
      <c r="C670" s="13">
        <v>0</v>
      </c>
      <c r="D670" s="13">
        <f t="shared" si="40"/>
        <v>-1.4559570264355386</v>
      </c>
      <c r="E670" s="13">
        <f t="shared" si="41"/>
        <v>-1.4559570264355386</v>
      </c>
      <c r="F670" s="13">
        <f t="shared" si="42"/>
        <v>0.18908646645502583</v>
      </c>
      <c r="G670" s="13">
        <f t="shared" si="43"/>
        <v>-0.20959384763460834</v>
      </c>
    </row>
    <row r="671" spans="1:7" x14ac:dyDescent="0.2">
      <c r="A671" s="13" t="s">
        <v>942</v>
      </c>
      <c r="B671" s="15">
        <v>19.329226557152634</v>
      </c>
      <c r="C671" s="13">
        <v>0</v>
      </c>
      <c r="D671" s="13">
        <f t="shared" si="40"/>
        <v>-1.1711884112018129</v>
      </c>
      <c r="E671" s="13">
        <f t="shared" si="41"/>
        <v>-1.1711884112018129</v>
      </c>
      <c r="F671" s="13">
        <f t="shared" si="42"/>
        <v>0.23664024054295082</v>
      </c>
      <c r="G671" s="13">
        <f t="shared" si="43"/>
        <v>-0.27002585232515125</v>
      </c>
    </row>
    <row r="672" spans="1:7" x14ac:dyDescent="0.2">
      <c r="A672" s="13" t="s">
        <v>943</v>
      </c>
      <c r="B672" s="15">
        <v>22.165639972621491</v>
      </c>
      <c r="C672" s="13">
        <v>0</v>
      </c>
      <c r="D672" s="13">
        <f t="shared" si="40"/>
        <v>-1.4160185235521363</v>
      </c>
      <c r="E672" s="13">
        <f t="shared" si="41"/>
        <v>-1.4160185235521363</v>
      </c>
      <c r="F672" s="13">
        <f t="shared" si="42"/>
        <v>0.19528651238782463</v>
      </c>
      <c r="G672" s="13">
        <f t="shared" si="43"/>
        <v>-0.21726898092642949</v>
      </c>
    </row>
    <row r="673" spans="1:7" x14ac:dyDescent="0.2">
      <c r="A673" s="13" t="s">
        <v>944</v>
      </c>
      <c r="B673" s="15">
        <v>18.913073237508556</v>
      </c>
      <c r="C673" s="13">
        <v>0</v>
      </c>
      <c r="D673" s="13">
        <f t="shared" si="40"/>
        <v>-1.1352673908569781</v>
      </c>
      <c r="E673" s="13">
        <f t="shared" si="41"/>
        <v>-1.1352673908569781</v>
      </c>
      <c r="F673" s="13">
        <f t="shared" si="42"/>
        <v>0.24319033303585882</v>
      </c>
      <c r="G673" s="13">
        <f t="shared" si="43"/>
        <v>-0.27864348785334619</v>
      </c>
    </row>
    <row r="674" spans="1:7" x14ac:dyDescent="0.2">
      <c r="A674" s="13" t="s">
        <v>945</v>
      </c>
      <c r="B674" s="15">
        <v>20.071184120465436</v>
      </c>
      <c r="C674" s="13">
        <v>0</v>
      </c>
      <c r="D674" s="13">
        <f t="shared" si="40"/>
        <v>-1.2352318093166179</v>
      </c>
      <c r="E674" s="13">
        <f t="shared" si="41"/>
        <v>-1.2352318093166179</v>
      </c>
      <c r="F674" s="13">
        <f t="shared" si="42"/>
        <v>0.22526704872817133</v>
      </c>
      <c r="G674" s="13">
        <f t="shared" si="43"/>
        <v>-0.25523688801386857</v>
      </c>
    </row>
    <row r="675" spans="1:7" x14ac:dyDescent="0.2">
      <c r="A675" s="13" t="s">
        <v>946</v>
      </c>
      <c r="B675" s="15">
        <v>18.962354551676935</v>
      </c>
      <c r="C675" s="13">
        <v>0</v>
      </c>
      <c r="D675" s="13">
        <f t="shared" si="40"/>
        <v>-1.139521195897814</v>
      </c>
      <c r="E675" s="13">
        <f t="shared" si="41"/>
        <v>-1.139521195897814</v>
      </c>
      <c r="F675" s="13">
        <f t="shared" si="42"/>
        <v>0.24240828085146787</v>
      </c>
      <c r="G675" s="13">
        <f t="shared" si="43"/>
        <v>-0.27761066754417107</v>
      </c>
    </row>
    <row r="676" spans="1:7" x14ac:dyDescent="0.2">
      <c r="A676" s="13" t="s">
        <v>947</v>
      </c>
      <c r="B676" s="15">
        <v>19.997262149212869</v>
      </c>
      <c r="C676" s="13">
        <v>0</v>
      </c>
      <c r="D676" s="13">
        <f t="shared" si="40"/>
        <v>-1.2288511017553643</v>
      </c>
      <c r="E676" s="13">
        <f t="shared" si="41"/>
        <v>-1.2288511017553643</v>
      </c>
      <c r="F676" s="13">
        <f t="shared" si="42"/>
        <v>0.22638257305097739</v>
      </c>
      <c r="G676" s="13">
        <f t="shared" si="43"/>
        <v>-0.2566778080168679</v>
      </c>
    </row>
    <row r="677" spans="1:7" x14ac:dyDescent="0.2">
      <c r="A677" s="13" t="s">
        <v>948</v>
      </c>
      <c r="B677" s="15">
        <v>21.746748802190282</v>
      </c>
      <c r="C677" s="13">
        <v>0</v>
      </c>
      <c r="D677" s="13">
        <f t="shared" si="40"/>
        <v>-1.3798611807050329</v>
      </c>
      <c r="E677" s="13">
        <f t="shared" si="41"/>
        <v>-1.3798611807050329</v>
      </c>
      <c r="F677" s="13">
        <f t="shared" si="42"/>
        <v>0.20103129566294739</v>
      </c>
      <c r="G677" s="13">
        <f t="shared" si="43"/>
        <v>-0.22443350252232813</v>
      </c>
    </row>
    <row r="678" spans="1:7" x14ac:dyDescent="0.2">
      <c r="A678" s="13" t="s">
        <v>949</v>
      </c>
      <c r="B678" s="15">
        <v>19.085557837097877</v>
      </c>
      <c r="C678" s="13">
        <v>0</v>
      </c>
      <c r="D678" s="13">
        <f t="shared" si="40"/>
        <v>-1.150155708499903</v>
      </c>
      <c r="E678" s="13">
        <f t="shared" si="41"/>
        <v>-1.150155708499903</v>
      </c>
      <c r="F678" s="13">
        <f t="shared" si="42"/>
        <v>0.24046064340671874</v>
      </c>
      <c r="G678" s="13">
        <f t="shared" si="43"/>
        <v>-0.27504313920621043</v>
      </c>
    </row>
    <row r="679" spans="1:7" x14ac:dyDescent="0.2">
      <c r="A679" s="13" t="s">
        <v>950</v>
      </c>
      <c r="B679" s="15">
        <v>19.121149897330596</v>
      </c>
      <c r="C679" s="13">
        <v>0</v>
      </c>
      <c r="D679" s="13">
        <f t="shared" si="40"/>
        <v>-1.1532279010293958</v>
      </c>
      <c r="E679" s="13">
        <f t="shared" si="41"/>
        <v>-1.1532279010293958</v>
      </c>
      <c r="F679" s="13">
        <f t="shared" si="42"/>
        <v>0.23989998772742435</v>
      </c>
      <c r="G679" s="13">
        <f t="shared" si="43"/>
        <v>-0.27430525926414107</v>
      </c>
    </row>
    <row r="680" spans="1:7" x14ac:dyDescent="0.2">
      <c r="A680" s="13" t="s">
        <v>951</v>
      </c>
      <c r="B680" s="15">
        <v>20.150581793292265</v>
      </c>
      <c r="C680" s="13">
        <v>0</v>
      </c>
      <c r="D680" s="13">
        <f t="shared" si="40"/>
        <v>-1.2420851618824087</v>
      </c>
      <c r="E680" s="13">
        <f t="shared" si="41"/>
        <v>-1.2420851618824087</v>
      </c>
      <c r="F680" s="13">
        <f t="shared" si="42"/>
        <v>0.22407324168713197</v>
      </c>
      <c r="G680" s="13">
        <f t="shared" si="43"/>
        <v>-0.25369714687077027</v>
      </c>
    </row>
    <row r="681" spans="1:7" x14ac:dyDescent="0.2">
      <c r="A681" s="13" t="s">
        <v>952</v>
      </c>
      <c r="B681" s="15">
        <v>19.01163586584531</v>
      </c>
      <c r="C681" s="13">
        <v>0</v>
      </c>
      <c r="D681" s="13">
        <f t="shared" si="40"/>
        <v>-1.1437750009386494</v>
      </c>
      <c r="E681" s="13">
        <f t="shared" si="41"/>
        <v>-1.1437750009386494</v>
      </c>
      <c r="F681" s="13">
        <f t="shared" si="42"/>
        <v>0.24162794064806961</v>
      </c>
      <c r="G681" s="13">
        <f t="shared" si="43"/>
        <v>-0.27658117029181406</v>
      </c>
    </row>
    <row r="682" spans="1:7" x14ac:dyDescent="0.2">
      <c r="A682" s="13" t="s">
        <v>953</v>
      </c>
      <c r="B682" s="15">
        <v>19.167693360711841</v>
      </c>
      <c r="C682" s="13">
        <v>0</v>
      </c>
      <c r="D682" s="13">
        <f t="shared" si="40"/>
        <v>-1.1572453835679626</v>
      </c>
      <c r="E682" s="13">
        <f t="shared" si="41"/>
        <v>-1.1572453835679626</v>
      </c>
      <c r="F682" s="13">
        <f t="shared" si="42"/>
        <v>0.23916817357879255</v>
      </c>
      <c r="G682" s="13">
        <f t="shared" si="43"/>
        <v>-0.27334293579047891</v>
      </c>
    </row>
    <row r="683" spans="1:7" x14ac:dyDescent="0.2">
      <c r="A683" s="13" t="s">
        <v>954</v>
      </c>
      <c r="B683" s="15">
        <v>19.279945242984258</v>
      </c>
      <c r="C683" s="13">
        <v>0</v>
      </c>
      <c r="D683" s="13">
        <f t="shared" si="40"/>
        <v>-1.1669346061609776</v>
      </c>
      <c r="E683" s="13">
        <f t="shared" si="41"/>
        <v>-1.1669346061609776</v>
      </c>
      <c r="F683" s="13">
        <f t="shared" si="42"/>
        <v>0.23740951549359976</v>
      </c>
      <c r="G683" s="13">
        <f t="shared" si="43"/>
        <v>-0.27103410933596978</v>
      </c>
    </row>
    <row r="684" spans="1:7" x14ac:dyDescent="0.2">
      <c r="A684" s="13" t="s">
        <v>955</v>
      </c>
      <c r="B684" s="15">
        <v>22.329911019849419</v>
      </c>
      <c r="C684" s="13">
        <v>0</v>
      </c>
      <c r="D684" s="13">
        <f t="shared" si="40"/>
        <v>-1.4301978736882557</v>
      </c>
      <c r="E684" s="13">
        <f t="shared" si="41"/>
        <v>-1.4301978736882557</v>
      </c>
      <c r="F684" s="13">
        <f t="shared" si="42"/>
        <v>0.19306785509302105</v>
      </c>
      <c r="G684" s="13">
        <f t="shared" si="43"/>
        <v>-0.21451569738618526</v>
      </c>
    </row>
    <row r="685" spans="1:7" x14ac:dyDescent="0.2">
      <c r="A685" s="13" t="s">
        <v>956</v>
      </c>
      <c r="B685" s="15">
        <v>19.329226557152634</v>
      </c>
      <c r="C685" s="13">
        <v>0</v>
      </c>
      <c r="D685" s="13">
        <f t="shared" si="40"/>
        <v>-1.1711884112018129</v>
      </c>
      <c r="E685" s="13">
        <f t="shared" si="41"/>
        <v>-1.1711884112018129</v>
      </c>
      <c r="F685" s="13">
        <f t="shared" si="42"/>
        <v>0.23664024054295082</v>
      </c>
      <c r="G685" s="13">
        <f t="shared" si="43"/>
        <v>-0.27002585232515125</v>
      </c>
    </row>
    <row r="686" spans="1:7" x14ac:dyDescent="0.2">
      <c r="A686" s="13" t="s">
        <v>957</v>
      </c>
      <c r="B686" s="15">
        <v>22.90759753593429</v>
      </c>
      <c r="C686" s="13">
        <v>0</v>
      </c>
      <c r="D686" s="13">
        <f t="shared" si="40"/>
        <v>-1.4800619216669408</v>
      </c>
      <c r="E686" s="13">
        <f t="shared" si="41"/>
        <v>-1.4800619216669408</v>
      </c>
      <c r="F686" s="13">
        <f t="shared" si="42"/>
        <v>0.18541806657324034</v>
      </c>
      <c r="G686" s="13">
        <f t="shared" si="43"/>
        <v>-0.20508026247343211</v>
      </c>
    </row>
    <row r="687" spans="1:7" x14ac:dyDescent="0.2">
      <c r="A687" s="13" t="s">
        <v>958</v>
      </c>
      <c r="B687" s="15">
        <v>19.523613963039015</v>
      </c>
      <c r="C687" s="13">
        <v>0</v>
      </c>
      <c r="D687" s="13">
        <f t="shared" si="40"/>
        <v>-1.1879673088628875</v>
      </c>
      <c r="E687" s="13">
        <f t="shared" si="41"/>
        <v>-1.1879673088628875</v>
      </c>
      <c r="F687" s="13">
        <f t="shared" si="42"/>
        <v>0.23362267806126269</v>
      </c>
      <c r="G687" s="13">
        <f t="shared" si="43"/>
        <v>-0.26608064313550117</v>
      </c>
    </row>
    <row r="688" spans="1:7" x14ac:dyDescent="0.2">
      <c r="A688" s="13" t="s">
        <v>959</v>
      </c>
      <c r="B688" s="15">
        <v>31.178644763860369</v>
      </c>
      <c r="C688" s="13">
        <v>1</v>
      </c>
      <c r="D688" s="13">
        <f t="shared" si="40"/>
        <v>-2.1939922010205377</v>
      </c>
      <c r="E688" s="13">
        <f t="shared" si="41"/>
        <v>-2.1939922010205377</v>
      </c>
      <c r="F688" s="13">
        <f t="shared" si="42"/>
        <v>0.10029129023865584</v>
      </c>
      <c r="G688" s="13">
        <f t="shared" si="43"/>
        <v>-2.2996764248869419</v>
      </c>
    </row>
    <row r="689" spans="1:7" x14ac:dyDescent="0.2">
      <c r="A689" s="13" t="s">
        <v>960</v>
      </c>
      <c r="B689" s="15">
        <v>25.916495550992472</v>
      </c>
      <c r="C689" s="13">
        <v>0</v>
      </c>
      <c r="D689" s="13">
        <f t="shared" si="40"/>
        <v>-1.7397803516601893</v>
      </c>
      <c r="E689" s="13">
        <f t="shared" si="41"/>
        <v>-1.7397803516601893</v>
      </c>
      <c r="F689" s="13">
        <f t="shared" si="42"/>
        <v>0.14934083610061516</v>
      </c>
      <c r="G689" s="13">
        <f t="shared" si="43"/>
        <v>-0.16174374309195588</v>
      </c>
    </row>
    <row r="690" spans="1:7" x14ac:dyDescent="0.2">
      <c r="A690" s="13" t="s">
        <v>961</v>
      </c>
      <c r="B690" s="15">
        <v>24.62696783025325</v>
      </c>
      <c r="C690" s="13">
        <v>0</v>
      </c>
      <c r="D690" s="13">
        <f t="shared" si="40"/>
        <v>-1.6284724530916541</v>
      </c>
      <c r="E690" s="13">
        <f t="shared" si="41"/>
        <v>-1.6284724530916541</v>
      </c>
      <c r="F690" s="13">
        <f t="shared" si="42"/>
        <v>0.16403972730645361</v>
      </c>
      <c r="G690" s="13">
        <f t="shared" si="43"/>
        <v>-0.17917418772807919</v>
      </c>
    </row>
    <row r="691" spans="1:7" x14ac:dyDescent="0.2">
      <c r="A691" s="13" t="s">
        <v>962</v>
      </c>
      <c r="B691" s="15">
        <v>25.054072553045859</v>
      </c>
      <c r="C691" s="13">
        <v>0</v>
      </c>
      <c r="D691" s="13">
        <f t="shared" si="40"/>
        <v>-1.6653387634455641</v>
      </c>
      <c r="E691" s="13">
        <f t="shared" si="41"/>
        <v>-1.6653387634455641</v>
      </c>
      <c r="F691" s="13">
        <f t="shared" si="42"/>
        <v>0.15904663259842347</v>
      </c>
      <c r="G691" s="13">
        <f t="shared" si="43"/>
        <v>-0.17321906953396476</v>
      </c>
    </row>
    <row r="692" spans="1:7" x14ac:dyDescent="0.2">
      <c r="A692" s="13" t="s">
        <v>963</v>
      </c>
      <c r="B692" s="15">
        <v>20.251882272416154</v>
      </c>
      <c r="C692" s="13">
        <v>0</v>
      </c>
      <c r="D692" s="13">
        <f t="shared" si="40"/>
        <v>-1.2508290944663489</v>
      </c>
      <c r="E692" s="13">
        <f t="shared" si="41"/>
        <v>-1.2508290944663489</v>
      </c>
      <c r="F692" s="13">
        <f t="shared" si="42"/>
        <v>0.22255665160136343</v>
      </c>
      <c r="G692" s="13">
        <f t="shared" si="43"/>
        <v>-0.25174450137940896</v>
      </c>
    </row>
    <row r="693" spans="1:7" x14ac:dyDescent="0.2">
      <c r="A693" s="13" t="s">
        <v>964</v>
      </c>
      <c r="B693" s="15">
        <v>21.32785763175907</v>
      </c>
      <c r="C693" s="13">
        <v>0</v>
      </c>
      <c r="D693" s="13">
        <f t="shared" si="40"/>
        <v>-1.3437038378579291</v>
      </c>
      <c r="E693" s="13">
        <f t="shared" si="41"/>
        <v>-1.3437038378579291</v>
      </c>
      <c r="F693" s="13">
        <f t="shared" si="42"/>
        <v>0.20690162361355455</v>
      </c>
      <c r="G693" s="13">
        <f t="shared" si="43"/>
        <v>-0.23180800906877597</v>
      </c>
    </row>
    <row r="694" spans="1:7" x14ac:dyDescent="0.2">
      <c r="A694" s="13" t="s">
        <v>965</v>
      </c>
      <c r="B694" s="15">
        <v>21.166324435318277</v>
      </c>
      <c r="C694" s="13">
        <v>0</v>
      </c>
      <c r="D694" s="13">
        <f t="shared" si="40"/>
        <v>-1.3297608102240788</v>
      </c>
      <c r="E694" s="13">
        <f t="shared" si="41"/>
        <v>-1.3297608102240788</v>
      </c>
      <c r="F694" s="13">
        <f t="shared" si="42"/>
        <v>0.20919893275890974</v>
      </c>
      <c r="G694" s="13">
        <f t="shared" si="43"/>
        <v>-0.23470883811515159</v>
      </c>
    </row>
    <row r="695" spans="1:7" x14ac:dyDescent="0.2">
      <c r="A695" s="13" t="s">
        <v>966</v>
      </c>
      <c r="B695" s="15">
        <v>19.731690622861056</v>
      </c>
      <c r="C695" s="13">
        <v>0</v>
      </c>
      <c r="D695" s="13">
        <f t="shared" si="40"/>
        <v>-1.2059278190353051</v>
      </c>
      <c r="E695" s="13">
        <f t="shared" si="41"/>
        <v>-1.2059278190353051</v>
      </c>
      <c r="F695" s="13">
        <f t="shared" si="42"/>
        <v>0.23042236941897082</v>
      </c>
      <c r="G695" s="13">
        <f t="shared" si="43"/>
        <v>-0.26191344634591479</v>
      </c>
    </row>
    <row r="696" spans="1:7" x14ac:dyDescent="0.2">
      <c r="A696" s="13" t="s">
        <v>967</v>
      </c>
      <c r="B696" s="15">
        <v>20.50924024640657</v>
      </c>
      <c r="C696" s="13">
        <v>0</v>
      </c>
      <c r="D696" s="13">
        <f t="shared" si="40"/>
        <v>-1.2730434096796019</v>
      </c>
      <c r="E696" s="13">
        <f t="shared" si="41"/>
        <v>-1.2730434096796019</v>
      </c>
      <c r="F696" s="13">
        <f t="shared" si="42"/>
        <v>0.21873671569407449</v>
      </c>
      <c r="G696" s="13">
        <f t="shared" si="43"/>
        <v>-0.24684307416450602</v>
      </c>
    </row>
    <row r="697" spans="1:7" x14ac:dyDescent="0.2">
      <c r="A697" s="13" t="s">
        <v>968</v>
      </c>
      <c r="B697" s="15">
        <v>20</v>
      </c>
      <c r="C697" s="13">
        <v>0</v>
      </c>
      <c r="D697" s="13">
        <f t="shared" si="40"/>
        <v>-1.2290874242576328</v>
      </c>
      <c r="E697" s="13">
        <f t="shared" si="41"/>
        <v>-1.2290874242576328</v>
      </c>
      <c r="F697" s="13">
        <f t="shared" si="42"/>
        <v>0.22634118773940679</v>
      </c>
      <c r="G697" s="13">
        <f t="shared" si="43"/>
        <v>-0.25662431361098004</v>
      </c>
    </row>
    <row r="698" spans="1:7" x14ac:dyDescent="0.2">
      <c r="A698" s="13" t="s">
        <v>969</v>
      </c>
      <c r="B698" s="15">
        <v>19.600273785078713</v>
      </c>
      <c r="C698" s="13">
        <v>0</v>
      </c>
      <c r="D698" s="13">
        <f t="shared" si="40"/>
        <v>-1.1945843389264097</v>
      </c>
      <c r="E698" s="13">
        <f t="shared" si="41"/>
        <v>-1.1945843389264097</v>
      </c>
      <c r="F698" s="13">
        <f t="shared" si="42"/>
        <v>0.23244003321458157</v>
      </c>
      <c r="G698" s="13">
        <f t="shared" si="43"/>
        <v>-0.26453866995354119</v>
      </c>
    </row>
    <row r="699" spans="1:7" x14ac:dyDescent="0.2">
      <c r="A699" s="13" t="s">
        <v>970</v>
      </c>
      <c r="B699" s="15">
        <v>19.603011635865844</v>
      </c>
      <c r="C699" s="13">
        <v>0</v>
      </c>
      <c r="D699" s="13">
        <f t="shared" si="40"/>
        <v>-1.1948206614286783</v>
      </c>
      <c r="E699" s="13">
        <f t="shared" si="41"/>
        <v>-1.1948206614286783</v>
      </c>
      <c r="F699" s="13">
        <f t="shared" si="42"/>
        <v>0.23239787318966326</v>
      </c>
      <c r="G699" s="13">
        <f t="shared" si="43"/>
        <v>-0.26448374412505077</v>
      </c>
    </row>
    <row r="700" spans="1:7" x14ac:dyDescent="0.2">
      <c r="A700" s="13" t="s">
        <v>971</v>
      </c>
      <c r="B700" s="15">
        <v>19.917864476386036</v>
      </c>
      <c r="C700" s="13">
        <v>0</v>
      </c>
      <c r="D700" s="13">
        <f t="shared" si="40"/>
        <v>-1.2219977491895733</v>
      </c>
      <c r="E700" s="13">
        <f t="shared" si="41"/>
        <v>-1.2219977491895733</v>
      </c>
      <c r="F700" s="13">
        <f t="shared" si="42"/>
        <v>0.2275850749186038</v>
      </c>
      <c r="G700" s="13">
        <f t="shared" si="43"/>
        <v>-0.25823340561938901</v>
      </c>
    </row>
    <row r="701" spans="1:7" x14ac:dyDescent="0.2">
      <c r="A701" s="13" t="s">
        <v>972</v>
      </c>
      <c r="B701" s="15">
        <v>21.49760438056126</v>
      </c>
      <c r="C701" s="13">
        <v>0</v>
      </c>
      <c r="D701" s="13">
        <f t="shared" si="40"/>
        <v>-1.3583558329985854</v>
      </c>
      <c r="E701" s="13">
        <f t="shared" si="41"/>
        <v>-1.3583558329985854</v>
      </c>
      <c r="F701" s="13">
        <f t="shared" si="42"/>
        <v>0.20450765244734692</v>
      </c>
      <c r="G701" s="13">
        <f t="shared" si="43"/>
        <v>-0.22879405092039123</v>
      </c>
    </row>
    <row r="702" spans="1:7" x14ac:dyDescent="0.2">
      <c r="A702" s="13" t="s">
        <v>973</v>
      </c>
      <c r="B702" s="15">
        <v>19.665982203969882</v>
      </c>
      <c r="C702" s="13">
        <v>0</v>
      </c>
      <c r="D702" s="13">
        <f t="shared" si="40"/>
        <v>-1.2002560789808572</v>
      </c>
      <c r="E702" s="13">
        <f t="shared" si="41"/>
        <v>-1.2002560789808572</v>
      </c>
      <c r="F702" s="13">
        <f t="shared" si="42"/>
        <v>0.2314296646064804</v>
      </c>
      <c r="G702" s="13">
        <f t="shared" si="43"/>
        <v>-0.26322319723307097</v>
      </c>
    </row>
    <row r="703" spans="1:7" x14ac:dyDescent="0.2">
      <c r="A703" s="13" t="s">
        <v>974</v>
      </c>
      <c r="B703" s="15">
        <v>24.167008898015059</v>
      </c>
      <c r="C703" s="13">
        <v>0</v>
      </c>
      <c r="D703" s="13">
        <f t="shared" si="40"/>
        <v>-1.5887702727105208</v>
      </c>
      <c r="E703" s="13">
        <f t="shared" si="41"/>
        <v>-1.5887702727105208</v>
      </c>
      <c r="F703" s="13">
        <f t="shared" si="42"/>
        <v>0.16955698129489238</v>
      </c>
      <c r="G703" s="13">
        <f t="shared" si="43"/>
        <v>-0.18579596311331342</v>
      </c>
    </row>
    <row r="704" spans="1:7" x14ac:dyDescent="0.2">
      <c r="A704" s="13" t="s">
        <v>975</v>
      </c>
      <c r="B704" s="15">
        <v>19.789185489390828</v>
      </c>
      <c r="C704" s="13">
        <v>0</v>
      </c>
      <c r="D704" s="13">
        <f t="shared" si="40"/>
        <v>-1.2108905915829467</v>
      </c>
      <c r="E704" s="13">
        <f t="shared" si="41"/>
        <v>-1.2108905915829467</v>
      </c>
      <c r="F704" s="13">
        <f t="shared" si="42"/>
        <v>0.22954350896892317</v>
      </c>
      <c r="G704" s="13">
        <f t="shared" si="43"/>
        <v>-0.26077209430296888</v>
      </c>
    </row>
    <row r="705" spans="1:7" x14ac:dyDescent="0.2">
      <c r="A705" s="13" t="s">
        <v>976</v>
      </c>
      <c r="B705" s="15">
        <v>21.190965092402465</v>
      </c>
      <c r="C705" s="13">
        <v>0</v>
      </c>
      <c r="D705" s="13">
        <f t="shared" si="40"/>
        <v>-1.3318877127444964</v>
      </c>
      <c r="E705" s="13">
        <f t="shared" si="41"/>
        <v>-1.3318877127444964</v>
      </c>
      <c r="F705" s="13">
        <f t="shared" si="42"/>
        <v>0.20884728682246204</v>
      </c>
      <c r="G705" s="13">
        <f t="shared" si="43"/>
        <v>-0.23426426641325721</v>
      </c>
    </row>
    <row r="706" spans="1:7" x14ac:dyDescent="0.2">
      <c r="A706" s="13" t="s">
        <v>977</v>
      </c>
      <c r="B706" s="15">
        <v>19.917864476386036</v>
      </c>
      <c r="C706" s="13">
        <v>0</v>
      </c>
      <c r="D706" s="13">
        <f t="shared" ref="D706:D769" si="44">$J$2+$J$3*B706</f>
        <v>-1.2219977491895733</v>
      </c>
      <c r="E706" s="13">
        <f t="shared" si="41"/>
        <v>-1.2219977491895733</v>
      </c>
      <c r="F706" s="13">
        <f t="shared" si="42"/>
        <v>0.2275850749186038</v>
      </c>
      <c r="G706" s="13">
        <f t="shared" si="43"/>
        <v>-0.25823340561938901</v>
      </c>
    </row>
    <row r="707" spans="1:7" x14ac:dyDescent="0.2">
      <c r="A707" s="13" t="s">
        <v>978</v>
      </c>
      <c r="B707" s="15">
        <v>21.459274469541409</v>
      </c>
      <c r="C707" s="13">
        <v>0</v>
      </c>
      <c r="D707" s="13">
        <f t="shared" si="44"/>
        <v>-1.3550473179668241</v>
      </c>
      <c r="E707" s="13">
        <f t="shared" ref="E707:E770" si="45">MIN(MAX(D707,-35),35)</f>
        <v>-1.3550473179668241</v>
      </c>
      <c r="F707" s="13">
        <f t="shared" ref="F707:F770" si="46">1/(1+EXP(-E707))</f>
        <v>0.20504642204018517</v>
      </c>
      <c r="G707" s="13">
        <f t="shared" ref="G707:G770" si="47">C707*LN(F707)+(1-C707)*LN(1-F707)</f>
        <v>-0.22947155853609136</v>
      </c>
    </row>
    <row r="708" spans="1:7" x14ac:dyDescent="0.2">
      <c r="A708" s="13" t="s">
        <v>979</v>
      </c>
      <c r="B708" s="15">
        <v>19.961670088980149</v>
      </c>
      <c r="C708" s="13">
        <v>0</v>
      </c>
      <c r="D708" s="13">
        <f t="shared" si="44"/>
        <v>-1.2257789092258715</v>
      </c>
      <c r="E708" s="13">
        <f t="shared" si="45"/>
        <v>-1.2257789092258715</v>
      </c>
      <c r="F708" s="13">
        <f t="shared" si="46"/>
        <v>0.22692106913179352</v>
      </c>
      <c r="G708" s="13">
        <f t="shared" si="47"/>
        <v>-0.25737412581687091</v>
      </c>
    </row>
    <row r="709" spans="1:7" x14ac:dyDescent="0.2">
      <c r="A709" s="13" t="s">
        <v>980</v>
      </c>
      <c r="B709" s="15">
        <v>22.083504449007528</v>
      </c>
      <c r="C709" s="13">
        <v>0</v>
      </c>
      <c r="D709" s="13">
        <f t="shared" si="44"/>
        <v>-1.4089288484840767</v>
      </c>
      <c r="E709" s="13">
        <f t="shared" si="45"/>
        <v>-1.4089288484840767</v>
      </c>
      <c r="F709" s="13">
        <f t="shared" si="46"/>
        <v>0.19640306005331251</v>
      </c>
      <c r="G709" s="13">
        <f t="shared" si="47"/>
        <v>-0.2186574539795593</v>
      </c>
    </row>
    <row r="710" spans="1:7" x14ac:dyDescent="0.2">
      <c r="A710" s="13" t="s">
        <v>981</v>
      </c>
      <c r="B710" s="15">
        <v>19.956194387405887</v>
      </c>
      <c r="C710" s="13">
        <v>0</v>
      </c>
      <c r="D710" s="13">
        <f t="shared" si="44"/>
        <v>-1.2253062642213344</v>
      </c>
      <c r="E710" s="13">
        <f t="shared" si="45"/>
        <v>-1.2253062642213344</v>
      </c>
      <c r="F710" s="13">
        <f t="shared" si="46"/>
        <v>0.22700399495285245</v>
      </c>
      <c r="G710" s="13">
        <f t="shared" si="47"/>
        <v>-0.25748139852301472</v>
      </c>
    </row>
    <row r="711" spans="1:7" x14ac:dyDescent="0.2">
      <c r="A711" s="13" t="s">
        <v>982</v>
      </c>
      <c r="B711" s="15">
        <v>20.251882272416154</v>
      </c>
      <c r="C711" s="13">
        <v>0</v>
      </c>
      <c r="D711" s="13">
        <f t="shared" si="44"/>
        <v>-1.2508290944663489</v>
      </c>
      <c r="E711" s="13">
        <f t="shared" si="45"/>
        <v>-1.2508290944663489</v>
      </c>
      <c r="F711" s="13">
        <f t="shared" si="46"/>
        <v>0.22255665160136343</v>
      </c>
      <c r="G711" s="13">
        <f t="shared" si="47"/>
        <v>-0.25174450137940896</v>
      </c>
    </row>
    <row r="712" spans="1:7" x14ac:dyDescent="0.2">
      <c r="A712" s="13" t="s">
        <v>983</v>
      </c>
      <c r="B712" s="15">
        <v>25.251197809719372</v>
      </c>
      <c r="C712" s="13">
        <v>0</v>
      </c>
      <c r="D712" s="13">
        <f t="shared" si="44"/>
        <v>-1.682353983608907</v>
      </c>
      <c r="E712" s="13">
        <f t="shared" si="45"/>
        <v>-1.682353983608907</v>
      </c>
      <c r="F712" s="13">
        <f t="shared" si="46"/>
        <v>0.15678401420343954</v>
      </c>
      <c r="G712" s="13">
        <f t="shared" si="47"/>
        <v>-0.17053214288736712</v>
      </c>
    </row>
    <row r="713" spans="1:7" x14ac:dyDescent="0.2">
      <c r="A713" s="13" t="s">
        <v>984</v>
      </c>
      <c r="B713" s="15">
        <v>22.329911019849419</v>
      </c>
      <c r="C713" s="13">
        <v>0</v>
      </c>
      <c r="D713" s="13">
        <f t="shared" si="44"/>
        <v>-1.4301978736882557</v>
      </c>
      <c r="E713" s="13">
        <f t="shared" si="45"/>
        <v>-1.4301978736882557</v>
      </c>
      <c r="F713" s="13">
        <f t="shared" si="46"/>
        <v>0.19306785509302105</v>
      </c>
      <c r="G713" s="13">
        <f t="shared" si="47"/>
        <v>-0.21451569738618526</v>
      </c>
    </row>
    <row r="714" spans="1:7" x14ac:dyDescent="0.2">
      <c r="A714" s="13" t="s">
        <v>985</v>
      </c>
      <c r="B714" s="15">
        <v>25.308692676249144</v>
      </c>
      <c r="C714" s="13">
        <v>0</v>
      </c>
      <c r="D714" s="13">
        <f t="shared" si="44"/>
        <v>-1.6873167561565487</v>
      </c>
      <c r="E714" s="13">
        <f t="shared" si="45"/>
        <v>-1.6873167561565487</v>
      </c>
      <c r="F714" s="13">
        <f t="shared" si="46"/>
        <v>0.15612903880669168</v>
      </c>
      <c r="G714" s="13">
        <f t="shared" si="47"/>
        <v>-0.16975568565637167</v>
      </c>
    </row>
    <row r="715" spans="1:7" x14ac:dyDescent="0.2">
      <c r="A715" s="13" t="s">
        <v>986</v>
      </c>
      <c r="B715" s="15">
        <v>22.414784394250514</v>
      </c>
      <c r="C715" s="13">
        <v>0</v>
      </c>
      <c r="D715" s="13">
        <f t="shared" si="44"/>
        <v>-1.4375238712585838</v>
      </c>
      <c r="E715" s="13">
        <f t="shared" si="45"/>
        <v>-1.4375238712585838</v>
      </c>
      <c r="F715" s="13">
        <f t="shared" si="46"/>
        <v>0.19192908417135432</v>
      </c>
      <c r="G715" s="13">
        <f t="shared" si="47"/>
        <v>-0.21310545719768909</v>
      </c>
    </row>
    <row r="716" spans="1:7" x14ac:dyDescent="0.2">
      <c r="A716" s="13" t="s">
        <v>987</v>
      </c>
      <c r="B716" s="15">
        <v>21.793292265571527</v>
      </c>
      <c r="C716" s="13">
        <v>0</v>
      </c>
      <c r="D716" s="13">
        <f t="shared" si="44"/>
        <v>-1.3838786632435998</v>
      </c>
      <c r="E716" s="13">
        <f t="shared" si="45"/>
        <v>-1.3838786632435998</v>
      </c>
      <c r="F716" s="13">
        <f t="shared" si="46"/>
        <v>0.200386791783737</v>
      </c>
      <c r="G716" s="13">
        <f t="shared" si="47"/>
        <v>-0.22362715796272789</v>
      </c>
    </row>
    <row r="717" spans="1:7" x14ac:dyDescent="0.2">
      <c r="A717" s="13" t="s">
        <v>988</v>
      </c>
      <c r="B717" s="15">
        <v>21.49760438056126</v>
      </c>
      <c r="C717" s="13">
        <v>0</v>
      </c>
      <c r="D717" s="13">
        <f t="shared" si="44"/>
        <v>-1.3583558329985854</v>
      </c>
      <c r="E717" s="13">
        <f t="shared" si="45"/>
        <v>-1.3583558329985854</v>
      </c>
      <c r="F717" s="13">
        <f t="shared" si="46"/>
        <v>0.20450765244734692</v>
      </c>
      <c r="G717" s="13">
        <f t="shared" si="47"/>
        <v>-0.22879405092039123</v>
      </c>
    </row>
    <row r="718" spans="1:7" x14ac:dyDescent="0.2">
      <c r="A718" s="13" t="s">
        <v>989</v>
      </c>
      <c r="B718" s="15">
        <v>20.413415468856947</v>
      </c>
      <c r="C718" s="13">
        <v>0</v>
      </c>
      <c r="D718" s="13">
        <f t="shared" si="44"/>
        <v>-1.2647721221001993</v>
      </c>
      <c r="E718" s="13">
        <f t="shared" si="45"/>
        <v>-1.2647721221001993</v>
      </c>
      <c r="F718" s="13">
        <f t="shared" si="46"/>
        <v>0.22015349193392222</v>
      </c>
      <c r="G718" s="13">
        <f t="shared" si="47"/>
        <v>-0.24865816319378534</v>
      </c>
    </row>
    <row r="719" spans="1:7" x14ac:dyDescent="0.2">
      <c r="A719" s="13" t="s">
        <v>990</v>
      </c>
      <c r="B719" s="15">
        <v>20.358658453114305</v>
      </c>
      <c r="C719" s="13">
        <v>0</v>
      </c>
      <c r="D719" s="13">
        <f t="shared" si="44"/>
        <v>-1.2600456720548263</v>
      </c>
      <c r="E719" s="13">
        <f t="shared" si="45"/>
        <v>-1.2600456720548263</v>
      </c>
      <c r="F719" s="13">
        <f t="shared" si="46"/>
        <v>0.22096603013048249</v>
      </c>
      <c r="G719" s="13">
        <f t="shared" si="47"/>
        <v>-0.2497006270409439</v>
      </c>
    </row>
    <row r="720" spans="1:7" x14ac:dyDescent="0.2">
      <c r="A720" s="13" t="s">
        <v>991</v>
      </c>
      <c r="B720" s="15">
        <v>22.436687200547571</v>
      </c>
      <c r="C720" s="13">
        <v>0</v>
      </c>
      <c r="D720" s="13">
        <f t="shared" si="44"/>
        <v>-1.4394144512767331</v>
      </c>
      <c r="E720" s="13">
        <f t="shared" si="45"/>
        <v>-1.4394144512767331</v>
      </c>
      <c r="F720" s="13">
        <f t="shared" si="46"/>
        <v>0.19163604051304811</v>
      </c>
      <c r="G720" s="13">
        <f t="shared" si="47"/>
        <v>-0.2127428769713012</v>
      </c>
    </row>
    <row r="721" spans="1:7" x14ac:dyDescent="0.2">
      <c r="A721" s="13" t="s">
        <v>992</v>
      </c>
      <c r="B721" s="15">
        <v>22.666666666666668</v>
      </c>
      <c r="C721" s="13">
        <v>0</v>
      </c>
      <c r="D721" s="13">
        <f t="shared" si="44"/>
        <v>-1.4592655414672997</v>
      </c>
      <c r="E721" s="13">
        <f t="shared" si="45"/>
        <v>-1.4592655414672997</v>
      </c>
      <c r="F721" s="13">
        <f t="shared" si="46"/>
        <v>0.18857968443494402</v>
      </c>
      <c r="G721" s="13">
        <f t="shared" si="47"/>
        <v>-0.20896909085369819</v>
      </c>
    </row>
    <row r="722" spans="1:7" x14ac:dyDescent="0.2">
      <c r="A722" s="13" t="s">
        <v>993</v>
      </c>
      <c r="B722" s="15">
        <v>21.037645448323065</v>
      </c>
      <c r="C722" s="13">
        <v>0</v>
      </c>
      <c r="D722" s="13">
        <f t="shared" si="44"/>
        <v>-1.3186536526174517</v>
      </c>
      <c r="E722" s="13">
        <f t="shared" si="45"/>
        <v>-1.3186536526174517</v>
      </c>
      <c r="F722" s="13">
        <f t="shared" si="46"/>
        <v>0.21104237780814331</v>
      </c>
      <c r="G722" s="13">
        <f t="shared" si="47"/>
        <v>-0.23704267036219015</v>
      </c>
    </row>
    <row r="723" spans="1:7" x14ac:dyDescent="0.2">
      <c r="A723" s="13" t="s">
        <v>994</v>
      </c>
      <c r="B723" s="15">
        <v>20.265571526351813</v>
      </c>
      <c r="C723" s="13">
        <v>0</v>
      </c>
      <c r="D723" s="13">
        <f t="shared" si="44"/>
        <v>-1.252010706977692</v>
      </c>
      <c r="E723" s="13">
        <f t="shared" si="45"/>
        <v>-1.252010706977692</v>
      </c>
      <c r="F723" s="13">
        <f t="shared" si="46"/>
        <v>0.22235226990027948</v>
      </c>
      <c r="G723" s="13">
        <f t="shared" si="47"/>
        <v>-0.25148164641858178</v>
      </c>
    </row>
    <row r="724" spans="1:7" x14ac:dyDescent="0.2">
      <c r="A724" s="13" t="s">
        <v>995</v>
      </c>
      <c r="B724" s="15">
        <v>31.926078028747433</v>
      </c>
      <c r="C724" s="13">
        <v>0</v>
      </c>
      <c r="D724" s="13">
        <f t="shared" si="44"/>
        <v>-2.2585082441398798</v>
      </c>
      <c r="E724" s="13">
        <f t="shared" si="45"/>
        <v>-2.2585082441398798</v>
      </c>
      <c r="F724" s="13">
        <f t="shared" si="46"/>
        <v>9.4618083707955533E-2</v>
      </c>
      <c r="G724" s="13">
        <f t="shared" si="47"/>
        <v>-9.9398417349565824E-2</v>
      </c>
    </row>
    <row r="725" spans="1:7" x14ac:dyDescent="0.2">
      <c r="A725" s="13" t="s">
        <v>996</v>
      </c>
      <c r="B725" s="15">
        <v>20.6652977412731</v>
      </c>
      <c r="C725" s="13">
        <v>0</v>
      </c>
      <c r="D725" s="13">
        <f t="shared" si="44"/>
        <v>-1.2865137923089152</v>
      </c>
      <c r="E725" s="13">
        <f t="shared" si="45"/>
        <v>-1.2865137923089152</v>
      </c>
      <c r="F725" s="13">
        <f t="shared" si="46"/>
        <v>0.216443472151821</v>
      </c>
      <c r="G725" s="13">
        <f t="shared" si="47"/>
        <v>-0.24391207192876044</v>
      </c>
    </row>
    <row r="726" spans="1:7" x14ac:dyDescent="0.2">
      <c r="A726" s="13" t="s">
        <v>997</v>
      </c>
      <c r="B726" s="15">
        <v>21.675564681724847</v>
      </c>
      <c r="C726" s="13">
        <v>0</v>
      </c>
      <c r="D726" s="13">
        <f t="shared" si="44"/>
        <v>-1.3737167956460479</v>
      </c>
      <c r="E726" s="13">
        <f t="shared" si="45"/>
        <v>-1.3737167956460479</v>
      </c>
      <c r="F726" s="13">
        <f t="shared" si="46"/>
        <v>0.20202000587312821</v>
      </c>
      <c r="G726" s="13">
        <f t="shared" si="47"/>
        <v>-0.22567175186303776</v>
      </c>
    </row>
    <row r="727" spans="1:7" x14ac:dyDescent="0.2">
      <c r="A727" s="13" t="s">
        <v>998</v>
      </c>
      <c r="B727" s="15">
        <v>21.166324435318277</v>
      </c>
      <c r="C727" s="13">
        <v>0</v>
      </c>
      <c r="D727" s="13">
        <f t="shared" si="44"/>
        <v>-1.3297608102240788</v>
      </c>
      <c r="E727" s="13">
        <f t="shared" si="45"/>
        <v>-1.3297608102240788</v>
      </c>
      <c r="F727" s="13">
        <f t="shared" si="46"/>
        <v>0.20919893275890974</v>
      </c>
      <c r="G727" s="13">
        <f t="shared" si="47"/>
        <v>-0.23470883811515159</v>
      </c>
    </row>
    <row r="728" spans="1:7" x14ac:dyDescent="0.2">
      <c r="A728" s="13" t="s">
        <v>999</v>
      </c>
      <c r="B728" s="15">
        <v>22.740588637919235</v>
      </c>
      <c r="C728" s="13">
        <v>0</v>
      </c>
      <c r="D728" s="13">
        <f t="shared" si="44"/>
        <v>-1.4656462490285533</v>
      </c>
      <c r="E728" s="13">
        <f t="shared" si="45"/>
        <v>-1.4656462490285533</v>
      </c>
      <c r="F728" s="13">
        <f t="shared" si="46"/>
        <v>0.18760526479405623</v>
      </c>
      <c r="G728" s="13">
        <f t="shared" si="47"/>
        <v>-0.20776892984104245</v>
      </c>
    </row>
    <row r="729" spans="1:7" x14ac:dyDescent="0.2">
      <c r="A729" s="13" t="s">
        <v>1000</v>
      </c>
      <c r="B729" s="15">
        <v>21.423682409308693</v>
      </c>
      <c r="C729" s="13">
        <v>0</v>
      </c>
      <c r="D729" s="13">
        <f t="shared" si="44"/>
        <v>-1.3519751254373318</v>
      </c>
      <c r="E729" s="13">
        <f t="shared" si="45"/>
        <v>-1.3519751254373318</v>
      </c>
      <c r="F729" s="13">
        <f t="shared" si="46"/>
        <v>0.20554765055142965</v>
      </c>
      <c r="G729" s="13">
        <f t="shared" si="47"/>
        <v>-0.23010227032496375</v>
      </c>
    </row>
    <row r="730" spans="1:7" x14ac:dyDescent="0.2">
      <c r="A730" s="13" t="s">
        <v>1001</v>
      </c>
      <c r="B730" s="15">
        <v>21.831622176591377</v>
      </c>
      <c r="C730" s="13">
        <v>0</v>
      </c>
      <c r="D730" s="13">
        <f t="shared" si="44"/>
        <v>-1.3871871782753611</v>
      </c>
      <c r="E730" s="13">
        <f t="shared" si="45"/>
        <v>-1.3871871782753611</v>
      </c>
      <c r="F730" s="13">
        <f t="shared" si="46"/>
        <v>0.19985718751624196</v>
      </c>
      <c r="G730" s="13">
        <f t="shared" si="47"/>
        <v>-0.22296505164152669</v>
      </c>
    </row>
    <row r="731" spans="1:7" x14ac:dyDescent="0.2">
      <c r="A731" s="13" t="s">
        <v>1002</v>
      </c>
      <c r="B731" s="15">
        <v>32.046543463381248</v>
      </c>
      <c r="C731" s="13">
        <v>0</v>
      </c>
      <c r="D731" s="13">
        <f t="shared" si="44"/>
        <v>-2.2689064342397005</v>
      </c>
      <c r="E731" s="13">
        <f t="shared" si="45"/>
        <v>-2.2689064342397005</v>
      </c>
      <c r="F731" s="13">
        <f t="shared" si="46"/>
        <v>9.3731064523131707E-2</v>
      </c>
      <c r="G731" s="13">
        <f t="shared" si="47"/>
        <v>-9.8419178712232852E-2</v>
      </c>
    </row>
    <row r="732" spans="1:7" x14ac:dyDescent="0.2">
      <c r="A732" s="13" t="s">
        <v>1003</v>
      </c>
      <c r="B732" s="15">
        <v>20.832306639288159</v>
      </c>
      <c r="C732" s="13">
        <v>0</v>
      </c>
      <c r="D732" s="13">
        <f t="shared" si="44"/>
        <v>-1.3009294649473031</v>
      </c>
      <c r="E732" s="13">
        <f t="shared" si="45"/>
        <v>-1.3009294649473031</v>
      </c>
      <c r="F732" s="13">
        <f t="shared" si="46"/>
        <v>0.21400863108769302</v>
      </c>
      <c r="G732" s="13">
        <f t="shared" si="47"/>
        <v>-0.24080946764082162</v>
      </c>
    </row>
    <row r="733" spans="1:7" x14ac:dyDescent="0.2">
      <c r="A733" s="13" t="s">
        <v>1004</v>
      </c>
      <c r="B733" s="15">
        <v>23.329226557152634</v>
      </c>
      <c r="C733" s="13">
        <v>0</v>
      </c>
      <c r="D733" s="13">
        <f t="shared" si="44"/>
        <v>-1.5164555870163132</v>
      </c>
      <c r="E733" s="13">
        <f t="shared" si="45"/>
        <v>-1.5164555870163132</v>
      </c>
      <c r="F733" s="13">
        <f t="shared" si="46"/>
        <v>0.17998404533902918</v>
      </c>
      <c r="G733" s="13">
        <f t="shared" si="47"/>
        <v>-0.19843148200949831</v>
      </c>
    </row>
    <row r="734" spans="1:7" x14ac:dyDescent="0.2">
      <c r="A734" s="13" t="s">
        <v>1005</v>
      </c>
      <c r="B734" s="15">
        <v>21.664613278576319</v>
      </c>
      <c r="C734" s="13">
        <v>0</v>
      </c>
      <c r="D734" s="13">
        <f t="shared" si="44"/>
        <v>-1.3727715056369731</v>
      </c>
      <c r="E734" s="13">
        <f t="shared" si="45"/>
        <v>-1.3727715056369731</v>
      </c>
      <c r="F734" s="13">
        <f t="shared" si="46"/>
        <v>0.20217243703729876</v>
      </c>
      <c r="G734" s="13">
        <f t="shared" si="47"/>
        <v>-0.22586279139528842</v>
      </c>
    </row>
    <row r="735" spans="1:7" x14ac:dyDescent="0.2">
      <c r="A735" s="13" t="s">
        <v>1006</v>
      </c>
      <c r="B735" s="15">
        <v>20.6652977412731</v>
      </c>
      <c r="C735" s="13">
        <v>0</v>
      </c>
      <c r="D735" s="13">
        <f t="shared" si="44"/>
        <v>-1.2865137923089152</v>
      </c>
      <c r="E735" s="13">
        <f t="shared" si="45"/>
        <v>-1.2865137923089152</v>
      </c>
      <c r="F735" s="13">
        <f t="shared" si="46"/>
        <v>0.216443472151821</v>
      </c>
      <c r="G735" s="13">
        <f t="shared" si="47"/>
        <v>-0.24391207192876044</v>
      </c>
    </row>
    <row r="736" spans="1:7" x14ac:dyDescent="0.2">
      <c r="A736" s="13" t="s">
        <v>1007</v>
      </c>
      <c r="B736" s="15">
        <v>22.880219028062971</v>
      </c>
      <c r="C736" s="13">
        <v>0</v>
      </c>
      <c r="D736" s="13">
        <f t="shared" si="44"/>
        <v>-1.4776986966442545</v>
      </c>
      <c r="E736" s="13">
        <f t="shared" si="45"/>
        <v>-1.4776986966442545</v>
      </c>
      <c r="F736" s="13">
        <f t="shared" si="46"/>
        <v>0.18577526923196425</v>
      </c>
      <c r="G736" s="13">
        <f t="shared" si="47"/>
        <v>-0.20551886905861205</v>
      </c>
    </row>
    <row r="737" spans="1:7" x14ac:dyDescent="0.2">
      <c r="A737" s="13" t="s">
        <v>1008</v>
      </c>
      <c r="B737" s="15">
        <v>21.127994524298426</v>
      </c>
      <c r="C737" s="13">
        <v>0</v>
      </c>
      <c r="D737" s="13">
        <f t="shared" si="44"/>
        <v>-1.3264522951923174</v>
      </c>
      <c r="E737" s="13">
        <f t="shared" si="45"/>
        <v>-1.3264522951923174</v>
      </c>
      <c r="F737" s="13">
        <f t="shared" si="46"/>
        <v>0.20974680269733198</v>
      </c>
      <c r="G737" s="13">
        <f t="shared" si="47"/>
        <v>-0.23540188195638773</v>
      </c>
    </row>
    <row r="738" spans="1:7" x14ac:dyDescent="0.2">
      <c r="A738" s="13" t="s">
        <v>1009</v>
      </c>
      <c r="B738" s="15">
        <v>22.130047912388775</v>
      </c>
      <c r="C738" s="13">
        <v>0</v>
      </c>
      <c r="D738" s="13">
        <f t="shared" si="44"/>
        <v>-1.412946331022644</v>
      </c>
      <c r="E738" s="13">
        <f t="shared" si="45"/>
        <v>-1.412946331022644</v>
      </c>
      <c r="F738" s="13">
        <f t="shared" si="46"/>
        <v>0.1957697584980912</v>
      </c>
      <c r="G738" s="13">
        <f t="shared" si="47"/>
        <v>-0.21786968077199068</v>
      </c>
    </row>
    <row r="739" spans="1:7" x14ac:dyDescent="0.2">
      <c r="A739" s="13" t="s">
        <v>1010</v>
      </c>
      <c r="B739" s="15">
        <v>20.832306639288159</v>
      </c>
      <c r="C739" s="13">
        <v>0</v>
      </c>
      <c r="D739" s="13">
        <f t="shared" si="44"/>
        <v>-1.3009294649473031</v>
      </c>
      <c r="E739" s="13">
        <f t="shared" si="45"/>
        <v>-1.3009294649473031</v>
      </c>
      <c r="F739" s="13">
        <f t="shared" si="46"/>
        <v>0.21400863108769302</v>
      </c>
      <c r="G739" s="13">
        <f t="shared" si="47"/>
        <v>-0.24080946764082162</v>
      </c>
    </row>
    <row r="740" spans="1:7" x14ac:dyDescent="0.2">
      <c r="A740" s="13" t="s">
        <v>1011</v>
      </c>
      <c r="B740" s="15">
        <v>21.251197809719372</v>
      </c>
      <c r="C740" s="13">
        <v>0</v>
      </c>
      <c r="D740" s="13">
        <f t="shared" si="44"/>
        <v>-1.3370868077944069</v>
      </c>
      <c r="E740" s="13">
        <f t="shared" si="45"/>
        <v>-1.3370868077944069</v>
      </c>
      <c r="F740" s="13">
        <f t="shared" si="46"/>
        <v>0.20798954016938204</v>
      </c>
      <c r="G740" s="13">
        <f t="shared" si="47"/>
        <v>-0.23318068039808018</v>
      </c>
    </row>
    <row r="741" spans="1:7" x14ac:dyDescent="0.2">
      <c r="A741" s="13" t="s">
        <v>1012</v>
      </c>
      <c r="B741" s="15">
        <v>21.34428473648186</v>
      </c>
      <c r="C741" s="13">
        <v>0</v>
      </c>
      <c r="D741" s="13">
        <f t="shared" si="44"/>
        <v>-1.3451217728715408</v>
      </c>
      <c r="E741" s="13">
        <f t="shared" si="45"/>
        <v>-1.3451217728715408</v>
      </c>
      <c r="F741" s="13">
        <f t="shared" si="46"/>
        <v>0.20666904661544983</v>
      </c>
      <c r="G741" s="13">
        <f t="shared" si="47"/>
        <v>-0.23151480092466714</v>
      </c>
    </row>
    <row r="742" spans="1:7" x14ac:dyDescent="0.2">
      <c r="A742" s="13" t="s">
        <v>1013</v>
      </c>
      <c r="B742" s="15">
        <v>22.083504449007528</v>
      </c>
      <c r="C742" s="13">
        <v>0</v>
      </c>
      <c r="D742" s="13">
        <f t="shared" si="44"/>
        <v>-1.4089288484840767</v>
      </c>
      <c r="E742" s="13">
        <f t="shared" si="45"/>
        <v>-1.4089288484840767</v>
      </c>
      <c r="F742" s="13">
        <f t="shared" si="46"/>
        <v>0.19640306005331251</v>
      </c>
      <c r="G742" s="13">
        <f t="shared" si="47"/>
        <v>-0.2186574539795593</v>
      </c>
    </row>
    <row r="743" spans="1:7" x14ac:dyDescent="0.2">
      <c r="A743" s="13" t="s">
        <v>1014</v>
      </c>
      <c r="B743" s="15">
        <v>21.352498288843258</v>
      </c>
      <c r="C743" s="13">
        <v>0</v>
      </c>
      <c r="D743" s="13">
        <f t="shared" si="44"/>
        <v>-1.3458307403783467</v>
      </c>
      <c r="E743" s="13">
        <f t="shared" si="45"/>
        <v>-1.3458307403783467</v>
      </c>
      <c r="F743" s="13">
        <f t="shared" si="46"/>
        <v>0.20655283063750662</v>
      </c>
      <c r="G743" s="13">
        <f t="shared" si="47"/>
        <v>-0.23136832048548664</v>
      </c>
    </row>
    <row r="744" spans="1:7" x14ac:dyDescent="0.2">
      <c r="A744" s="13" t="s">
        <v>1015</v>
      </c>
      <c r="B744" s="15">
        <v>21.193702943189596</v>
      </c>
      <c r="C744" s="13">
        <v>0</v>
      </c>
      <c r="D744" s="13">
        <f t="shared" si="44"/>
        <v>-1.3321240352467649</v>
      </c>
      <c r="E744" s="13">
        <f t="shared" si="45"/>
        <v>-1.3321240352467649</v>
      </c>
      <c r="F744" s="13">
        <f t="shared" si="46"/>
        <v>0.20880824191904787</v>
      </c>
      <c r="G744" s="13">
        <f t="shared" si="47"/>
        <v>-0.23421491571354391</v>
      </c>
    </row>
    <row r="745" spans="1:7" x14ac:dyDescent="0.2">
      <c r="A745" s="13" t="s">
        <v>1016</v>
      </c>
      <c r="B745" s="15">
        <v>21.21013004791239</v>
      </c>
      <c r="C745" s="13">
        <v>1</v>
      </c>
      <c r="D745" s="13">
        <f t="shared" si="44"/>
        <v>-1.333541970260377</v>
      </c>
      <c r="E745" s="13">
        <f t="shared" si="45"/>
        <v>-1.333541970260377</v>
      </c>
      <c r="F745" s="13">
        <f t="shared" si="46"/>
        <v>0.20857408533913471</v>
      </c>
      <c r="G745" s="13">
        <f t="shared" si="47"/>
        <v>-1.5674609754888367</v>
      </c>
    </row>
    <row r="746" spans="1:7" x14ac:dyDescent="0.2">
      <c r="A746" s="13" t="s">
        <v>1017</v>
      </c>
      <c r="B746" s="15">
        <v>27.832991101984941</v>
      </c>
      <c r="C746" s="13">
        <v>0</v>
      </c>
      <c r="D746" s="13">
        <f t="shared" si="44"/>
        <v>-1.9052061032482455</v>
      </c>
      <c r="E746" s="13">
        <f t="shared" si="45"/>
        <v>-1.9052061032482455</v>
      </c>
      <c r="F746" s="13">
        <f t="shared" si="46"/>
        <v>0.12952038006525221</v>
      </c>
      <c r="G746" s="13">
        <f t="shared" si="47"/>
        <v>-0.1387109319551961</v>
      </c>
    </row>
    <row r="747" spans="1:7" x14ac:dyDescent="0.2">
      <c r="A747" s="13" t="s">
        <v>1018</v>
      </c>
      <c r="B747" s="15">
        <v>21.412731006160165</v>
      </c>
      <c r="C747" s="13">
        <v>0</v>
      </c>
      <c r="D747" s="13">
        <f t="shared" si="44"/>
        <v>-1.3510298354282573</v>
      </c>
      <c r="E747" s="13">
        <f t="shared" si="45"/>
        <v>-1.3510298354282573</v>
      </c>
      <c r="F747" s="13">
        <f t="shared" si="46"/>
        <v>0.2057020573099386</v>
      </c>
      <c r="G747" s="13">
        <f t="shared" si="47"/>
        <v>-0.23029664543823253</v>
      </c>
    </row>
    <row r="748" spans="1:7" x14ac:dyDescent="0.2">
      <c r="A748" s="13" t="s">
        <v>1019</v>
      </c>
      <c r="B748" s="15">
        <v>21.664613278576319</v>
      </c>
      <c r="C748" s="13">
        <v>0</v>
      </c>
      <c r="D748" s="13">
        <f t="shared" si="44"/>
        <v>-1.3727715056369731</v>
      </c>
      <c r="E748" s="13">
        <f t="shared" si="45"/>
        <v>-1.3727715056369731</v>
      </c>
      <c r="F748" s="13">
        <f t="shared" si="46"/>
        <v>0.20217243703729876</v>
      </c>
      <c r="G748" s="13">
        <f t="shared" si="47"/>
        <v>-0.22586279139528842</v>
      </c>
    </row>
    <row r="749" spans="1:7" x14ac:dyDescent="0.2">
      <c r="A749" s="13" t="s">
        <v>1020</v>
      </c>
      <c r="B749" s="15">
        <v>22.012320328542096</v>
      </c>
      <c r="C749" s="13">
        <v>0</v>
      </c>
      <c r="D749" s="13">
        <f t="shared" si="44"/>
        <v>-1.4027844634250921</v>
      </c>
      <c r="E749" s="13">
        <f t="shared" si="45"/>
        <v>-1.4027844634250921</v>
      </c>
      <c r="F749" s="13">
        <f t="shared" si="46"/>
        <v>0.19737463090401641</v>
      </c>
      <c r="G749" s="13">
        <f t="shared" si="47"/>
        <v>-0.21986721300696996</v>
      </c>
    </row>
    <row r="750" spans="1:7" x14ac:dyDescent="0.2">
      <c r="A750" s="13" t="s">
        <v>1021</v>
      </c>
      <c r="B750" s="15">
        <v>21.746748802190282</v>
      </c>
      <c r="C750" s="13">
        <v>0</v>
      </c>
      <c r="D750" s="13">
        <f t="shared" si="44"/>
        <v>-1.3798611807050329</v>
      </c>
      <c r="E750" s="13">
        <f t="shared" si="45"/>
        <v>-1.3798611807050329</v>
      </c>
      <c r="F750" s="13">
        <f t="shared" si="46"/>
        <v>0.20103129566294739</v>
      </c>
      <c r="G750" s="13">
        <f t="shared" si="47"/>
        <v>-0.22443350252232813</v>
      </c>
    </row>
    <row r="751" spans="1:7" x14ac:dyDescent="0.2">
      <c r="A751" s="13" t="s">
        <v>1022</v>
      </c>
      <c r="B751" s="15">
        <v>21.412731006160165</v>
      </c>
      <c r="C751" s="13">
        <v>0</v>
      </c>
      <c r="D751" s="13">
        <f t="shared" si="44"/>
        <v>-1.3510298354282573</v>
      </c>
      <c r="E751" s="13">
        <f t="shared" si="45"/>
        <v>-1.3510298354282573</v>
      </c>
      <c r="F751" s="13">
        <f t="shared" si="46"/>
        <v>0.2057020573099386</v>
      </c>
      <c r="G751" s="13">
        <f t="shared" si="47"/>
        <v>-0.23029664543823253</v>
      </c>
    </row>
    <row r="752" spans="1:7" x14ac:dyDescent="0.2">
      <c r="A752" s="13" t="s">
        <v>1023</v>
      </c>
      <c r="B752" s="15">
        <v>27.000684462696782</v>
      </c>
      <c r="C752" s="13">
        <v>0</v>
      </c>
      <c r="D752" s="13">
        <f t="shared" si="44"/>
        <v>-1.8333640625585754</v>
      </c>
      <c r="E752" s="13">
        <f t="shared" si="45"/>
        <v>-1.8333640625585754</v>
      </c>
      <c r="F752" s="13">
        <f t="shared" si="46"/>
        <v>0.13783800510343894</v>
      </c>
      <c r="G752" s="13">
        <f t="shared" si="47"/>
        <v>-0.14831209686056787</v>
      </c>
    </row>
    <row r="753" spans="1:7" x14ac:dyDescent="0.2">
      <c r="A753" s="13" t="s">
        <v>1024</v>
      </c>
      <c r="B753" s="15">
        <v>22.581793292265573</v>
      </c>
      <c r="C753" s="13">
        <v>0</v>
      </c>
      <c r="D753" s="13">
        <f t="shared" si="44"/>
        <v>-1.4519395438969716</v>
      </c>
      <c r="E753" s="13">
        <f t="shared" si="45"/>
        <v>-1.4519395438969716</v>
      </c>
      <c r="F753" s="13">
        <f t="shared" si="46"/>
        <v>0.18970324778542952</v>
      </c>
      <c r="G753" s="13">
        <f t="shared" si="47"/>
        <v>-0.21035473765063981</v>
      </c>
    </row>
    <row r="754" spans="1:7" x14ac:dyDescent="0.2">
      <c r="A754" s="13" t="s">
        <v>1025</v>
      </c>
      <c r="B754" s="15">
        <v>21.579739904175224</v>
      </c>
      <c r="C754" s="13">
        <v>0</v>
      </c>
      <c r="D754" s="13">
        <f t="shared" si="44"/>
        <v>-1.365445508066645</v>
      </c>
      <c r="E754" s="13">
        <f t="shared" si="45"/>
        <v>-1.365445508066645</v>
      </c>
      <c r="F754" s="13">
        <f t="shared" si="46"/>
        <v>0.2033566898403632</v>
      </c>
      <c r="G754" s="13">
        <f t="shared" si="47"/>
        <v>-0.22734824094571604</v>
      </c>
    </row>
    <row r="755" spans="1:7" x14ac:dyDescent="0.2">
      <c r="A755" s="13" t="s">
        <v>1026</v>
      </c>
      <c r="B755" s="15">
        <v>30.329911019849419</v>
      </c>
      <c r="C755" s="13">
        <v>0</v>
      </c>
      <c r="D755" s="13">
        <f t="shared" si="44"/>
        <v>-2.1207322253172558</v>
      </c>
      <c r="E755" s="13">
        <f t="shared" si="45"/>
        <v>-2.1207322253172558</v>
      </c>
      <c r="F755" s="13">
        <f t="shared" si="46"/>
        <v>0.10709802906641444</v>
      </c>
      <c r="G755" s="13">
        <f t="shared" si="47"/>
        <v>-0.11327847912173893</v>
      </c>
    </row>
    <row r="756" spans="1:7" x14ac:dyDescent="0.2">
      <c r="A756" s="13" t="s">
        <v>1027</v>
      </c>
      <c r="B756" s="15">
        <v>21.793292265571527</v>
      </c>
      <c r="C756" s="13">
        <v>0</v>
      </c>
      <c r="D756" s="13">
        <f t="shared" si="44"/>
        <v>-1.3838786632435998</v>
      </c>
      <c r="E756" s="13">
        <f t="shared" si="45"/>
        <v>-1.3838786632435998</v>
      </c>
      <c r="F756" s="13">
        <f t="shared" si="46"/>
        <v>0.200386791783737</v>
      </c>
      <c r="G756" s="13">
        <f t="shared" si="47"/>
        <v>-0.22362715796272789</v>
      </c>
    </row>
    <row r="757" spans="1:7" x14ac:dyDescent="0.2">
      <c r="A757" s="13" t="s">
        <v>1028</v>
      </c>
      <c r="B757" s="15">
        <v>21.95482546201232</v>
      </c>
      <c r="C757" s="13">
        <v>1</v>
      </c>
      <c r="D757" s="13">
        <f t="shared" si="44"/>
        <v>-1.3978216908774501</v>
      </c>
      <c r="E757" s="13">
        <f t="shared" si="45"/>
        <v>-1.3978216908774501</v>
      </c>
      <c r="F757" s="13">
        <f t="shared" si="46"/>
        <v>0.19816200374805495</v>
      </c>
      <c r="G757" s="13">
        <f t="shared" si="47"/>
        <v>-1.618670382083611</v>
      </c>
    </row>
    <row r="758" spans="1:7" x14ac:dyDescent="0.2">
      <c r="A758" s="13" t="s">
        <v>1029</v>
      </c>
      <c r="B758" s="15">
        <v>23.085557837097877</v>
      </c>
      <c r="C758" s="13">
        <v>0</v>
      </c>
      <c r="D758" s="13">
        <f t="shared" si="44"/>
        <v>-1.4954228843144033</v>
      </c>
      <c r="E758" s="13">
        <f t="shared" si="45"/>
        <v>-1.4954228843144033</v>
      </c>
      <c r="F758" s="13">
        <f t="shared" si="46"/>
        <v>0.18310917691918827</v>
      </c>
      <c r="G758" s="13">
        <f t="shared" si="47"/>
        <v>-0.2022498245316505</v>
      </c>
    </row>
    <row r="759" spans="1:7" x14ac:dyDescent="0.2">
      <c r="A759" s="13" t="s">
        <v>1030</v>
      </c>
      <c r="B759" s="15">
        <v>21.831622176591377</v>
      </c>
      <c r="C759" s="13">
        <v>0</v>
      </c>
      <c r="D759" s="13">
        <f t="shared" si="44"/>
        <v>-1.3871871782753611</v>
      </c>
      <c r="E759" s="13">
        <f t="shared" si="45"/>
        <v>-1.3871871782753611</v>
      </c>
      <c r="F759" s="13">
        <f t="shared" si="46"/>
        <v>0.19985718751624196</v>
      </c>
      <c r="G759" s="13">
        <f t="shared" si="47"/>
        <v>-0.22296505164152669</v>
      </c>
    </row>
    <row r="760" spans="1:7" x14ac:dyDescent="0.2">
      <c r="A760" s="13" t="s">
        <v>1031</v>
      </c>
      <c r="B760" s="15">
        <v>22.962354551676935</v>
      </c>
      <c r="C760" s="13">
        <v>1</v>
      </c>
      <c r="D760" s="13">
        <f t="shared" si="44"/>
        <v>-1.4847883717123143</v>
      </c>
      <c r="E760" s="13">
        <f t="shared" si="45"/>
        <v>-1.4847883717123143</v>
      </c>
      <c r="F760" s="13">
        <f t="shared" si="46"/>
        <v>0.18470525320980852</v>
      </c>
      <c r="G760" s="13">
        <f t="shared" si="47"/>
        <v>-1.68899395033079</v>
      </c>
    </row>
    <row r="761" spans="1:7" x14ac:dyDescent="0.2">
      <c r="A761" s="13" t="s">
        <v>1032</v>
      </c>
      <c r="B761" s="15">
        <v>24.747433264887064</v>
      </c>
      <c r="C761" s="13">
        <v>0</v>
      </c>
      <c r="D761" s="13">
        <f t="shared" si="44"/>
        <v>-1.6388706431914752</v>
      </c>
      <c r="E761" s="13">
        <f t="shared" si="45"/>
        <v>-1.6388706431914752</v>
      </c>
      <c r="F761" s="13">
        <f t="shared" si="46"/>
        <v>0.16261879293439782</v>
      </c>
      <c r="G761" s="13">
        <f t="shared" si="47"/>
        <v>-0.1774758676532161</v>
      </c>
    </row>
    <row r="762" spans="1:7" x14ac:dyDescent="0.2">
      <c r="A762" s="13" t="s">
        <v>1033</v>
      </c>
      <c r="B762" s="15">
        <v>21.957563312799451</v>
      </c>
      <c r="C762" s="13">
        <v>0</v>
      </c>
      <c r="D762" s="13">
        <f t="shared" si="44"/>
        <v>-1.3980580133797187</v>
      </c>
      <c r="E762" s="13">
        <f t="shared" si="45"/>
        <v>-1.3980580133797187</v>
      </c>
      <c r="F762" s="13">
        <f t="shared" si="46"/>
        <v>0.19812445624044803</v>
      </c>
      <c r="G762" s="13">
        <f t="shared" si="47"/>
        <v>-0.22080186550234676</v>
      </c>
    </row>
    <row r="763" spans="1:7" x14ac:dyDescent="0.2">
      <c r="A763" s="13" t="s">
        <v>1034</v>
      </c>
      <c r="B763" s="15">
        <v>22.414784394250514</v>
      </c>
      <c r="C763" s="13">
        <v>0</v>
      </c>
      <c r="D763" s="13">
        <f t="shared" si="44"/>
        <v>-1.4375238712585838</v>
      </c>
      <c r="E763" s="13">
        <f t="shared" si="45"/>
        <v>-1.4375238712585838</v>
      </c>
      <c r="F763" s="13">
        <f t="shared" si="46"/>
        <v>0.19192908417135432</v>
      </c>
      <c r="G763" s="13">
        <f t="shared" si="47"/>
        <v>-0.21310545719768909</v>
      </c>
    </row>
    <row r="764" spans="1:7" x14ac:dyDescent="0.2">
      <c r="A764" s="13" t="s">
        <v>1035</v>
      </c>
      <c r="B764" s="15">
        <v>21.998631074606433</v>
      </c>
      <c r="C764" s="13">
        <v>0</v>
      </c>
      <c r="D764" s="13">
        <f t="shared" si="44"/>
        <v>-1.4016028509137486</v>
      </c>
      <c r="E764" s="13">
        <f t="shared" si="45"/>
        <v>-1.4016028509137486</v>
      </c>
      <c r="F764" s="13">
        <f t="shared" si="46"/>
        <v>0.19756188639825173</v>
      </c>
      <c r="G764" s="13">
        <f t="shared" si="47"/>
        <v>-0.22010054395880274</v>
      </c>
    </row>
    <row r="765" spans="1:7" x14ac:dyDescent="0.2">
      <c r="A765" s="13" t="s">
        <v>1036</v>
      </c>
      <c r="B765" s="15">
        <v>22.414784394250514</v>
      </c>
      <c r="C765" s="13">
        <v>0</v>
      </c>
      <c r="D765" s="13">
        <f t="shared" si="44"/>
        <v>-1.4375238712585838</v>
      </c>
      <c r="E765" s="13">
        <f t="shared" si="45"/>
        <v>-1.4375238712585838</v>
      </c>
      <c r="F765" s="13">
        <f t="shared" si="46"/>
        <v>0.19192908417135432</v>
      </c>
      <c r="G765" s="13">
        <f t="shared" si="47"/>
        <v>-0.21310545719768909</v>
      </c>
    </row>
    <row r="766" spans="1:7" x14ac:dyDescent="0.2">
      <c r="A766" s="13" t="s">
        <v>1037</v>
      </c>
      <c r="B766" s="15">
        <v>42.414784394250511</v>
      </c>
      <c r="C766" s="13">
        <v>1</v>
      </c>
      <c r="D766" s="13">
        <f t="shared" si="44"/>
        <v>-3.1638597503310848</v>
      </c>
      <c r="E766" s="13">
        <f t="shared" si="45"/>
        <v>-3.1638597503310848</v>
      </c>
      <c r="F766" s="13">
        <f t="shared" si="46"/>
        <v>4.0548625589965408E-2</v>
      </c>
      <c r="G766" s="13">
        <f t="shared" si="47"/>
        <v>-3.2052533932006755</v>
      </c>
    </row>
    <row r="767" spans="1:7" x14ac:dyDescent="0.2">
      <c r="A767" s="13" t="s">
        <v>1038</v>
      </c>
      <c r="B767" s="15">
        <v>22.165639972621491</v>
      </c>
      <c r="C767" s="13">
        <v>0</v>
      </c>
      <c r="D767" s="13">
        <f t="shared" si="44"/>
        <v>-1.4160185235521363</v>
      </c>
      <c r="E767" s="13">
        <f t="shared" si="45"/>
        <v>-1.4160185235521363</v>
      </c>
      <c r="F767" s="13">
        <f t="shared" si="46"/>
        <v>0.19528651238782463</v>
      </c>
      <c r="G767" s="13">
        <f t="shared" si="47"/>
        <v>-0.21726898092642949</v>
      </c>
    </row>
    <row r="768" spans="1:7" x14ac:dyDescent="0.2">
      <c r="A768" s="13" t="s">
        <v>1039</v>
      </c>
      <c r="B768" s="15">
        <v>23.942505133470227</v>
      </c>
      <c r="C768" s="13">
        <v>0</v>
      </c>
      <c r="D768" s="13">
        <f t="shared" si="44"/>
        <v>-1.5693918275244914</v>
      </c>
      <c r="E768" s="13">
        <f t="shared" si="45"/>
        <v>-1.5693918275244914</v>
      </c>
      <c r="F768" s="13">
        <f t="shared" si="46"/>
        <v>0.17230310881285299</v>
      </c>
      <c r="G768" s="13">
        <f t="shared" si="47"/>
        <v>-0.18910826506359277</v>
      </c>
    </row>
    <row r="769" spans="1:7" x14ac:dyDescent="0.2">
      <c r="A769" s="13" t="s">
        <v>1040</v>
      </c>
      <c r="B769" s="15">
        <v>22.316221765913756</v>
      </c>
      <c r="C769" s="13">
        <v>0</v>
      </c>
      <c r="D769" s="13">
        <f t="shared" si="44"/>
        <v>-1.4290162611769122</v>
      </c>
      <c r="E769" s="13">
        <f t="shared" si="45"/>
        <v>-1.4290162611769122</v>
      </c>
      <c r="F769" s="13">
        <f t="shared" si="46"/>
        <v>0.19325200841374282</v>
      </c>
      <c r="G769" s="13">
        <f t="shared" si="47"/>
        <v>-0.21474393756508633</v>
      </c>
    </row>
    <row r="770" spans="1:7" x14ac:dyDescent="0.2">
      <c r="A770" s="13" t="s">
        <v>1041</v>
      </c>
      <c r="B770" s="15">
        <v>23.085557837097877</v>
      </c>
      <c r="C770" s="13">
        <v>0</v>
      </c>
      <c r="D770" s="13">
        <f t="shared" ref="D770:D833" si="48">$J$2+$J$3*B770</f>
        <v>-1.4954228843144033</v>
      </c>
      <c r="E770" s="13">
        <f t="shared" si="45"/>
        <v>-1.4954228843144033</v>
      </c>
      <c r="F770" s="13">
        <f t="shared" si="46"/>
        <v>0.18310917691918827</v>
      </c>
      <c r="G770" s="13">
        <f t="shared" si="47"/>
        <v>-0.2022498245316505</v>
      </c>
    </row>
    <row r="771" spans="1:7" x14ac:dyDescent="0.2">
      <c r="A771" s="13" t="s">
        <v>1042</v>
      </c>
      <c r="B771" s="15">
        <v>25.34428473648186</v>
      </c>
      <c r="C771" s="13">
        <v>0</v>
      </c>
      <c r="D771" s="13">
        <f t="shared" si="48"/>
        <v>-1.6903889486860411</v>
      </c>
      <c r="E771" s="13">
        <f t="shared" ref="E771:E834" si="49">MIN(MAX(D771,-35),35)</f>
        <v>-1.6903889486860411</v>
      </c>
      <c r="F771" s="13">
        <f t="shared" ref="F771:F834" si="50">1/(1+EXP(-E771))</f>
        <v>0.15572469643597925</v>
      </c>
      <c r="G771" s="13">
        <f t="shared" ref="G771:G834" si="51">C771*LN(F771)+(1-C771)*LN(1-F771)</f>
        <v>-0.16927664851736787</v>
      </c>
    </row>
    <row r="772" spans="1:7" x14ac:dyDescent="0.2">
      <c r="A772" s="13" t="s">
        <v>1043</v>
      </c>
      <c r="B772" s="15">
        <v>22.387405886379192</v>
      </c>
      <c r="C772" s="13">
        <v>0</v>
      </c>
      <c r="D772" s="13">
        <f t="shared" si="48"/>
        <v>-1.4351606462358972</v>
      </c>
      <c r="E772" s="13">
        <f t="shared" si="49"/>
        <v>-1.4351606462358972</v>
      </c>
      <c r="F772" s="13">
        <f t="shared" si="50"/>
        <v>0.1922958690648118</v>
      </c>
      <c r="G772" s="13">
        <f t="shared" si="51"/>
        <v>-0.2135594621044887</v>
      </c>
    </row>
    <row r="773" spans="1:7" x14ac:dyDescent="0.2">
      <c r="A773" s="13" t="s">
        <v>1044</v>
      </c>
      <c r="B773" s="15">
        <v>22.806297056810404</v>
      </c>
      <c r="C773" s="13">
        <v>0</v>
      </c>
      <c r="D773" s="13">
        <f t="shared" si="48"/>
        <v>-1.471317989083001</v>
      </c>
      <c r="E773" s="13">
        <f t="shared" si="49"/>
        <v>-1.471317989083001</v>
      </c>
      <c r="F773" s="13">
        <f t="shared" si="50"/>
        <v>0.18674236877249514</v>
      </c>
      <c r="G773" s="13">
        <f t="shared" si="51"/>
        <v>-0.20670733005449757</v>
      </c>
    </row>
    <row r="774" spans="1:7" x14ac:dyDescent="0.2">
      <c r="A774" s="13" t="s">
        <v>1045</v>
      </c>
      <c r="B774" s="15">
        <v>28.084873374401095</v>
      </c>
      <c r="C774" s="13">
        <v>0</v>
      </c>
      <c r="D774" s="13">
        <f t="shared" si="48"/>
        <v>-1.9269477734569616</v>
      </c>
      <c r="E774" s="13">
        <f t="shared" si="49"/>
        <v>-1.9269477734569616</v>
      </c>
      <c r="F774" s="13">
        <f t="shared" si="50"/>
        <v>0.12708880047416329</v>
      </c>
      <c r="G774" s="13">
        <f t="shared" si="51"/>
        <v>-0.13592144707243914</v>
      </c>
    </row>
    <row r="775" spans="1:7" x14ac:dyDescent="0.2">
      <c r="A775" s="13" t="s">
        <v>1046</v>
      </c>
      <c r="B775" s="15">
        <v>23.060917180013689</v>
      </c>
      <c r="C775" s="13">
        <v>0</v>
      </c>
      <c r="D775" s="13">
        <f t="shared" si="48"/>
        <v>-1.4932959817939855</v>
      </c>
      <c r="E775" s="13">
        <f t="shared" si="49"/>
        <v>-1.4932959817939855</v>
      </c>
      <c r="F775" s="13">
        <f t="shared" si="50"/>
        <v>0.18342753388813574</v>
      </c>
      <c r="G775" s="13">
        <f t="shared" si="51"/>
        <v>-0.20263961838264755</v>
      </c>
    </row>
    <row r="776" spans="1:7" x14ac:dyDescent="0.2">
      <c r="A776" s="13" t="s">
        <v>1047</v>
      </c>
      <c r="B776" s="15">
        <v>25.916495550992472</v>
      </c>
      <c r="C776" s="13">
        <v>0</v>
      </c>
      <c r="D776" s="13">
        <f t="shared" si="48"/>
        <v>-1.7397803516601893</v>
      </c>
      <c r="E776" s="13">
        <f t="shared" si="49"/>
        <v>-1.7397803516601893</v>
      </c>
      <c r="F776" s="13">
        <f t="shared" si="50"/>
        <v>0.14934083610061516</v>
      </c>
      <c r="G776" s="13">
        <f t="shared" si="51"/>
        <v>-0.16174374309195588</v>
      </c>
    </row>
    <row r="777" spans="1:7" x14ac:dyDescent="0.2">
      <c r="A777" s="13" t="s">
        <v>1048</v>
      </c>
      <c r="B777" s="15">
        <v>24</v>
      </c>
      <c r="C777" s="13">
        <v>0</v>
      </c>
      <c r="D777" s="13">
        <f t="shared" si="48"/>
        <v>-1.5743546000721331</v>
      </c>
      <c r="E777" s="13">
        <f t="shared" si="49"/>
        <v>-1.5743546000721331</v>
      </c>
      <c r="F777" s="13">
        <f t="shared" si="50"/>
        <v>0.171596494865072</v>
      </c>
      <c r="G777" s="13">
        <f t="shared" si="51"/>
        <v>-0.18825491825897867</v>
      </c>
    </row>
    <row r="778" spans="1:7" x14ac:dyDescent="0.2">
      <c r="A778" s="13" t="s">
        <v>1049</v>
      </c>
      <c r="B778" s="15">
        <v>22.581793292265573</v>
      </c>
      <c r="C778" s="13">
        <v>0</v>
      </c>
      <c r="D778" s="13">
        <f t="shared" si="48"/>
        <v>-1.4519395438969716</v>
      </c>
      <c r="E778" s="13">
        <f t="shared" si="49"/>
        <v>-1.4519395438969716</v>
      </c>
      <c r="F778" s="13">
        <f t="shared" si="50"/>
        <v>0.18970324778542952</v>
      </c>
      <c r="G778" s="13">
        <f t="shared" si="51"/>
        <v>-0.21035473765063981</v>
      </c>
    </row>
    <row r="779" spans="1:7" x14ac:dyDescent="0.2">
      <c r="A779" s="13" t="s">
        <v>1050</v>
      </c>
      <c r="B779" s="15">
        <v>23.748117727583846</v>
      </c>
      <c r="C779" s="13">
        <v>0</v>
      </c>
      <c r="D779" s="13">
        <f t="shared" si="48"/>
        <v>-1.552612929863417</v>
      </c>
      <c r="E779" s="13">
        <f t="shared" si="49"/>
        <v>-1.552612929863417</v>
      </c>
      <c r="F779" s="13">
        <f t="shared" si="50"/>
        <v>0.17470920025266354</v>
      </c>
      <c r="G779" s="13">
        <f t="shared" si="51"/>
        <v>-0.192019470213312</v>
      </c>
    </row>
    <row r="780" spans="1:7" x14ac:dyDescent="0.2">
      <c r="A780" s="13" t="s">
        <v>1051</v>
      </c>
      <c r="B780" s="15">
        <v>27.917864476386036</v>
      </c>
      <c r="C780" s="13">
        <v>0</v>
      </c>
      <c r="D780" s="13">
        <f t="shared" si="48"/>
        <v>-1.9125321008185738</v>
      </c>
      <c r="E780" s="13">
        <f t="shared" si="49"/>
        <v>-1.9125321008185738</v>
      </c>
      <c r="F780" s="13">
        <f t="shared" si="50"/>
        <v>0.12869665095353708</v>
      </c>
      <c r="G780" s="13">
        <f t="shared" si="51"/>
        <v>-0.13776508601710241</v>
      </c>
    </row>
    <row r="781" spans="1:7" x14ac:dyDescent="0.2">
      <c r="A781" s="13" t="s">
        <v>1052</v>
      </c>
      <c r="B781" s="15">
        <v>23.329226557152634</v>
      </c>
      <c r="C781" s="13">
        <v>1</v>
      </c>
      <c r="D781" s="13">
        <f t="shared" si="48"/>
        <v>-1.5164555870163132</v>
      </c>
      <c r="E781" s="13">
        <f t="shared" si="49"/>
        <v>-1.5164555870163132</v>
      </c>
      <c r="F781" s="13">
        <f t="shared" si="50"/>
        <v>0.17998404533902918</v>
      </c>
      <c r="G781" s="13">
        <f t="shared" si="51"/>
        <v>-1.7148870690258116</v>
      </c>
    </row>
    <row r="782" spans="1:7" x14ac:dyDescent="0.2">
      <c r="A782" s="13" t="s">
        <v>1053</v>
      </c>
      <c r="B782" s="15">
        <v>24.580424366872005</v>
      </c>
      <c r="C782" s="13">
        <v>0</v>
      </c>
      <c r="D782" s="13">
        <f t="shared" si="48"/>
        <v>-1.6244549705530875</v>
      </c>
      <c r="E782" s="13">
        <f t="shared" si="49"/>
        <v>-1.6244549705530875</v>
      </c>
      <c r="F782" s="13">
        <f t="shared" si="50"/>
        <v>0.16459139132675521</v>
      </c>
      <c r="G782" s="13">
        <f t="shared" si="51"/>
        <v>-0.17983432212029551</v>
      </c>
    </row>
    <row r="783" spans="1:7" x14ac:dyDescent="0.2">
      <c r="A783" s="13" t="s">
        <v>1054</v>
      </c>
      <c r="B783" s="15">
        <v>25.826146475017111</v>
      </c>
      <c r="C783" s="13">
        <v>0</v>
      </c>
      <c r="D783" s="13">
        <f t="shared" si="48"/>
        <v>-1.7319817090853238</v>
      </c>
      <c r="E783" s="13">
        <f t="shared" si="49"/>
        <v>-1.7319817090853238</v>
      </c>
      <c r="F783" s="13">
        <f t="shared" si="50"/>
        <v>0.15033427291426768</v>
      </c>
      <c r="G783" s="13">
        <f t="shared" si="51"/>
        <v>-0.16291226909773335</v>
      </c>
    </row>
    <row r="784" spans="1:7" x14ac:dyDescent="0.2">
      <c r="A784" s="13" t="s">
        <v>1055</v>
      </c>
      <c r="B784" s="15">
        <v>22.833675564681723</v>
      </c>
      <c r="C784" s="13">
        <v>0</v>
      </c>
      <c r="D784" s="13">
        <f t="shared" si="48"/>
        <v>-1.4736812141056872</v>
      </c>
      <c r="E784" s="13">
        <f t="shared" si="49"/>
        <v>-1.4736812141056872</v>
      </c>
      <c r="F784" s="13">
        <f t="shared" si="50"/>
        <v>0.18638373226501759</v>
      </c>
      <c r="G784" s="13">
        <f t="shared" si="51"/>
        <v>-0.20626643968983471</v>
      </c>
    </row>
    <row r="785" spans="1:7" x14ac:dyDescent="0.2">
      <c r="A785" s="13" t="s">
        <v>1056</v>
      </c>
      <c r="B785" s="15">
        <v>23.414099931553729</v>
      </c>
      <c r="C785" s="13">
        <v>0</v>
      </c>
      <c r="D785" s="13">
        <f t="shared" si="48"/>
        <v>-1.5237815845866416</v>
      </c>
      <c r="E785" s="13">
        <f t="shared" si="49"/>
        <v>-1.5237815845866416</v>
      </c>
      <c r="F785" s="13">
        <f t="shared" si="50"/>
        <v>0.17890533669318959</v>
      </c>
      <c r="G785" s="13">
        <f t="shared" si="51"/>
        <v>-0.19711687373217596</v>
      </c>
    </row>
    <row r="786" spans="1:7" x14ac:dyDescent="0.2">
      <c r="A786" s="13" t="s">
        <v>1057</v>
      </c>
      <c r="B786" s="15">
        <v>22.965092402464066</v>
      </c>
      <c r="C786" s="13">
        <v>0</v>
      </c>
      <c r="D786" s="13">
        <f t="shared" si="48"/>
        <v>-1.4850246942145828</v>
      </c>
      <c r="E786" s="13">
        <f t="shared" si="49"/>
        <v>-1.4850246942145828</v>
      </c>
      <c r="F786" s="13">
        <f t="shared" si="50"/>
        <v>0.184669668239544</v>
      </c>
      <c r="G786" s="13">
        <f t="shared" si="51"/>
        <v>-0.20416193281572395</v>
      </c>
    </row>
    <row r="787" spans="1:7" x14ac:dyDescent="0.2">
      <c r="A787" s="13" t="s">
        <v>1058</v>
      </c>
      <c r="B787" s="15">
        <v>23.4031485284052</v>
      </c>
      <c r="C787" s="13">
        <v>0</v>
      </c>
      <c r="D787" s="13">
        <f t="shared" si="48"/>
        <v>-1.5228362945775669</v>
      </c>
      <c r="E787" s="13">
        <f t="shared" si="49"/>
        <v>-1.5228362945775669</v>
      </c>
      <c r="F787" s="13">
        <f t="shared" si="50"/>
        <v>0.17904424026097576</v>
      </c>
      <c r="G787" s="13">
        <f t="shared" si="51"/>
        <v>-0.19728605680495856</v>
      </c>
    </row>
    <row r="788" spans="1:7" x14ac:dyDescent="0.2">
      <c r="A788" s="13" t="s">
        <v>1059</v>
      </c>
      <c r="B788" s="15">
        <v>27.085557837097877</v>
      </c>
      <c r="C788" s="13">
        <v>0</v>
      </c>
      <c r="D788" s="13">
        <f t="shared" si="48"/>
        <v>-1.8406900601289038</v>
      </c>
      <c r="E788" s="13">
        <f t="shared" si="49"/>
        <v>-1.8406900601289038</v>
      </c>
      <c r="F788" s="13">
        <f t="shared" si="50"/>
        <v>0.13696970081985058</v>
      </c>
      <c r="G788" s="13">
        <f t="shared" si="51"/>
        <v>-0.14730547938390853</v>
      </c>
    </row>
    <row r="789" spans="1:7" x14ac:dyDescent="0.2">
      <c r="A789" s="13" t="s">
        <v>1060</v>
      </c>
      <c r="B789" s="15">
        <v>23.561943874058862</v>
      </c>
      <c r="C789" s="13">
        <v>0</v>
      </c>
      <c r="D789" s="13">
        <f t="shared" si="48"/>
        <v>-1.5365429997091489</v>
      </c>
      <c r="E789" s="13">
        <f t="shared" si="49"/>
        <v>-1.5365429997091489</v>
      </c>
      <c r="F789" s="13">
        <f t="shared" si="50"/>
        <v>0.17703838297061569</v>
      </c>
      <c r="G789" s="13">
        <f t="shared" si="51"/>
        <v>-0.19484571726702787</v>
      </c>
    </row>
    <row r="790" spans="1:7" x14ac:dyDescent="0.2">
      <c r="A790" s="13" t="s">
        <v>1061</v>
      </c>
      <c r="B790" s="15">
        <v>23.208761122518823</v>
      </c>
      <c r="C790" s="13">
        <v>0</v>
      </c>
      <c r="D790" s="13">
        <f t="shared" si="48"/>
        <v>-1.5060573969164925</v>
      </c>
      <c r="E790" s="13">
        <f t="shared" si="49"/>
        <v>-1.5060573969164925</v>
      </c>
      <c r="F790" s="13">
        <f t="shared" si="50"/>
        <v>0.18152382188571539</v>
      </c>
      <c r="G790" s="13">
        <f t="shared" si="51"/>
        <v>-0.20031098691423638</v>
      </c>
    </row>
    <row r="791" spans="1:7" x14ac:dyDescent="0.2">
      <c r="A791" s="13" t="s">
        <v>1062</v>
      </c>
      <c r="B791" s="15">
        <v>25.831622176591377</v>
      </c>
      <c r="C791" s="13">
        <v>0</v>
      </c>
      <c r="D791" s="13">
        <f t="shared" si="48"/>
        <v>-1.7324543540898614</v>
      </c>
      <c r="E791" s="13">
        <f t="shared" si="49"/>
        <v>-1.7324543540898614</v>
      </c>
      <c r="F791" s="13">
        <f t="shared" si="50"/>
        <v>0.15027391011145447</v>
      </c>
      <c r="G791" s="13">
        <f t="shared" si="51"/>
        <v>-0.16284122862050421</v>
      </c>
    </row>
    <row r="792" spans="1:7" x14ac:dyDescent="0.2">
      <c r="A792" s="13" t="s">
        <v>1063</v>
      </c>
      <c r="B792" s="15">
        <v>23.252566735112936</v>
      </c>
      <c r="C792" s="13">
        <v>0</v>
      </c>
      <c r="D792" s="13">
        <f t="shared" si="48"/>
        <v>-1.509838556952791</v>
      </c>
      <c r="E792" s="13">
        <f t="shared" si="49"/>
        <v>-1.509838556952791</v>
      </c>
      <c r="F792" s="13">
        <f t="shared" si="50"/>
        <v>0.18096272023550364</v>
      </c>
      <c r="G792" s="13">
        <f t="shared" si="51"/>
        <v>-0.19962567752704069</v>
      </c>
    </row>
    <row r="793" spans="1:7" x14ac:dyDescent="0.2">
      <c r="A793" s="13" t="s">
        <v>1064</v>
      </c>
      <c r="B793" s="15">
        <v>33.57973990417522</v>
      </c>
      <c r="C793" s="13">
        <v>0</v>
      </c>
      <c r="D793" s="13">
        <f t="shared" si="48"/>
        <v>-2.4012470355101456</v>
      </c>
      <c r="E793" s="13">
        <f t="shared" si="49"/>
        <v>-2.4012470355101456</v>
      </c>
      <c r="F793" s="13">
        <f t="shared" si="50"/>
        <v>8.3077653217942846E-2</v>
      </c>
      <c r="G793" s="13">
        <f t="shared" si="51"/>
        <v>-8.6732492119386356E-2</v>
      </c>
    </row>
    <row r="794" spans="1:7" x14ac:dyDescent="0.2">
      <c r="A794" s="13" t="s">
        <v>1065</v>
      </c>
      <c r="B794" s="15">
        <v>25.49760438056126</v>
      </c>
      <c r="C794" s="13">
        <v>0</v>
      </c>
      <c r="D794" s="13">
        <f t="shared" si="48"/>
        <v>-1.7036230088130855</v>
      </c>
      <c r="E794" s="13">
        <f t="shared" si="49"/>
        <v>-1.7036230088130855</v>
      </c>
      <c r="F794" s="13">
        <f t="shared" si="50"/>
        <v>0.15399267145651371</v>
      </c>
      <c r="G794" s="13">
        <f t="shared" si="51"/>
        <v>-0.16722725683248069</v>
      </c>
    </row>
    <row r="795" spans="1:7" x14ac:dyDescent="0.2">
      <c r="A795" s="13" t="s">
        <v>1066</v>
      </c>
      <c r="B795" s="15">
        <v>26.918548939082822</v>
      </c>
      <c r="C795" s="13">
        <v>0</v>
      </c>
      <c r="D795" s="13">
        <f t="shared" si="48"/>
        <v>-1.8262743874905161</v>
      </c>
      <c r="E795" s="13">
        <f t="shared" si="49"/>
        <v>-1.8262743874905161</v>
      </c>
      <c r="F795" s="13">
        <f t="shared" si="50"/>
        <v>0.1386826981019941</v>
      </c>
      <c r="G795" s="13">
        <f t="shared" si="51"/>
        <v>-0.1492923152684825</v>
      </c>
    </row>
    <row r="796" spans="1:7" x14ac:dyDescent="0.2">
      <c r="A796" s="13" t="s">
        <v>1067</v>
      </c>
      <c r="B796" s="15">
        <v>29.412731006160165</v>
      </c>
      <c r="C796" s="13">
        <v>0</v>
      </c>
      <c r="D796" s="13">
        <f t="shared" si="48"/>
        <v>-2.0415641870572578</v>
      </c>
      <c r="E796" s="13">
        <f t="shared" si="49"/>
        <v>-2.0415641870572578</v>
      </c>
      <c r="F796" s="13">
        <f t="shared" si="50"/>
        <v>0.11490755241680853</v>
      </c>
      <c r="G796" s="13">
        <f t="shared" si="51"/>
        <v>-0.12206317888385135</v>
      </c>
    </row>
    <row r="797" spans="1:7" x14ac:dyDescent="0.2">
      <c r="A797" s="13" t="s">
        <v>1068</v>
      </c>
      <c r="B797" s="15">
        <v>23.748117727583846</v>
      </c>
      <c r="C797" s="13">
        <v>0</v>
      </c>
      <c r="D797" s="13">
        <f t="shared" si="48"/>
        <v>-1.552612929863417</v>
      </c>
      <c r="E797" s="13">
        <f t="shared" si="49"/>
        <v>-1.552612929863417</v>
      </c>
      <c r="F797" s="13">
        <f t="shared" si="50"/>
        <v>0.17470920025266354</v>
      </c>
      <c r="G797" s="13">
        <f t="shared" si="51"/>
        <v>-0.192019470213312</v>
      </c>
    </row>
    <row r="798" spans="1:7" x14ac:dyDescent="0.2">
      <c r="A798" s="13" t="s">
        <v>1069</v>
      </c>
      <c r="B798" s="15">
        <v>25.43189596167009</v>
      </c>
      <c r="C798" s="13">
        <v>0</v>
      </c>
      <c r="D798" s="13">
        <f t="shared" si="48"/>
        <v>-1.697951268758638</v>
      </c>
      <c r="E798" s="13">
        <f t="shared" si="49"/>
        <v>-1.697951268758638</v>
      </c>
      <c r="F798" s="13">
        <f t="shared" si="50"/>
        <v>0.15473303061729973</v>
      </c>
      <c r="G798" s="13">
        <f t="shared" si="51"/>
        <v>-0.16810276142565606</v>
      </c>
    </row>
    <row r="799" spans="1:7" x14ac:dyDescent="0.2">
      <c r="A799" s="13" t="s">
        <v>1070</v>
      </c>
      <c r="B799" s="15">
        <v>23.917864476386036</v>
      </c>
      <c r="C799" s="13">
        <v>0</v>
      </c>
      <c r="D799" s="13">
        <f t="shared" si="48"/>
        <v>-1.5672649250040733</v>
      </c>
      <c r="E799" s="13">
        <f t="shared" si="49"/>
        <v>-1.5672649250040733</v>
      </c>
      <c r="F799" s="13">
        <f t="shared" si="50"/>
        <v>0.17260664792483696</v>
      </c>
      <c r="G799" s="13">
        <f t="shared" si="51"/>
        <v>-0.18947505970409373</v>
      </c>
    </row>
    <row r="800" spans="1:7" x14ac:dyDescent="0.2">
      <c r="A800" s="13" t="s">
        <v>1071</v>
      </c>
      <c r="B800" s="15">
        <v>23.917864476386036</v>
      </c>
      <c r="C800" s="13">
        <v>0</v>
      </c>
      <c r="D800" s="13">
        <f t="shared" si="48"/>
        <v>-1.5672649250040733</v>
      </c>
      <c r="E800" s="13">
        <f t="shared" si="49"/>
        <v>-1.5672649250040733</v>
      </c>
      <c r="F800" s="13">
        <f t="shared" si="50"/>
        <v>0.17260664792483696</v>
      </c>
      <c r="G800" s="13">
        <f t="shared" si="51"/>
        <v>-0.18947505970409373</v>
      </c>
    </row>
    <row r="801" spans="1:7" x14ac:dyDescent="0.2">
      <c r="A801" s="13" t="s">
        <v>1072</v>
      </c>
      <c r="B801" s="15">
        <v>23.917864476386036</v>
      </c>
      <c r="C801" s="13">
        <v>0</v>
      </c>
      <c r="D801" s="13">
        <f t="shared" si="48"/>
        <v>-1.5672649250040733</v>
      </c>
      <c r="E801" s="13">
        <f t="shared" si="49"/>
        <v>-1.5672649250040733</v>
      </c>
      <c r="F801" s="13">
        <f t="shared" si="50"/>
        <v>0.17260664792483696</v>
      </c>
      <c r="G801" s="13">
        <f t="shared" si="51"/>
        <v>-0.18947505970409373</v>
      </c>
    </row>
    <row r="802" spans="1:7" x14ac:dyDescent="0.2">
      <c r="A802" s="13" t="s">
        <v>1073</v>
      </c>
      <c r="B802" s="15">
        <v>23.917864476386036</v>
      </c>
      <c r="C802" s="13">
        <v>0</v>
      </c>
      <c r="D802" s="13">
        <f t="shared" si="48"/>
        <v>-1.5672649250040733</v>
      </c>
      <c r="E802" s="13">
        <f t="shared" si="49"/>
        <v>-1.5672649250040733</v>
      </c>
      <c r="F802" s="13">
        <f t="shared" si="50"/>
        <v>0.17260664792483696</v>
      </c>
      <c r="G802" s="13">
        <f t="shared" si="51"/>
        <v>-0.18947505970409373</v>
      </c>
    </row>
    <row r="803" spans="1:7" x14ac:dyDescent="0.2">
      <c r="A803" s="13" t="s">
        <v>1074</v>
      </c>
      <c r="B803" s="15">
        <v>27.167693360711841</v>
      </c>
      <c r="C803" s="13">
        <v>0</v>
      </c>
      <c r="D803" s="13">
        <f t="shared" si="48"/>
        <v>-1.8477797351969631</v>
      </c>
      <c r="E803" s="13">
        <f t="shared" si="49"/>
        <v>-1.8477797351969631</v>
      </c>
      <c r="F803" s="13">
        <f t="shared" si="50"/>
        <v>0.13613379234126657</v>
      </c>
      <c r="G803" s="13">
        <f t="shared" si="51"/>
        <v>-0.14633737441576478</v>
      </c>
    </row>
    <row r="804" spans="1:7" x14ac:dyDescent="0.2">
      <c r="A804" s="13" t="s">
        <v>1075</v>
      </c>
      <c r="B804" s="15">
        <v>23.958932238193018</v>
      </c>
      <c r="C804" s="13">
        <v>0</v>
      </c>
      <c r="D804" s="13">
        <f t="shared" si="48"/>
        <v>-1.5708097625381032</v>
      </c>
      <c r="E804" s="13">
        <f t="shared" si="49"/>
        <v>-1.5708097625381032</v>
      </c>
      <c r="F804" s="13">
        <f t="shared" si="50"/>
        <v>0.17210098432050205</v>
      </c>
      <c r="G804" s="13">
        <f t="shared" si="51"/>
        <v>-0.18886409377455185</v>
      </c>
    </row>
    <row r="805" spans="1:7" x14ac:dyDescent="0.2">
      <c r="A805" s="13" t="s">
        <v>1076</v>
      </c>
      <c r="B805" s="15">
        <v>24.435318275154003</v>
      </c>
      <c r="C805" s="13">
        <v>0</v>
      </c>
      <c r="D805" s="13">
        <f t="shared" si="48"/>
        <v>-1.6119298779328488</v>
      </c>
      <c r="E805" s="13">
        <f t="shared" si="49"/>
        <v>-1.6119298779328488</v>
      </c>
      <c r="F805" s="13">
        <f t="shared" si="50"/>
        <v>0.16632084778259681</v>
      </c>
      <c r="G805" s="13">
        <f t="shared" si="51"/>
        <v>-0.18190666021456117</v>
      </c>
    </row>
    <row r="806" spans="1:7" x14ac:dyDescent="0.2">
      <c r="A806" s="13" t="s">
        <v>1077</v>
      </c>
      <c r="B806" s="15">
        <v>25.084188911704313</v>
      </c>
      <c r="C806" s="13">
        <v>0</v>
      </c>
      <c r="D806" s="13">
        <f t="shared" si="48"/>
        <v>-1.6679383109705193</v>
      </c>
      <c r="E806" s="13">
        <f t="shared" si="49"/>
        <v>-1.6679383109705193</v>
      </c>
      <c r="F806" s="13">
        <f t="shared" si="50"/>
        <v>0.15869924912415628</v>
      </c>
      <c r="G806" s="13">
        <f t="shared" si="51"/>
        <v>-0.17280607190723224</v>
      </c>
    </row>
    <row r="807" spans="1:7" x14ac:dyDescent="0.2">
      <c r="A807" s="13" t="s">
        <v>1078</v>
      </c>
      <c r="B807" s="15">
        <v>27.252566735112936</v>
      </c>
      <c r="C807" s="13">
        <v>0</v>
      </c>
      <c r="D807" s="13">
        <f t="shared" si="48"/>
        <v>-1.8551057327672915</v>
      </c>
      <c r="E807" s="13">
        <f t="shared" si="49"/>
        <v>-1.8551057327672915</v>
      </c>
      <c r="F807" s="13">
        <f t="shared" si="50"/>
        <v>0.13527453923507868</v>
      </c>
      <c r="G807" s="13">
        <f t="shared" si="51"/>
        <v>-0.14534320882691551</v>
      </c>
    </row>
    <row r="808" spans="1:7" x14ac:dyDescent="0.2">
      <c r="A808" s="13" t="s">
        <v>1079</v>
      </c>
      <c r="B808" s="15">
        <v>24.167008898015059</v>
      </c>
      <c r="C808" s="13">
        <v>0</v>
      </c>
      <c r="D808" s="13">
        <f t="shared" si="48"/>
        <v>-1.5887702727105208</v>
      </c>
      <c r="E808" s="13">
        <f t="shared" si="49"/>
        <v>-1.5887702727105208</v>
      </c>
      <c r="F808" s="13">
        <f t="shared" si="50"/>
        <v>0.16955698129489238</v>
      </c>
      <c r="G808" s="13">
        <f t="shared" si="51"/>
        <v>-0.18579596311331342</v>
      </c>
    </row>
    <row r="809" spans="1:7" x14ac:dyDescent="0.2">
      <c r="A809" s="13" t="s">
        <v>1080</v>
      </c>
      <c r="B809" s="15">
        <v>24.251882272416154</v>
      </c>
      <c r="C809" s="13">
        <v>0</v>
      </c>
      <c r="D809" s="13">
        <f t="shared" si="48"/>
        <v>-1.5960962702808492</v>
      </c>
      <c r="E809" s="13">
        <f t="shared" si="49"/>
        <v>-1.5960962702808492</v>
      </c>
      <c r="F809" s="13">
        <f t="shared" si="50"/>
        <v>0.16852792231510441</v>
      </c>
      <c r="G809" s="13">
        <f t="shared" si="51"/>
        <v>-0.18455756156856504</v>
      </c>
    </row>
    <row r="810" spans="1:7" x14ac:dyDescent="0.2">
      <c r="A810" s="13" t="s">
        <v>1081</v>
      </c>
      <c r="B810" s="15">
        <v>24.298425735797398</v>
      </c>
      <c r="C810" s="13">
        <v>0</v>
      </c>
      <c r="D810" s="13">
        <f t="shared" si="48"/>
        <v>-1.6001137528194163</v>
      </c>
      <c r="E810" s="13">
        <f t="shared" si="49"/>
        <v>-1.6001137528194163</v>
      </c>
      <c r="F810" s="13">
        <f t="shared" si="50"/>
        <v>0.16796571694114124</v>
      </c>
      <c r="G810" s="13">
        <f t="shared" si="51"/>
        <v>-0.18388163341026603</v>
      </c>
    </row>
    <row r="811" spans="1:7" x14ac:dyDescent="0.2">
      <c r="A811" s="13" t="s">
        <v>1082</v>
      </c>
      <c r="B811" s="15">
        <v>25.237508555783709</v>
      </c>
      <c r="C811" s="13">
        <v>0</v>
      </c>
      <c r="D811" s="13">
        <f t="shared" si="48"/>
        <v>-1.6811723710975637</v>
      </c>
      <c r="E811" s="13">
        <f t="shared" si="49"/>
        <v>-1.6811723710975637</v>
      </c>
      <c r="F811" s="13">
        <f t="shared" si="50"/>
        <v>0.15694029002991733</v>
      </c>
      <c r="G811" s="13">
        <f t="shared" si="51"/>
        <v>-0.1707174931563859</v>
      </c>
    </row>
    <row r="812" spans="1:7" x14ac:dyDescent="0.2">
      <c r="A812" s="13" t="s">
        <v>1083</v>
      </c>
      <c r="B812" s="15">
        <v>24.498288843258042</v>
      </c>
      <c r="C812" s="13">
        <v>0</v>
      </c>
      <c r="D812" s="13">
        <f t="shared" si="48"/>
        <v>-1.6173652954850277</v>
      </c>
      <c r="E812" s="13">
        <f t="shared" si="49"/>
        <v>-1.6173652954850277</v>
      </c>
      <c r="F812" s="13">
        <f t="shared" si="50"/>
        <v>0.1655685487275558</v>
      </c>
      <c r="G812" s="13">
        <f t="shared" si="51"/>
        <v>-0.1810046827264129</v>
      </c>
    </row>
    <row r="813" spans="1:7" x14ac:dyDescent="0.2">
      <c r="A813" s="13" t="s">
        <v>1084</v>
      </c>
      <c r="B813" s="15">
        <v>33.629021218343603</v>
      </c>
      <c r="C813" s="13">
        <v>0</v>
      </c>
      <c r="D813" s="13">
        <f t="shared" si="48"/>
        <v>-2.4055008405509817</v>
      </c>
      <c r="E813" s="13">
        <f t="shared" si="49"/>
        <v>-2.4055008405509817</v>
      </c>
      <c r="F813" s="13">
        <f t="shared" si="50"/>
        <v>8.2754190550729148E-2</v>
      </c>
      <c r="G813" s="13">
        <f t="shared" si="51"/>
        <v>-8.6379784359775544E-2</v>
      </c>
    </row>
    <row r="814" spans="1:7" x14ac:dyDescent="0.2">
      <c r="A814" s="13" t="s">
        <v>1085</v>
      </c>
      <c r="B814" s="15">
        <v>27.329226557152634</v>
      </c>
      <c r="C814" s="13">
        <v>0</v>
      </c>
      <c r="D814" s="13">
        <f t="shared" si="48"/>
        <v>-1.8617227628308137</v>
      </c>
      <c r="E814" s="13">
        <f t="shared" si="49"/>
        <v>-1.8617227628308137</v>
      </c>
      <c r="F814" s="13">
        <f t="shared" si="50"/>
        <v>0.13450237626010308</v>
      </c>
      <c r="G814" s="13">
        <f t="shared" si="51"/>
        <v>-0.14445064990413439</v>
      </c>
    </row>
    <row r="815" spans="1:7" x14ac:dyDescent="0.2">
      <c r="A815" s="13" t="s">
        <v>1086</v>
      </c>
      <c r="B815" s="15">
        <v>28.577686516084874</v>
      </c>
      <c r="C815" s="13">
        <v>0</v>
      </c>
      <c r="D815" s="13">
        <f t="shared" si="48"/>
        <v>-1.969485823865319</v>
      </c>
      <c r="E815" s="13">
        <f t="shared" si="49"/>
        <v>-1.969485823865319</v>
      </c>
      <c r="F815" s="13">
        <f t="shared" si="50"/>
        <v>0.12244412512688754</v>
      </c>
      <c r="G815" s="13">
        <f t="shared" si="51"/>
        <v>-0.13061465060021327</v>
      </c>
    </row>
    <row r="816" spans="1:7" x14ac:dyDescent="0.2">
      <c r="A816" s="13" t="s">
        <v>1087</v>
      </c>
      <c r="B816" s="15">
        <v>24.79671457905544</v>
      </c>
      <c r="C816" s="13">
        <v>0</v>
      </c>
      <c r="D816" s="13">
        <f t="shared" si="48"/>
        <v>-1.6431244482323109</v>
      </c>
      <c r="E816" s="13">
        <f t="shared" si="49"/>
        <v>-1.6431244482323109</v>
      </c>
      <c r="F816" s="13">
        <f t="shared" si="50"/>
        <v>0.16204036662528459</v>
      </c>
      <c r="G816" s="13">
        <f t="shared" si="51"/>
        <v>-0.17678534985751215</v>
      </c>
    </row>
    <row r="817" spans="1:7" x14ac:dyDescent="0.2">
      <c r="A817" s="13" t="s">
        <v>1088</v>
      </c>
      <c r="B817" s="15">
        <v>32.917180013689254</v>
      </c>
      <c r="C817" s="13">
        <v>0</v>
      </c>
      <c r="D817" s="13">
        <f t="shared" si="48"/>
        <v>-2.3440569899611319</v>
      </c>
      <c r="E817" s="13">
        <f t="shared" si="49"/>
        <v>-2.3440569899611319</v>
      </c>
      <c r="F817" s="13">
        <f t="shared" si="50"/>
        <v>8.7539315231479578E-2</v>
      </c>
      <c r="G817" s="13">
        <f t="shared" si="51"/>
        <v>-9.1610279638866879E-2</v>
      </c>
    </row>
    <row r="818" spans="1:7" x14ac:dyDescent="0.2">
      <c r="A818" s="13" t="s">
        <v>1089</v>
      </c>
      <c r="B818" s="15">
        <v>24.870636550308006</v>
      </c>
      <c r="C818" s="13">
        <v>0</v>
      </c>
      <c r="D818" s="13">
        <f t="shared" si="48"/>
        <v>-1.649505155793564</v>
      </c>
      <c r="E818" s="13">
        <f t="shared" si="49"/>
        <v>-1.649505155793564</v>
      </c>
      <c r="F818" s="13">
        <f t="shared" si="50"/>
        <v>0.16117584040044253</v>
      </c>
      <c r="G818" s="13">
        <f t="shared" si="51"/>
        <v>-0.17575417779457864</v>
      </c>
    </row>
    <row r="819" spans="1:7" x14ac:dyDescent="0.2">
      <c r="A819" s="13" t="s">
        <v>1090</v>
      </c>
      <c r="B819" s="15">
        <v>28.262833675564682</v>
      </c>
      <c r="C819" s="13">
        <v>0</v>
      </c>
      <c r="D819" s="13">
        <f t="shared" si="48"/>
        <v>-1.942308736104424</v>
      </c>
      <c r="E819" s="13">
        <f t="shared" si="49"/>
        <v>-1.942308736104424</v>
      </c>
      <c r="F819" s="13">
        <f t="shared" si="50"/>
        <v>0.12539443681387105</v>
      </c>
      <c r="G819" s="13">
        <f t="shared" si="51"/>
        <v>-0.13398227918873218</v>
      </c>
    </row>
    <row r="820" spans="1:7" x14ac:dyDescent="0.2">
      <c r="A820" s="13" t="s">
        <v>1091</v>
      </c>
      <c r="B820" s="15">
        <v>33.530458590006845</v>
      </c>
      <c r="C820" s="13">
        <v>1</v>
      </c>
      <c r="D820" s="13">
        <f t="shared" si="48"/>
        <v>-2.3969932304693105</v>
      </c>
      <c r="E820" s="13">
        <f t="shared" si="49"/>
        <v>-2.3969932304693105</v>
      </c>
      <c r="F820" s="13">
        <f t="shared" si="50"/>
        <v>8.3402265248033958E-2</v>
      </c>
      <c r="G820" s="13">
        <f t="shared" si="51"/>
        <v>-2.4840798087388865</v>
      </c>
    </row>
    <row r="821" spans="1:7" x14ac:dyDescent="0.2">
      <c r="A821" s="13" t="s">
        <v>1092</v>
      </c>
      <c r="B821" s="15">
        <v>24.832306639288159</v>
      </c>
      <c r="C821" s="13">
        <v>0</v>
      </c>
      <c r="D821" s="13">
        <f t="shared" si="48"/>
        <v>-1.6461966407618032</v>
      </c>
      <c r="E821" s="13">
        <f t="shared" si="49"/>
        <v>-1.6461966407618032</v>
      </c>
      <c r="F821" s="13">
        <f t="shared" si="50"/>
        <v>0.16162364722571859</v>
      </c>
      <c r="G821" s="13">
        <f t="shared" si="51"/>
        <v>-0.17628817099648061</v>
      </c>
    </row>
    <row r="822" spans="1:7" x14ac:dyDescent="0.2">
      <c r="A822" s="13" t="s">
        <v>1093</v>
      </c>
      <c r="B822" s="15">
        <v>25.478439425051334</v>
      </c>
      <c r="C822" s="13">
        <v>0</v>
      </c>
      <c r="D822" s="13">
        <f t="shared" si="48"/>
        <v>-1.701968751297205</v>
      </c>
      <c r="E822" s="13">
        <f t="shared" si="49"/>
        <v>-1.701968751297205</v>
      </c>
      <c r="F822" s="13">
        <f t="shared" si="50"/>
        <v>0.15420830973228852</v>
      </c>
      <c r="G822" s="13">
        <f t="shared" si="51"/>
        <v>-0.16748217869322754</v>
      </c>
    </row>
    <row r="823" spans="1:7" x14ac:dyDescent="0.2">
      <c r="A823" s="13" t="s">
        <v>1094</v>
      </c>
      <c r="B823" s="15">
        <v>24.999315537303218</v>
      </c>
      <c r="C823" s="13">
        <v>0</v>
      </c>
      <c r="D823" s="13">
        <f t="shared" si="48"/>
        <v>-1.6606123134001913</v>
      </c>
      <c r="E823" s="13">
        <f t="shared" si="49"/>
        <v>-1.6606123134001913</v>
      </c>
      <c r="F823" s="13">
        <f t="shared" si="50"/>
        <v>0.15967981827847835</v>
      </c>
      <c r="G823" s="13">
        <f t="shared" si="51"/>
        <v>-0.17397229105502091</v>
      </c>
    </row>
    <row r="824" spans="1:7" x14ac:dyDescent="0.2">
      <c r="A824" s="13" t="s">
        <v>1095</v>
      </c>
      <c r="B824" s="15">
        <v>28.251882272416154</v>
      </c>
      <c r="C824" s="13">
        <v>0</v>
      </c>
      <c r="D824" s="13">
        <f t="shared" si="48"/>
        <v>-1.9413634460953493</v>
      </c>
      <c r="E824" s="13">
        <f t="shared" si="49"/>
        <v>-1.9413634460953493</v>
      </c>
      <c r="F824" s="13">
        <f t="shared" si="50"/>
        <v>0.12549814412059437</v>
      </c>
      <c r="G824" s="13">
        <f t="shared" si="51"/>
        <v>-0.13410086230800131</v>
      </c>
    </row>
    <row r="825" spans="1:7" x14ac:dyDescent="0.2">
      <c r="A825" s="13" t="s">
        <v>1096</v>
      </c>
      <c r="B825" s="15">
        <v>25.084188911704313</v>
      </c>
      <c r="C825" s="13">
        <v>0</v>
      </c>
      <c r="D825" s="13">
        <f t="shared" si="48"/>
        <v>-1.6679383109705193</v>
      </c>
      <c r="E825" s="13">
        <f t="shared" si="49"/>
        <v>-1.6679383109705193</v>
      </c>
      <c r="F825" s="13">
        <f t="shared" si="50"/>
        <v>0.15869924912415628</v>
      </c>
      <c r="G825" s="13">
        <f t="shared" si="51"/>
        <v>-0.17280607190723224</v>
      </c>
    </row>
    <row r="826" spans="1:7" x14ac:dyDescent="0.2">
      <c r="A826" s="13" t="s">
        <v>1097</v>
      </c>
      <c r="B826" s="15">
        <v>25.149897330595483</v>
      </c>
      <c r="C826" s="13">
        <v>0</v>
      </c>
      <c r="D826" s="13">
        <f t="shared" si="48"/>
        <v>-1.6736100510249667</v>
      </c>
      <c r="E826" s="13">
        <f t="shared" si="49"/>
        <v>-1.6736100510249667</v>
      </c>
      <c r="F826" s="13">
        <f t="shared" si="50"/>
        <v>0.15794345863329806</v>
      </c>
      <c r="G826" s="13">
        <f t="shared" si="51"/>
        <v>-0.17190811572748882</v>
      </c>
    </row>
    <row r="827" spans="1:7" x14ac:dyDescent="0.2">
      <c r="A827" s="13" t="s">
        <v>1098</v>
      </c>
      <c r="B827" s="15">
        <v>26.861054072553046</v>
      </c>
      <c r="C827" s="13">
        <v>0</v>
      </c>
      <c r="D827" s="13">
        <f t="shared" si="48"/>
        <v>-1.8213116149428743</v>
      </c>
      <c r="E827" s="13">
        <f t="shared" si="49"/>
        <v>-1.8213116149428743</v>
      </c>
      <c r="F827" s="13">
        <f t="shared" si="50"/>
        <v>0.13927656398991975</v>
      </c>
      <c r="G827" s="13">
        <f t="shared" si="51"/>
        <v>-0.1499820386860479</v>
      </c>
    </row>
    <row r="828" spans="1:7" x14ac:dyDescent="0.2">
      <c r="A828" s="13" t="s">
        <v>1099</v>
      </c>
      <c r="B828" s="15">
        <v>26.748802190280628</v>
      </c>
      <c r="C828" s="13">
        <v>0</v>
      </c>
      <c r="D828" s="13">
        <f t="shared" si="48"/>
        <v>-1.8116223923498593</v>
      </c>
      <c r="E828" s="13">
        <f t="shared" si="49"/>
        <v>-1.8116223923498593</v>
      </c>
      <c r="F828" s="13">
        <f t="shared" si="50"/>
        <v>0.14044215924336889</v>
      </c>
      <c r="G828" s="13">
        <f t="shared" si="51"/>
        <v>-0.15133716060426178</v>
      </c>
    </row>
    <row r="829" spans="1:7" x14ac:dyDescent="0.2">
      <c r="A829" s="13" t="s">
        <v>1100</v>
      </c>
      <c r="B829" s="15">
        <v>28.536618754277892</v>
      </c>
      <c r="C829" s="13">
        <v>0</v>
      </c>
      <c r="D829" s="13">
        <f t="shared" si="48"/>
        <v>-1.9659409863312891</v>
      </c>
      <c r="E829" s="13">
        <f t="shared" si="49"/>
        <v>-1.9659409863312891</v>
      </c>
      <c r="F829" s="13">
        <f t="shared" si="50"/>
        <v>0.12282553352242301</v>
      </c>
      <c r="G829" s="13">
        <f t="shared" si="51"/>
        <v>-0.1310493708447478</v>
      </c>
    </row>
    <row r="830" spans="1:7" x14ac:dyDescent="0.2">
      <c r="A830" s="13" t="s">
        <v>1101</v>
      </c>
      <c r="B830" s="15">
        <v>27.000684462696782</v>
      </c>
      <c r="C830" s="13">
        <v>0</v>
      </c>
      <c r="D830" s="13">
        <f t="shared" si="48"/>
        <v>-1.8333640625585754</v>
      </c>
      <c r="E830" s="13">
        <f t="shared" si="49"/>
        <v>-1.8333640625585754</v>
      </c>
      <c r="F830" s="13">
        <f t="shared" si="50"/>
        <v>0.13783800510343894</v>
      </c>
      <c r="G830" s="13">
        <f t="shared" si="51"/>
        <v>-0.14831209686056787</v>
      </c>
    </row>
    <row r="831" spans="1:7" x14ac:dyDescent="0.2">
      <c r="A831" s="13" t="s">
        <v>1102</v>
      </c>
      <c r="B831" s="15">
        <v>25.689253935660506</v>
      </c>
      <c r="C831" s="13">
        <v>0</v>
      </c>
      <c r="D831" s="13">
        <f t="shared" si="48"/>
        <v>-1.7201655839718912</v>
      </c>
      <c r="E831" s="13">
        <f t="shared" si="49"/>
        <v>-1.7201655839718912</v>
      </c>
      <c r="F831" s="13">
        <f t="shared" si="50"/>
        <v>0.15184983662513335</v>
      </c>
      <c r="G831" s="13">
        <f t="shared" si="51"/>
        <v>-0.16469757941545562</v>
      </c>
    </row>
    <row r="832" spans="1:7" x14ac:dyDescent="0.2">
      <c r="A832" s="13" t="s">
        <v>1103</v>
      </c>
      <c r="B832" s="15">
        <v>25.727583846680357</v>
      </c>
      <c r="C832" s="13">
        <v>0</v>
      </c>
      <c r="D832" s="13">
        <f t="shared" si="48"/>
        <v>-1.7234740990036526</v>
      </c>
      <c r="E832" s="13">
        <f t="shared" si="49"/>
        <v>-1.7234740990036526</v>
      </c>
      <c r="F832" s="13">
        <f t="shared" si="50"/>
        <v>0.15142421877182549</v>
      </c>
      <c r="G832" s="13">
        <f t="shared" si="51"/>
        <v>-0.16419588630044346</v>
      </c>
    </row>
    <row r="833" spans="1:7" x14ac:dyDescent="0.2">
      <c r="A833" s="13" t="s">
        <v>1104</v>
      </c>
      <c r="B833" s="15">
        <v>29.831622176591377</v>
      </c>
      <c r="C833" s="13">
        <v>0</v>
      </c>
      <c r="D833" s="13">
        <f t="shared" si="48"/>
        <v>-2.0777215299043617</v>
      </c>
      <c r="E833" s="13">
        <f t="shared" si="49"/>
        <v>-2.0777215299043617</v>
      </c>
      <c r="F833" s="13">
        <f t="shared" si="50"/>
        <v>0.11128110248153902</v>
      </c>
      <c r="G833" s="13">
        <f t="shared" si="51"/>
        <v>-0.11797429423687116</v>
      </c>
    </row>
    <row r="834" spans="1:7" x14ac:dyDescent="0.2">
      <c r="A834" s="13" t="s">
        <v>1105</v>
      </c>
      <c r="B834" s="15">
        <v>31.252566735112936</v>
      </c>
      <c r="C834" s="13">
        <v>0</v>
      </c>
      <c r="D834" s="13">
        <f t="shared" ref="D834:D897" si="52">$J$2+$J$3*B834</f>
        <v>-2.2003729085817918</v>
      </c>
      <c r="E834" s="13">
        <f t="shared" si="49"/>
        <v>-2.2003729085817918</v>
      </c>
      <c r="F834" s="13">
        <f t="shared" si="50"/>
        <v>9.9717006804178859E-2</v>
      </c>
      <c r="G834" s="13">
        <f t="shared" si="51"/>
        <v>-0.10504612819849724</v>
      </c>
    </row>
    <row r="835" spans="1:7" x14ac:dyDescent="0.2">
      <c r="A835" s="13" t="s">
        <v>1106</v>
      </c>
      <c r="B835" s="15">
        <v>28.251882272416154</v>
      </c>
      <c r="C835" s="13">
        <v>0</v>
      </c>
      <c r="D835" s="13">
        <f t="shared" si="52"/>
        <v>-1.9413634460953493</v>
      </c>
      <c r="E835" s="13">
        <f t="shared" ref="E835:E898" si="53">MIN(MAX(D835,-35),35)</f>
        <v>-1.9413634460953493</v>
      </c>
      <c r="F835" s="13">
        <f t="shared" ref="F835:F898" si="54">1/(1+EXP(-E835))</f>
        <v>0.12549814412059437</v>
      </c>
      <c r="G835" s="13">
        <f t="shared" ref="G835:G898" si="55">C835*LN(F835)+(1-C835)*LN(1-F835)</f>
        <v>-0.13410086230800131</v>
      </c>
    </row>
    <row r="836" spans="1:7" x14ac:dyDescent="0.2">
      <c r="A836" s="13" t="s">
        <v>1107</v>
      </c>
      <c r="B836" s="15">
        <v>29.664613278576319</v>
      </c>
      <c r="C836" s="13">
        <v>0</v>
      </c>
      <c r="D836" s="13">
        <f t="shared" si="52"/>
        <v>-2.0633058572659735</v>
      </c>
      <c r="E836" s="13">
        <f t="shared" si="53"/>
        <v>-2.0633058572659735</v>
      </c>
      <c r="F836" s="13">
        <f t="shared" si="54"/>
        <v>0.11271478720902395</v>
      </c>
      <c r="G836" s="13">
        <f t="shared" si="55"/>
        <v>-0.11958880067926793</v>
      </c>
    </row>
    <row r="837" spans="1:7" x14ac:dyDescent="0.2">
      <c r="A837" s="13" t="s">
        <v>1108</v>
      </c>
      <c r="B837" s="15">
        <v>27.329226557152634</v>
      </c>
      <c r="C837" s="13">
        <v>0</v>
      </c>
      <c r="D837" s="13">
        <f t="shared" si="52"/>
        <v>-1.8617227628308137</v>
      </c>
      <c r="E837" s="13">
        <f t="shared" si="53"/>
        <v>-1.8617227628308137</v>
      </c>
      <c r="F837" s="13">
        <f t="shared" si="54"/>
        <v>0.13450237626010308</v>
      </c>
      <c r="G837" s="13">
        <f t="shared" si="55"/>
        <v>-0.14445064990413439</v>
      </c>
    </row>
    <row r="838" spans="1:7" x14ac:dyDescent="0.2">
      <c r="A838" s="13" t="s">
        <v>1109</v>
      </c>
      <c r="B838" s="15">
        <v>26.165639972621491</v>
      </c>
      <c r="C838" s="13">
        <v>0</v>
      </c>
      <c r="D838" s="13">
        <f t="shared" si="52"/>
        <v>-1.7612856993666368</v>
      </c>
      <c r="E838" s="13">
        <f t="shared" si="53"/>
        <v>-1.7612856993666368</v>
      </c>
      <c r="F838" s="13">
        <f t="shared" si="54"/>
        <v>0.14662938815173127</v>
      </c>
      <c r="G838" s="13">
        <f t="shared" si="55"/>
        <v>-0.15856134537114375</v>
      </c>
    </row>
    <row r="839" spans="1:7" x14ac:dyDescent="0.2">
      <c r="A839" s="13" t="s">
        <v>1110</v>
      </c>
      <c r="B839" s="15">
        <v>26.321697467488022</v>
      </c>
      <c r="C839" s="13">
        <v>0</v>
      </c>
      <c r="D839" s="13">
        <f t="shared" si="52"/>
        <v>-1.7747560819959498</v>
      </c>
      <c r="E839" s="13">
        <f t="shared" si="53"/>
        <v>-1.7747560819959498</v>
      </c>
      <c r="F839" s="13">
        <f t="shared" si="54"/>
        <v>0.14495186026684315</v>
      </c>
      <c r="G839" s="13">
        <f t="shared" si="55"/>
        <v>-0.15659750784890525</v>
      </c>
    </row>
    <row r="840" spans="1:7" x14ac:dyDescent="0.2">
      <c r="A840" s="13" t="s">
        <v>1111</v>
      </c>
      <c r="B840" s="15">
        <v>27.252566735112936</v>
      </c>
      <c r="C840" s="13">
        <v>0</v>
      </c>
      <c r="D840" s="13">
        <f t="shared" si="52"/>
        <v>-1.8551057327672915</v>
      </c>
      <c r="E840" s="13">
        <f t="shared" si="53"/>
        <v>-1.8551057327672915</v>
      </c>
      <c r="F840" s="13">
        <f t="shared" si="54"/>
        <v>0.13527453923507868</v>
      </c>
      <c r="G840" s="13">
        <f t="shared" si="55"/>
        <v>-0.14534320882691551</v>
      </c>
    </row>
    <row r="841" spans="1:7" x14ac:dyDescent="0.2">
      <c r="A841" s="13" t="s">
        <v>1112</v>
      </c>
      <c r="B841" s="15">
        <v>26.488706365503081</v>
      </c>
      <c r="C841" s="13">
        <v>0</v>
      </c>
      <c r="D841" s="13">
        <f t="shared" si="52"/>
        <v>-1.7891717546343375</v>
      </c>
      <c r="E841" s="13">
        <f t="shared" si="53"/>
        <v>-1.7891717546343375</v>
      </c>
      <c r="F841" s="13">
        <f t="shared" si="54"/>
        <v>0.14317429880201951</v>
      </c>
      <c r="G841" s="13">
        <f t="shared" si="55"/>
        <v>-0.1545207635688218</v>
      </c>
    </row>
    <row r="842" spans="1:7" x14ac:dyDescent="0.2">
      <c r="A842" s="13" t="s">
        <v>1113</v>
      </c>
      <c r="B842" s="15">
        <v>26.255989048596852</v>
      </c>
      <c r="C842" s="13">
        <v>0</v>
      </c>
      <c r="D842" s="13">
        <f t="shared" si="52"/>
        <v>-1.7690843419415023</v>
      </c>
      <c r="E842" s="13">
        <f t="shared" si="53"/>
        <v>-1.7690843419415023</v>
      </c>
      <c r="F842" s="13">
        <f t="shared" si="54"/>
        <v>0.14565623691508037</v>
      </c>
      <c r="G842" s="13">
        <f t="shared" si="55"/>
        <v>-0.15742163330187209</v>
      </c>
    </row>
    <row r="843" spans="1:7" x14ac:dyDescent="0.2">
      <c r="A843" s="13" t="s">
        <v>1114</v>
      </c>
      <c r="B843" s="15">
        <v>28.251882272416154</v>
      </c>
      <c r="C843" s="13">
        <v>0</v>
      </c>
      <c r="D843" s="13">
        <f t="shared" si="52"/>
        <v>-1.9413634460953493</v>
      </c>
      <c r="E843" s="13">
        <f t="shared" si="53"/>
        <v>-1.9413634460953493</v>
      </c>
      <c r="F843" s="13">
        <f t="shared" si="54"/>
        <v>0.12549814412059437</v>
      </c>
      <c r="G843" s="13">
        <f t="shared" si="55"/>
        <v>-0.13410086230800131</v>
      </c>
    </row>
    <row r="844" spans="1:7" x14ac:dyDescent="0.2">
      <c r="A844" s="13" t="s">
        <v>1115</v>
      </c>
      <c r="B844" s="15">
        <v>33.875427789185487</v>
      </c>
      <c r="C844" s="13">
        <v>0</v>
      </c>
      <c r="D844" s="13">
        <f t="shared" si="52"/>
        <v>-2.4267698657551602</v>
      </c>
      <c r="E844" s="13">
        <f t="shared" si="53"/>
        <v>-2.4267698657551602</v>
      </c>
      <c r="F844" s="13">
        <f t="shared" si="54"/>
        <v>8.1154006332891049E-2</v>
      </c>
      <c r="G844" s="13">
        <f t="shared" si="55"/>
        <v>-8.463675101007323E-2</v>
      </c>
    </row>
    <row r="845" spans="1:7" x14ac:dyDescent="0.2">
      <c r="A845" s="13" t="s">
        <v>1116</v>
      </c>
      <c r="B845" s="15">
        <v>27.178644763860369</v>
      </c>
      <c r="C845" s="13">
        <v>0</v>
      </c>
      <c r="D845" s="13">
        <f t="shared" si="52"/>
        <v>-1.8487250252060379</v>
      </c>
      <c r="E845" s="13">
        <f t="shared" si="53"/>
        <v>-1.8487250252060379</v>
      </c>
      <c r="F845" s="13">
        <f t="shared" si="54"/>
        <v>0.13602266316110201</v>
      </c>
      <c r="G845" s="13">
        <f t="shared" si="55"/>
        <v>-0.14620874103264203</v>
      </c>
    </row>
    <row r="846" spans="1:7" x14ac:dyDescent="0.2">
      <c r="A846" s="13" t="s">
        <v>1117</v>
      </c>
      <c r="B846" s="15">
        <v>27.455167693360711</v>
      </c>
      <c r="C846" s="13">
        <v>0</v>
      </c>
      <c r="D846" s="13">
        <f t="shared" si="52"/>
        <v>-1.8725935979351715</v>
      </c>
      <c r="E846" s="13">
        <f t="shared" si="53"/>
        <v>-1.8725935979351715</v>
      </c>
      <c r="F846" s="13">
        <f t="shared" si="54"/>
        <v>0.13324190677175643</v>
      </c>
      <c r="G846" s="13">
        <f t="shared" si="55"/>
        <v>-0.14299535701814781</v>
      </c>
    </row>
    <row r="847" spans="1:7" x14ac:dyDescent="0.2">
      <c r="A847" s="13" t="s">
        <v>1118</v>
      </c>
      <c r="B847" s="15">
        <v>29.251197809719372</v>
      </c>
      <c r="C847" s="13">
        <v>0</v>
      </c>
      <c r="D847" s="13">
        <f t="shared" si="52"/>
        <v>-2.0276211594234077</v>
      </c>
      <c r="E847" s="13">
        <f t="shared" si="53"/>
        <v>-2.0276211594234077</v>
      </c>
      <c r="F847" s="13">
        <f t="shared" si="54"/>
        <v>0.11633324334883681</v>
      </c>
      <c r="G847" s="13">
        <f t="shared" si="55"/>
        <v>-0.12367525953041171</v>
      </c>
    </row>
    <row r="848" spans="1:7" x14ac:dyDescent="0.2">
      <c r="A848" s="13" t="s">
        <v>1119</v>
      </c>
      <c r="B848" s="15">
        <v>26.581793292265573</v>
      </c>
      <c r="C848" s="13">
        <v>0</v>
      </c>
      <c r="D848" s="13">
        <f t="shared" si="52"/>
        <v>-1.7972067197114721</v>
      </c>
      <c r="E848" s="13">
        <f t="shared" si="53"/>
        <v>-1.7972067197114721</v>
      </c>
      <c r="F848" s="13">
        <f t="shared" si="54"/>
        <v>0.14219142935006365</v>
      </c>
      <c r="G848" s="13">
        <f t="shared" si="55"/>
        <v>-0.15337431551777608</v>
      </c>
    </row>
    <row r="849" spans="1:7" x14ac:dyDescent="0.2">
      <c r="A849" s="13" t="s">
        <v>1120</v>
      </c>
      <c r="B849" s="15">
        <v>26.918548939082822</v>
      </c>
      <c r="C849" s="13">
        <v>0</v>
      </c>
      <c r="D849" s="13">
        <f t="shared" si="52"/>
        <v>-1.8262743874905161</v>
      </c>
      <c r="E849" s="13">
        <f t="shared" si="53"/>
        <v>-1.8262743874905161</v>
      </c>
      <c r="F849" s="13">
        <f t="shared" si="54"/>
        <v>0.1386826981019941</v>
      </c>
      <c r="G849" s="13">
        <f t="shared" si="55"/>
        <v>-0.1492923152684825</v>
      </c>
    </row>
    <row r="850" spans="1:7" x14ac:dyDescent="0.2">
      <c r="A850" s="13" t="s">
        <v>1121</v>
      </c>
      <c r="B850" s="15">
        <v>28.832306639288159</v>
      </c>
      <c r="C850" s="13">
        <v>0</v>
      </c>
      <c r="D850" s="13">
        <f t="shared" si="52"/>
        <v>-1.9914638165763037</v>
      </c>
      <c r="E850" s="13">
        <f t="shared" si="53"/>
        <v>-1.9914638165763037</v>
      </c>
      <c r="F850" s="13">
        <f t="shared" si="54"/>
        <v>0.12010208383932376</v>
      </c>
      <c r="G850" s="13">
        <f t="shared" si="55"/>
        <v>-0.12794938260177929</v>
      </c>
    </row>
    <row r="851" spans="1:7" x14ac:dyDescent="0.2">
      <c r="A851" s="13" t="s">
        <v>1122</v>
      </c>
      <c r="B851" s="15">
        <v>27.329226557152634</v>
      </c>
      <c r="C851" s="13">
        <v>0</v>
      </c>
      <c r="D851" s="13">
        <f t="shared" si="52"/>
        <v>-1.8617227628308137</v>
      </c>
      <c r="E851" s="13">
        <f t="shared" si="53"/>
        <v>-1.8617227628308137</v>
      </c>
      <c r="F851" s="13">
        <f t="shared" si="54"/>
        <v>0.13450237626010308</v>
      </c>
      <c r="G851" s="13">
        <f t="shared" si="55"/>
        <v>-0.14445064990413439</v>
      </c>
    </row>
    <row r="852" spans="1:7" x14ac:dyDescent="0.2">
      <c r="A852" s="13" t="s">
        <v>1123</v>
      </c>
      <c r="B852" s="15">
        <v>30.68583162217659</v>
      </c>
      <c r="C852" s="13">
        <v>0</v>
      </c>
      <c r="D852" s="13">
        <f t="shared" si="52"/>
        <v>-2.1514541506121807</v>
      </c>
      <c r="E852" s="13">
        <f t="shared" si="53"/>
        <v>-2.1514541506121807</v>
      </c>
      <c r="F852" s="13">
        <f t="shared" si="54"/>
        <v>0.10419541640438733</v>
      </c>
      <c r="G852" s="13">
        <f t="shared" si="55"/>
        <v>-0.11003298845979009</v>
      </c>
    </row>
    <row r="853" spans="1:7" x14ac:dyDescent="0.2">
      <c r="A853" s="13" t="s">
        <v>1124</v>
      </c>
      <c r="B853" s="15">
        <v>28.084873374401095</v>
      </c>
      <c r="C853" s="13">
        <v>1</v>
      </c>
      <c r="D853" s="13">
        <f t="shared" si="52"/>
        <v>-1.9269477734569616</v>
      </c>
      <c r="E853" s="13">
        <f t="shared" si="53"/>
        <v>-1.9269477734569616</v>
      </c>
      <c r="F853" s="13">
        <f t="shared" si="54"/>
        <v>0.12708880047416329</v>
      </c>
      <c r="G853" s="13">
        <f t="shared" si="55"/>
        <v>-2.0628692205294006</v>
      </c>
    </row>
    <row r="854" spans="1:7" x14ac:dyDescent="0.2">
      <c r="A854" s="13" t="s">
        <v>1125</v>
      </c>
      <c r="B854" s="15">
        <v>27.414099931553729</v>
      </c>
      <c r="C854" s="13">
        <v>0</v>
      </c>
      <c r="D854" s="13">
        <f t="shared" si="52"/>
        <v>-1.8690487604011417</v>
      </c>
      <c r="E854" s="13">
        <f t="shared" si="53"/>
        <v>-1.8690487604011417</v>
      </c>
      <c r="F854" s="13">
        <f t="shared" si="54"/>
        <v>0.13365182725251998</v>
      </c>
      <c r="G854" s="13">
        <f t="shared" si="55"/>
        <v>-0.1434684041664448</v>
      </c>
    </row>
    <row r="855" spans="1:7" x14ac:dyDescent="0.2">
      <c r="A855" s="13" t="s">
        <v>1126</v>
      </c>
      <c r="B855" s="15">
        <v>27.394934976043807</v>
      </c>
      <c r="C855" s="13">
        <v>0</v>
      </c>
      <c r="D855" s="13">
        <f t="shared" si="52"/>
        <v>-1.8673945028852617</v>
      </c>
      <c r="E855" s="13">
        <f t="shared" si="53"/>
        <v>-1.8673945028852617</v>
      </c>
      <c r="F855" s="13">
        <f t="shared" si="54"/>
        <v>0.13384348821242351</v>
      </c>
      <c r="G855" s="13">
        <f t="shared" si="55"/>
        <v>-0.14368965720246393</v>
      </c>
    </row>
    <row r="856" spans="1:7" x14ac:dyDescent="0.2">
      <c r="A856" s="13" t="s">
        <v>1127</v>
      </c>
      <c r="B856" s="15">
        <v>27.559206023271731</v>
      </c>
      <c r="C856" s="13">
        <v>0</v>
      </c>
      <c r="D856" s="13">
        <f t="shared" si="52"/>
        <v>-1.8815738530213804</v>
      </c>
      <c r="E856" s="13">
        <f t="shared" si="53"/>
        <v>-1.8815738530213804</v>
      </c>
      <c r="F856" s="13">
        <f t="shared" si="54"/>
        <v>0.13220820210997802</v>
      </c>
      <c r="G856" s="13">
        <f t="shared" si="55"/>
        <v>-0.14180345727580307</v>
      </c>
    </row>
    <row r="857" spans="1:7" x14ac:dyDescent="0.2">
      <c r="A857" s="13" t="s">
        <v>1128</v>
      </c>
      <c r="B857" s="15">
        <v>32.084873374401099</v>
      </c>
      <c r="C857" s="13">
        <v>0</v>
      </c>
      <c r="D857" s="13">
        <f t="shared" si="52"/>
        <v>-2.2722149492714623</v>
      </c>
      <c r="E857" s="13">
        <f t="shared" si="53"/>
        <v>-2.2722149492714623</v>
      </c>
      <c r="F857" s="13">
        <f t="shared" si="54"/>
        <v>9.3450398399753068E-2</v>
      </c>
      <c r="G857" s="13">
        <f t="shared" si="55"/>
        <v>-9.8109532578457448E-2</v>
      </c>
    </row>
    <row r="858" spans="1:7" x14ac:dyDescent="0.2">
      <c r="A858" s="13" t="s">
        <v>1129</v>
      </c>
      <c r="B858" s="15">
        <v>28.963723477070499</v>
      </c>
      <c r="C858" s="13">
        <v>0</v>
      </c>
      <c r="D858" s="13">
        <f t="shared" si="52"/>
        <v>-2.0028072966851989</v>
      </c>
      <c r="E858" s="13">
        <f t="shared" si="53"/>
        <v>-2.0028072966851989</v>
      </c>
      <c r="F858" s="13">
        <f t="shared" si="54"/>
        <v>0.11890848882335818</v>
      </c>
      <c r="G858" s="13">
        <f t="shared" si="55"/>
        <v>-0.12659378650310923</v>
      </c>
    </row>
    <row r="859" spans="1:7" x14ac:dyDescent="0.2">
      <c r="A859" s="13" t="s">
        <v>1130</v>
      </c>
      <c r="B859" s="15">
        <v>28.917180013689254</v>
      </c>
      <c r="C859" s="13">
        <v>0</v>
      </c>
      <c r="D859" s="13">
        <f t="shared" si="52"/>
        <v>-1.9987898141466316</v>
      </c>
      <c r="E859" s="13">
        <f t="shared" si="53"/>
        <v>-1.9987898141466316</v>
      </c>
      <c r="F859" s="13">
        <f t="shared" si="54"/>
        <v>0.11933004233987454</v>
      </c>
      <c r="G859" s="13">
        <f t="shared" si="55"/>
        <v>-0.12707234564067518</v>
      </c>
    </row>
    <row r="860" spans="1:7" x14ac:dyDescent="0.2">
      <c r="A860" s="13" t="s">
        <v>1131</v>
      </c>
      <c r="B860" s="15">
        <v>27.665982203969882</v>
      </c>
      <c r="C860" s="13">
        <v>0</v>
      </c>
      <c r="D860" s="13">
        <f t="shared" si="52"/>
        <v>-1.8907904306098577</v>
      </c>
      <c r="E860" s="13">
        <f t="shared" si="53"/>
        <v>-1.8907904306098577</v>
      </c>
      <c r="F860" s="13">
        <f t="shared" si="54"/>
        <v>0.1311543713134074</v>
      </c>
      <c r="G860" s="13">
        <f t="shared" si="55"/>
        <v>-0.14058981197506804</v>
      </c>
    </row>
    <row r="861" spans="1:7" x14ac:dyDescent="0.2">
      <c r="A861" s="13" t="s">
        <v>1132</v>
      </c>
      <c r="B861" s="15">
        <v>28.180698151950718</v>
      </c>
      <c r="C861" s="13">
        <v>0</v>
      </c>
      <c r="D861" s="13">
        <f t="shared" si="52"/>
        <v>-1.9352190610363642</v>
      </c>
      <c r="E861" s="13">
        <f t="shared" si="53"/>
        <v>-1.9352190610363642</v>
      </c>
      <c r="F861" s="13">
        <f t="shared" si="54"/>
        <v>0.12617403345511471</v>
      </c>
      <c r="G861" s="13">
        <f t="shared" si="55"/>
        <v>-0.13487404610056308</v>
      </c>
    </row>
    <row r="862" spans="1:7" x14ac:dyDescent="0.2">
      <c r="A862" s="13" t="s">
        <v>1133</v>
      </c>
      <c r="B862" s="15">
        <v>27.748117727583846</v>
      </c>
      <c r="C862" s="13">
        <v>0</v>
      </c>
      <c r="D862" s="13">
        <f t="shared" si="52"/>
        <v>-1.8978801056779175</v>
      </c>
      <c r="E862" s="13">
        <f t="shared" si="53"/>
        <v>-1.8978801056779175</v>
      </c>
      <c r="F862" s="13">
        <f t="shared" si="54"/>
        <v>0.1303485927463105</v>
      </c>
      <c r="G862" s="13">
        <f t="shared" si="55"/>
        <v>-0.13966282894531404</v>
      </c>
    </row>
    <row r="863" spans="1:7" x14ac:dyDescent="0.2">
      <c r="A863" s="13" t="s">
        <v>1134</v>
      </c>
      <c r="B863" s="15">
        <v>30.250513347022586</v>
      </c>
      <c r="C863" s="13">
        <v>0</v>
      </c>
      <c r="D863" s="13">
        <f t="shared" si="52"/>
        <v>-2.1138788727514655</v>
      </c>
      <c r="E863" s="13">
        <f t="shared" si="53"/>
        <v>-2.1138788727514655</v>
      </c>
      <c r="F863" s="13">
        <f t="shared" si="54"/>
        <v>0.10775516865307706</v>
      </c>
      <c r="G863" s="13">
        <f t="shared" si="55"/>
        <v>-0.11401470945921698</v>
      </c>
    </row>
    <row r="864" spans="1:7" x14ac:dyDescent="0.2">
      <c r="A864" s="13" t="s">
        <v>1135</v>
      </c>
      <c r="B864" s="15">
        <v>28.698151950718685</v>
      </c>
      <c r="C864" s="13">
        <v>0</v>
      </c>
      <c r="D864" s="13">
        <f t="shared" si="52"/>
        <v>-1.9798840139651397</v>
      </c>
      <c r="E864" s="13">
        <f t="shared" si="53"/>
        <v>-1.9798840139651397</v>
      </c>
      <c r="F864" s="13">
        <f t="shared" si="54"/>
        <v>0.12133120261309682</v>
      </c>
      <c r="G864" s="13">
        <f t="shared" si="55"/>
        <v>-0.12934724708363068</v>
      </c>
    </row>
    <row r="865" spans="1:7" x14ac:dyDescent="0.2">
      <c r="A865" s="13" t="s">
        <v>1136</v>
      </c>
      <c r="B865" s="15">
        <v>28.084873374401095</v>
      </c>
      <c r="C865" s="13">
        <v>0</v>
      </c>
      <c r="D865" s="13">
        <f t="shared" si="52"/>
        <v>-1.9269477734569616</v>
      </c>
      <c r="E865" s="13">
        <f t="shared" si="53"/>
        <v>-1.9269477734569616</v>
      </c>
      <c r="F865" s="13">
        <f t="shared" si="54"/>
        <v>0.12708880047416329</v>
      </c>
      <c r="G865" s="13">
        <f t="shared" si="55"/>
        <v>-0.13592144707243914</v>
      </c>
    </row>
    <row r="866" spans="1:7" x14ac:dyDescent="0.2">
      <c r="A866" s="13" t="s">
        <v>1137</v>
      </c>
      <c r="B866" s="15">
        <v>32.774811772758383</v>
      </c>
      <c r="C866" s="13">
        <v>0</v>
      </c>
      <c r="D866" s="13">
        <f t="shared" si="52"/>
        <v>-2.3317682198431617</v>
      </c>
      <c r="E866" s="13">
        <f t="shared" si="53"/>
        <v>-2.3317682198431617</v>
      </c>
      <c r="F866" s="13">
        <f t="shared" si="54"/>
        <v>8.8525883426864585E-2</v>
      </c>
      <c r="G866" s="13">
        <f t="shared" si="55"/>
        <v>-9.2692081785384434E-2</v>
      </c>
    </row>
    <row r="867" spans="1:7" x14ac:dyDescent="0.2">
      <c r="A867" s="13" t="s">
        <v>1138</v>
      </c>
      <c r="B867" s="15">
        <v>28.167008898015059</v>
      </c>
      <c r="C867" s="13">
        <v>0</v>
      </c>
      <c r="D867" s="13">
        <f t="shared" si="52"/>
        <v>-1.9340374485250214</v>
      </c>
      <c r="E867" s="13">
        <f t="shared" si="53"/>
        <v>-1.9340374485250214</v>
      </c>
      <c r="F867" s="13">
        <f t="shared" si="54"/>
        <v>0.12630436869050812</v>
      </c>
      <c r="G867" s="13">
        <f t="shared" si="55"/>
        <v>-0.13502321190863675</v>
      </c>
    </row>
    <row r="868" spans="1:7" x14ac:dyDescent="0.2">
      <c r="A868" s="13" t="s">
        <v>1139</v>
      </c>
      <c r="B868" s="15">
        <v>29.664613278576319</v>
      </c>
      <c r="C868" s="13">
        <v>0</v>
      </c>
      <c r="D868" s="13">
        <f t="shared" si="52"/>
        <v>-2.0633058572659735</v>
      </c>
      <c r="E868" s="13">
        <f t="shared" si="53"/>
        <v>-2.0633058572659735</v>
      </c>
      <c r="F868" s="13">
        <f t="shared" si="54"/>
        <v>0.11271478720902395</v>
      </c>
      <c r="G868" s="13">
        <f t="shared" si="55"/>
        <v>-0.11958880067926793</v>
      </c>
    </row>
    <row r="869" spans="1:7" x14ac:dyDescent="0.2">
      <c r="A869" s="13" t="s">
        <v>1140</v>
      </c>
      <c r="B869" s="15">
        <v>28.084873374401095</v>
      </c>
      <c r="C869" s="13">
        <v>0</v>
      </c>
      <c r="D869" s="13">
        <f t="shared" si="52"/>
        <v>-1.9269477734569616</v>
      </c>
      <c r="E869" s="13">
        <f t="shared" si="53"/>
        <v>-1.9269477734569616</v>
      </c>
      <c r="F869" s="13">
        <f t="shared" si="54"/>
        <v>0.12708880047416329</v>
      </c>
      <c r="G869" s="13">
        <f t="shared" si="55"/>
        <v>-0.13592144707243914</v>
      </c>
    </row>
    <row r="870" spans="1:7" x14ac:dyDescent="0.2">
      <c r="A870" s="13" t="s">
        <v>1141</v>
      </c>
      <c r="B870" s="15">
        <v>28.328542094455852</v>
      </c>
      <c r="C870" s="13">
        <v>0</v>
      </c>
      <c r="D870" s="13">
        <f t="shared" si="52"/>
        <v>-1.9479804761588715</v>
      </c>
      <c r="E870" s="13">
        <f t="shared" si="53"/>
        <v>-1.9479804761588715</v>
      </c>
      <c r="F870" s="13">
        <f t="shared" si="54"/>
        <v>0.12477373372082178</v>
      </c>
      <c r="G870" s="13">
        <f t="shared" si="55"/>
        <v>-0.13327283601981602</v>
      </c>
    </row>
    <row r="871" spans="1:7" x14ac:dyDescent="0.2">
      <c r="A871" s="13" t="s">
        <v>1142</v>
      </c>
      <c r="B871" s="15">
        <v>29.642710472279262</v>
      </c>
      <c r="C871" s="13">
        <v>0</v>
      </c>
      <c r="D871" s="13">
        <f t="shared" si="52"/>
        <v>-2.0614152772478249</v>
      </c>
      <c r="E871" s="13">
        <f t="shared" si="53"/>
        <v>-2.0614152772478249</v>
      </c>
      <c r="F871" s="13">
        <f t="shared" si="54"/>
        <v>0.11290400291279007</v>
      </c>
      <c r="G871" s="13">
        <f t="shared" si="55"/>
        <v>-0.11980207582378594</v>
      </c>
    </row>
    <row r="872" spans="1:7" x14ac:dyDescent="0.2">
      <c r="A872" s="13" t="s">
        <v>1143</v>
      </c>
      <c r="B872" s="15">
        <v>28.462696783025326</v>
      </c>
      <c r="C872" s="13">
        <v>0</v>
      </c>
      <c r="D872" s="13">
        <f t="shared" si="52"/>
        <v>-1.9595602787700355</v>
      </c>
      <c r="E872" s="13">
        <f t="shared" si="53"/>
        <v>-1.9595602787700355</v>
      </c>
      <c r="F872" s="13">
        <f t="shared" si="54"/>
        <v>0.1235146433672817</v>
      </c>
      <c r="G872" s="13">
        <f t="shared" si="55"/>
        <v>-0.1318352813973496</v>
      </c>
    </row>
    <row r="873" spans="1:7" x14ac:dyDescent="0.2">
      <c r="A873" s="13" t="s">
        <v>1144</v>
      </c>
      <c r="B873" s="15">
        <v>28.643394934976044</v>
      </c>
      <c r="C873" s="13">
        <v>0</v>
      </c>
      <c r="D873" s="13">
        <f t="shared" si="52"/>
        <v>-1.9751575639197665</v>
      </c>
      <c r="E873" s="13">
        <f t="shared" si="53"/>
        <v>-1.9751575639197665</v>
      </c>
      <c r="F873" s="13">
        <f t="shared" si="54"/>
        <v>0.12183599168890814</v>
      </c>
      <c r="G873" s="13">
        <f t="shared" si="55"/>
        <v>-0.12992190517069005</v>
      </c>
    </row>
    <row r="874" spans="1:7" x14ac:dyDescent="0.2">
      <c r="A874" s="13" t="s">
        <v>1145</v>
      </c>
      <c r="B874" s="15">
        <v>28.580424366872005</v>
      </c>
      <c r="C874" s="13">
        <v>0</v>
      </c>
      <c r="D874" s="13">
        <f t="shared" si="52"/>
        <v>-1.9697221463675876</v>
      </c>
      <c r="E874" s="13">
        <f t="shared" si="53"/>
        <v>-1.9697221463675876</v>
      </c>
      <c r="F874" s="13">
        <f t="shared" si="54"/>
        <v>0.12241873417066187</v>
      </c>
      <c r="G874" s="13">
        <f t="shared" si="55"/>
        <v>-0.13058571729849158</v>
      </c>
    </row>
    <row r="875" spans="1:7" x14ac:dyDescent="0.2">
      <c r="A875" s="13" t="s">
        <v>1146</v>
      </c>
      <c r="B875" s="15">
        <v>28.709103353867214</v>
      </c>
      <c r="C875" s="13">
        <v>0</v>
      </c>
      <c r="D875" s="13">
        <f t="shared" si="52"/>
        <v>-1.980829303974214</v>
      </c>
      <c r="E875" s="13">
        <f t="shared" si="53"/>
        <v>-1.980829303974214</v>
      </c>
      <c r="F875" s="13">
        <f t="shared" si="54"/>
        <v>0.1212304613681791</v>
      </c>
      <c r="G875" s="13">
        <f t="shared" si="55"/>
        <v>-0.12923260153053967</v>
      </c>
    </row>
    <row r="876" spans="1:7" x14ac:dyDescent="0.2">
      <c r="A876" s="13" t="s">
        <v>1147</v>
      </c>
      <c r="B876" s="15">
        <v>29.388090349075977</v>
      </c>
      <c r="C876" s="13">
        <v>0</v>
      </c>
      <c r="D876" s="13">
        <f t="shared" si="52"/>
        <v>-2.0394372845368398</v>
      </c>
      <c r="E876" s="13">
        <f t="shared" si="53"/>
        <v>-2.0394372845368398</v>
      </c>
      <c r="F876" s="13">
        <f t="shared" si="54"/>
        <v>0.11512404373634838</v>
      </c>
      <c r="G876" s="13">
        <f t="shared" si="55"/>
        <v>-0.12230780621182953</v>
      </c>
    </row>
    <row r="877" spans="1:7" x14ac:dyDescent="0.2">
      <c r="A877" s="13" t="s">
        <v>1148</v>
      </c>
      <c r="B877" s="15">
        <v>28.832306639288159</v>
      </c>
      <c r="C877" s="13">
        <v>0</v>
      </c>
      <c r="D877" s="13">
        <f t="shared" si="52"/>
        <v>-1.9914638165763037</v>
      </c>
      <c r="E877" s="13">
        <f t="shared" si="53"/>
        <v>-1.9914638165763037</v>
      </c>
      <c r="F877" s="13">
        <f t="shared" si="54"/>
        <v>0.12010208383932376</v>
      </c>
      <c r="G877" s="13">
        <f t="shared" si="55"/>
        <v>-0.12794938260177929</v>
      </c>
    </row>
    <row r="878" spans="1:7" x14ac:dyDescent="0.2">
      <c r="A878" s="13" t="s">
        <v>1149</v>
      </c>
      <c r="B878" s="15">
        <v>29.746748802190282</v>
      </c>
      <c r="C878" s="13">
        <v>0</v>
      </c>
      <c r="D878" s="13">
        <f t="shared" si="52"/>
        <v>-2.0703955323340333</v>
      </c>
      <c r="E878" s="13">
        <f t="shared" si="53"/>
        <v>-2.0703955323340333</v>
      </c>
      <c r="F878" s="13">
        <f t="shared" si="54"/>
        <v>0.11200769209450874</v>
      </c>
      <c r="G878" s="13">
        <f t="shared" si="55"/>
        <v>-0.11879219829607562</v>
      </c>
    </row>
    <row r="879" spans="1:7" x14ac:dyDescent="0.2">
      <c r="A879" s="13" t="s">
        <v>1150</v>
      </c>
      <c r="B879" s="15">
        <v>28.917180013689254</v>
      </c>
      <c r="C879" s="13">
        <v>0</v>
      </c>
      <c r="D879" s="13">
        <f t="shared" si="52"/>
        <v>-1.9987898141466316</v>
      </c>
      <c r="E879" s="13">
        <f t="shared" si="53"/>
        <v>-1.9987898141466316</v>
      </c>
      <c r="F879" s="13">
        <f t="shared" si="54"/>
        <v>0.11933004233987454</v>
      </c>
      <c r="G879" s="13">
        <f t="shared" si="55"/>
        <v>-0.12707234564067518</v>
      </c>
    </row>
    <row r="880" spans="1:7" x14ac:dyDescent="0.2">
      <c r="A880" s="13" t="s">
        <v>1151</v>
      </c>
      <c r="B880" s="15">
        <v>32.240930869267622</v>
      </c>
      <c r="C880" s="13">
        <v>0</v>
      </c>
      <c r="D880" s="13">
        <f t="shared" si="52"/>
        <v>-2.2856853319007744</v>
      </c>
      <c r="E880" s="13">
        <f t="shared" si="53"/>
        <v>-2.2856853319007744</v>
      </c>
      <c r="F880" s="13">
        <f t="shared" si="54"/>
        <v>9.2315454859579121E-2</v>
      </c>
      <c r="G880" s="13">
        <f t="shared" si="55"/>
        <v>-9.685837799042904E-2</v>
      </c>
    </row>
    <row r="881" spans="1:7" x14ac:dyDescent="0.2">
      <c r="A881" s="13" t="s">
        <v>1152</v>
      </c>
      <c r="B881" s="15">
        <v>28.999315537303218</v>
      </c>
      <c r="C881" s="13">
        <v>1</v>
      </c>
      <c r="D881" s="13">
        <f t="shared" si="52"/>
        <v>-2.0058794892146912</v>
      </c>
      <c r="E881" s="13">
        <f t="shared" si="53"/>
        <v>-2.0058794892146912</v>
      </c>
      <c r="F881" s="13">
        <f t="shared" si="54"/>
        <v>0.11858699413962941</v>
      </c>
      <c r="G881" s="13">
        <f t="shared" si="55"/>
        <v>-2.132108459986338</v>
      </c>
    </row>
    <row r="882" spans="1:7" x14ac:dyDescent="0.2">
      <c r="A882" s="13" t="s">
        <v>1153</v>
      </c>
      <c r="B882" s="15">
        <v>29.998631074606433</v>
      </c>
      <c r="C882" s="13">
        <v>0</v>
      </c>
      <c r="D882" s="13">
        <f t="shared" si="52"/>
        <v>-2.0921372025427489</v>
      </c>
      <c r="E882" s="13">
        <f t="shared" si="53"/>
        <v>-2.0921372025427489</v>
      </c>
      <c r="F882" s="13">
        <f t="shared" si="54"/>
        <v>0.10986339566156139</v>
      </c>
      <c r="G882" s="13">
        <f t="shared" si="55"/>
        <v>-0.116380340013315</v>
      </c>
    </row>
    <row r="883" spans="1:7" x14ac:dyDescent="0.2">
      <c r="A883" s="13" t="s">
        <v>1154</v>
      </c>
      <c r="B883" s="15">
        <v>29.212867898699521</v>
      </c>
      <c r="C883" s="13">
        <v>0</v>
      </c>
      <c r="D883" s="13">
        <f t="shared" si="52"/>
        <v>-2.0243126443916459</v>
      </c>
      <c r="E883" s="13">
        <f t="shared" si="53"/>
        <v>-2.0243126443916459</v>
      </c>
      <c r="F883" s="13">
        <f t="shared" si="54"/>
        <v>0.11667379006624332</v>
      </c>
      <c r="G883" s="13">
        <f t="shared" si="55"/>
        <v>-0.12406071292843075</v>
      </c>
    </row>
    <row r="884" spans="1:7" x14ac:dyDescent="0.2">
      <c r="A884" s="13" t="s">
        <v>1155</v>
      </c>
      <c r="B884" s="15">
        <v>29.579739904175224</v>
      </c>
      <c r="C884" s="13">
        <v>0</v>
      </c>
      <c r="D884" s="13">
        <f t="shared" si="52"/>
        <v>-2.055979859695646</v>
      </c>
      <c r="E884" s="13">
        <f t="shared" si="53"/>
        <v>-2.055979859695646</v>
      </c>
      <c r="F884" s="13">
        <f t="shared" si="54"/>
        <v>0.11344954282671285</v>
      </c>
      <c r="G884" s="13">
        <f t="shared" si="55"/>
        <v>-0.12041723780244977</v>
      </c>
    </row>
    <row r="885" spans="1:7" x14ac:dyDescent="0.2">
      <c r="A885" s="13" t="s">
        <v>1156</v>
      </c>
      <c r="B885" s="15">
        <v>32.167008898015055</v>
      </c>
      <c r="C885" s="13">
        <v>0</v>
      </c>
      <c r="D885" s="13">
        <f t="shared" si="52"/>
        <v>-2.2793046243395212</v>
      </c>
      <c r="E885" s="13">
        <f t="shared" si="53"/>
        <v>-2.2793046243395212</v>
      </c>
      <c r="F885" s="13">
        <f t="shared" si="54"/>
        <v>9.2851508101918417E-2</v>
      </c>
      <c r="G885" s="13">
        <f t="shared" si="55"/>
        <v>-9.7449124628812306E-2</v>
      </c>
    </row>
    <row r="886" spans="1:7" x14ac:dyDescent="0.2">
      <c r="A886" s="13" t="s">
        <v>1157</v>
      </c>
      <c r="B886" s="15">
        <v>35.581108829568791</v>
      </c>
      <c r="C886" s="13">
        <v>0</v>
      </c>
      <c r="D886" s="13">
        <f t="shared" si="52"/>
        <v>-2.5739987846685306</v>
      </c>
      <c r="E886" s="13">
        <f t="shared" si="53"/>
        <v>-2.5739987846685306</v>
      </c>
      <c r="F886" s="13">
        <f t="shared" si="54"/>
        <v>7.0830677226729727E-2</v>
      </c>
      <c r="G886" s="13">
        <f t="shared" si="55"/>
        <v>-7.3464293295891672E-2</v>
      </c>
    </row>
    <row r="887" spans="1:7" x14ac:dyDescent="0.2">
      <c r="A887" s="13" t="s">
        <v>1158</v>
      </c>
      <c r="B887" s="15">
        <v>29.828884325804243</v>
      </c>
      <c r="C887" s="13">
        <v>0</v>
      </c>
      <c r="D887" s="13">
        <f t="shared" si="52"/>
        <v>-2.0774852074020931</v>
      </c>
      <c r="E887" s="13">
        <f t="shared" si="53"/>
        <v>-2.0774852074020931</v>
      </c>
      <c r="F887" s="13">
        <f t="shared" si="54"/>
        <v>0.11130447636134792</v>
      </c>
      <c r="G887" s="13">
        <f t="shared" si="55"/>
        <v>-0.11800059522726709</v>
      </c>
    </row>
    <row r="888" spans="1:7" x14ac:dyDescent="0.2">
      <c r="A888" s="13" t="s">
        <v>1159</v>
      </c>
      <c r="B888" s="15">
        <v>29.464750171115675</v>
      </c>
      <c r="C888" s="13">
        <v>0</v>
      </c>
      <c r="D888" s="13">
        <f t="shared" si="52"/>
        <v>-2.0460543146003625</v>
      </c>
      <c r="E888" s="13">
        <f t="shared" si="53"/>
        <v>-2.0460543146003625</v>
      </c>
      <c r="F888" s="13">
        <f t="shared" si="54"/>
        <v>0.11445167837678662</v>
      </c>
      <c r="G888" s="13">
        <f t="shared" si="55"/>
        <v>-0.12154825337437145</v>
      </c>
    </row>
    <row r="889" spans="1:7" x14ac:dyDescent="0.2">
      <c r="A889" s="13" t="s">
        <v>1160</v>
      </c>
      <c r="B889" s="15">
        <v>29.574264202600958</v>
      </c>
      <c r="C889" s="13">
        <v>0</v>
      </c>
      <c r="D889" s="13">
        <f t="shared" si="52"/>
        <v>-2.055507214691108</v>
      </c>
      <c r="E889" s="13">
        <f t="shared" si="53"/>
        <v>-2.055507214691108</v>
      </c>
      <c r="F889" s="13">
        <f t="shared" si="54"/>
        <v>0.11349708955361131</v>
      </c>
      <c r="G889" s="13">
        <f t="shared" si="55"/>
        <v>-0.12047087039781114</v>
      </c>
    </row>
    <row r="890" spans="1:7" x14ac:dyDescent="0.2">
      <c r="A890" s="13" t="s">
        <v>1161</v>
      </c>
      <c r="B890" s="15">
        <v>29.579739904175224</v>
      </c>
      <c r="C890" s="13">
        <v>0</v>
      </c>
      <c r="D890" s="13">
        <f t="shared" si="52"/>
        <v>-2.055979859695646</v>
      </c>
      <c r="E890" s="13">
        <f t="shared" si="53"/>
        <v>-2.055979859695646</v>
      </c>
      <c r="F890" s="13">
        <f t="shared" si="54"/>
        <v>0.11344954282671285</v>
      </c>
      <c r="G890" s="13">
        <f t="shared" si="55"/>
        <v>-0.12041723780244977</v>
      </c>
    </row>
    <row r="891" spans="1:7" x14ac:dyDescent="0.2">
      <c r="A891" s="13" t="s">
        <v>1162</v>
      </c>
      <c r="B891" s="15">
        <v>32</v>
      </c>
      <c r="C891" s="13">
        <v>0</v>
      </c>
      <c r="D891" s="13">
        <f t="shared" si="52"/>
        <v>-2.2648889517011339</v>
      </c>
      <c r="E891" s="13">
        <f t="shared" si="53"/>
        <v>-2.2648889517011339</v>
      </c>
      <c r="F891" s="13">
        <f t="shared" si="54"/>
        <v>9.4072889254456282E-2</v>
      </c>
      <c r="G891" s="13">
        <f t="shared" si="55"/>
        <v>-9.8796427891305938E-2</v>
      </c>
    </row>
    <row r="892" spans="1:7" x14ac:dyDescent="0.2">
      <c r="A892" s="13" t="s">
        <v>1163</v>
      </c>
      <c r="B892" s="15">
        <v>35.813826146475016</v>
      </c>
      <c r="C892" s="13">
        <v>0</v>
      </c>
      <c r="D892" s="13">
        <f t="shared" si="52"/>
        <v>-2.5940861973613654</v>
      </c>
      <c r="E892" s="13">
        <f t="shared" si="53"/>
        <v>-2.5940861973613654</v>
      </c>
      <c r="F892" s="13">
        <f t="shared" si="54"/>
        <v>6.9519993771439526E-2</v>
      </c>
      <c r="G892" s="13">
        <f t="shared" si="55"/>
        <v>-7.2054690257431706E-2</v>
      </c>
    </row>
    <row r="893" spans="1:7" x14ac:dyDescent="0.2">
      <c r="A893" s="13" t="s">
        <v>1164</v>
      </c>
      <c r="B893" s="15">
        <v>29.650924024640656</v>
      </c>
      <c r="C893" s="13">
        <v>0</v>
      </c>
      <c r="D893" s="13">
        <f t="shared" si="52"/>
        <v>-2.0621242447546306</v>
      </c>
      <c r="E893" s="13">
        <f t="shared" si="53"/>
        <v>-2.0621242447546306</v>
      </c>
      <c r="F893" s="13">
        <f t="shared" si="54"/>
        <v>0.1128330145595816</v>
      </c>
      <c r="G893" s="13">
        <f t="shared" si="55"/>
        <v>-0.11972205572085252</v>
      </c>
    </row>
    <row r="894" spans="1:7" x14ac:dyDescent="0.2">
      <c r="A894" s="13" t="s">
        <v>1165</v>
      </c>
      <c r="B894" s="15">
        <v>30.165639972621491</v>
      </c>
      <c r="C894" s="13">
        <v>0</v>
      </c>
      <c r="D894" s="13">
        <f t="shared" si="52"/>
        <v>-2.1065528751811371</v>
      </c>
      <c r="E894" s="13">
        <f t="shared" si="53"/>
        <v>-2.1065528751811371</v>
      </c>
      <c r="F894" s="13">
        <f t="shared" si="54"/>
        <v>0.10846154598272376</v>
      </c>
      <c r="G894" s="13">
        <f t="shared" si="55"/>
        <v>-0.11480670854606354</v>
      </c>
    </row>
    <row r="895" spans="1:7" x14ac:dyDescent="0.2">
      <c r="A895" s="13" t="s">
        <v>1166</v>
      </c>
      <c r="B895" s="15">
        <v>30.666666666666668</v>
      </c>
      <c r="C895" s="13">
        <v>0</v>
      </c>
      <c r="D895" s="13">
        <f t="shared" si="52"/>
        <v>-2.1497998930963007</v>
      </c>
      <c r="E895" s="13">
        <f t="shared" si="53"/>
        <v>-2.1497998930963007</v>
      </c>
      <c r="F895" s="13">
        <f t="shared" si="54"/>
        <v>0.10434992383313445</v>
      </c>
      <c r="G895" s="13">
        <f t="shared" si="55"/>
        <v>-0.11020548228014802</v>
      </c>
    </row>
    <row r="896" spans="1:7" x14ac:dyDescent="0.2">
      <c r="A896" s="13" t="s">
        <v>1167</v>
      </c>
      <c r="B896" s="15">
        <v>30.22861054072553</v>
      </c>
      <c r="C896" s="13">
        <v>0</v>
      </c>
      <c r="D896" s="13">
        <f t="shared" si="52"/>
        <v>-2.111988292733316</v>
      </c>
      <c r="E896" s="13">
        <f t="shared" si="53"/>
        <v>-2.111988292733316</v>
      </c>
      <c r="F896" s="13">
        <f t="shared" si="54"/>
        <v>0.10793707140323483</v>
      </c>
      <c r="G896" s="13">
        <f t="shared" si="55"/>
        <v>-0.11421860113628242</v>
      </c>
    </row>
    <row r="897" spans="1:7" x14ac:dyDescent="0.2">
      <c r="A897" s="13" t="s">
        <v>1168</v>
      </c>
      <c r="B897" s="15">
        <v>30.48596851471595</v>
      </c>
      <c r="C897" s="13">
        <v>0</v>
      </c>
      <c r="D897" s="13">
        <f t="shared" si="52"/>
        <v>-2.1342026079465697</v>
      </c>
      <c r="E897" s="13">
        <f t="shared" si="53"/>
        <v>-2.1342026079465697</v>
      </c>
      <c r="F897" s="13">
        <f t="shared" si="54"/>
        <v>0.10581668370736529</v>
      </c>
      <c r="G897" s="13">
        <f t="shared" si="55"/>
        <v>-0.11184447304739542</v>
      </c>
    </row>
    <row r="898" spans="1:7" x14ac:dyDescent="0.2">
      <c r="A898" s="13" t="s">
        <v>1169</v>
      </c>
      <c r="B898" s="15">
        <v>30.250513347022586</v>
      </c>
      <c r="C898" s="13">
        <v>0</v>
      </c>
      <c r="D898" s="13">
        <f t="shared" ref="D898:D961" si="56">$J$2+$J$3*B898</f>
        <v>-2.1138788727514655</v>
      </c>
      <c r="E898" s="13">
        <f t="shared" si="53"/>
        <v>-2.1138788727514655</v>
      </c>
      <c r="F898" s="13">
        <f t="shared" si="54"/>
        <v>0.10775516865307706</v>
      </c>
      <c r="G898" s="13">
        <f t="shared" si="55"/>
        <v>-0.11401470945921698</v>
      </c>
    </row>
    <row r="899" spans="1:7" x14ac:dyDescent="0.2">
      <c r="A899" s="13" t="s">
        <v>1170</v>
      </c>
      <c r="B899" s="15">
        <v>30.250513347022586</v>
      </c>
      <c r="C899" s="13">
        <v>0</v>
      </c>
      <c r="D899" s="13">
        <f t="shared" si="56"/>
        <v>-2.1138788727514655</v>
      </c>
      <c r="E899" s="13">
        <f t="shared" ref="E899:E962" si="57">MIN(MAX(D899,-35),35)</f>
        <v>-2.1138788727514655</v>
      </c>
      <c r="F899" s="13">
        <f t="shared" ref="F899:F962" si="58">1/(1+EXP(-E899))</f>
        <v>0.10775516865307706</v>
      </c>
      <c r="G899" s="13">
        <f t="shared" ref="G899:G962" si="59">C899*LN(F899)+(1-C899)*LN(1-F899)</f>
        <v>-0.11401470945921698</v>
      </c>
    </row>
    <row r="900" spans="1:7" x14ac:dyDescent="0.2">
      <c r="A900" s="13" t="s">
        <v>1171</v>
      </c>
      <c r="B900" s="15">
        <v>33.338809034907598</v>
      </c>
      <c r="C900" s="13">
        <v>1</v>
      </c>
      <c r="D900" s="13">
        <f t="shared" si="56"/>
        <v>-2.3804506553105043</v>
      </c>
      <c r="E900" s="13">
        <f t="shared" si="57"/>
        <v>-2.3804506553105043</v>
      </c>
      <c r="F900" s="13">
        <f t="shared" si="58"/>
        <v>8.4675630851576145E-2</v>
      </c>
      <c r="G900" s="13">
        <f t="shared" si="59"/>
        <v>-2.468927430036481</v>
      </c>
    </row>
    <row r="901" spans="1:7" x14ac:dyDescent="0.2">
      <c r="A901" s="13" t="s">
        <v>1172</v>
      </c>
      <c r="B901" s="15">
        <v>32</v>
      </c>
      <c r="C901" s="13">
        <v>0</v>
      </c>
      <c r="D901" s="13">
        <f t="shared" si="56"/>
        <v>-2.2648889517011339</v>
      </c>
      <c r="E901" s="13">
        <f t="shared" si="57"/>
        <v>-2.2648889517011339</v>
      </c>
      <c r="F901" s="13">
        <f t="shared" si="58"/>
        <v>9.4072889254456282E-2</v>
      </c>
      <c r="G901" s="13">
        <f t="shared" si="59"/>
        <v>-9.8796427891305938E-2</v>
      </c>
    </row>
    <row r="902" spans="1:7" x14ac:dyDescent="0.2">
      <c r="A902" s="13" t="s">
        <v>1173</v>
      </c>
      <c r="B902" s="15">
        <v>30.598220396988363</v>
      </c>
      <c r="C902" s="13">
        <v>0</v>
      </c>
      <c r="D902" s="13">
        <f t="shared" si="56"/>
        <v>-2.1438918305395838</v>
      </c>
      <c r="E902" s="13">
        <f t="shared" si="57"/>
        <v>-2.1438918305395838</v>
      </c>
      <c r="F902" s="13">
        <f t="shared" si="58"/>
        <v>0.10490338949969091</v>
      </c>
      <c r="G902" s="13">
        <f t="shared" si="59"/>
        <v>-0.11082362183980805</v>
      </c>
    </row>
    <row r="903" spans="1:7" x14ac:dyDescent="0.2">
      <c r="A903" s="13" t="s">
        <v>1174</v>
      </c>
      <c r="B903" s="15">
        <v>30.918548939082822</v>
      </c>
      <c r="C903" s="13">
        <v>0</v>
      </c>
      <c r="D903" s="13">
        <f t="shared" si="56"/>
        <v>-2.1715415633050164</v>
      </c>
      <c r="E903" s="13">
        <f t="shared" si="57"/>
        <v>-2.1715415633050164</v>
      </c>
      <c r="F903" s="13">
        <f t="shared" si="58"/>
        <v>0.10233533426440229</v>
      </c>
      <c r="G903" s="13">
        <f t="shared" si="59"/>
        <v>-0.10795870387685698</v>
      </c>
    </row>
    <row r="904" spans="1:7" x14ac:dyDescent="0.2">
      <c r="A904" s="13" t="s">
        <v>1175</v>
      </c>
      <c r="B904" s="15">
        <v>42.414784394250511</v>
      </c>
      <c r="C904" s="13">
        <v>0</v>
      </c>
      <c r="D904" s="13">
        <f t="shared" si="56"/>
        <v>-3.1638597503310848</v>
      </c>
      <c r="E904" s="13">
        <f t="shared" si="57"/>
        <v>-3.1638597503310848</v>
      </c>
      <c r="F904" s="13">
        <f t="shared" si="58"/>
        <v>4.0548625589965408E-2</v>
      </c>
      <c r="G904" s="13">
        <f t="shared" si="59"/>
        <v>-4.1393642869590484E-2</v>
      </c>
    </row>
    <row r="905" spans="1:7" x14ac:dyDescent="0.2">
      <c r="A905" s="13" t="s">
        <v>1176</v>
      </c>
      <c r="B905" s="15">
        <v>31.01163586584531</v>
      </c>
      <c r="C905" s="13">
        <v>0</v>
      </c>
      <c r="D905" s="13">
        <f t="shared" si="56"/>
        <v>-2.1795765283821504</v>
      </c>
      <c r="E905" s="13">
        <f t="shared" si="57"/>
        <v>-2.1795765283821504</v>
      </c>
      <c r="F905" s="13">
        <f t="shared" si="58"/>
        <v>0.10159957463858177</v>
      </c>
      <c r="G905" s="13">
        <f t="shared" si="59"/>
        <v>-0.10713940209250127</v>
      </c>
    </row>
    <row r="906" spans="1:7" x14ac:dyDescent="0.2">
      <c r="A906" s="13" t="s">
        <v>1177</v>
      </c>
      <c r="B906" s="15">
        <v>32.958247775496233</v>
      </c>
      <c r="C906" s="13">
        <v>0</v>
      </c>
      <c r="D906" s="13">
        <f t="shared" si="56"/>
        <v>-2.3476018274951613</v>
      </c>
      <c r="E906" s="13">
        <f t="shared" si="57"/>
        <v>-2.3476018274951613</v>
      </c>
      <c r="F906" s="13">
        <f t="shared" si="58"/>
        <v>8.7256580821838584E-2</v>
      </c>
      <c r="G906" s="13">
        <f t="shared" si="59"/>
        <v>-9.1300468356620576E-2</v>
      </c>
    </row>
    <row r="907" spans="1:7" x14ac:dyDescent="0.2">
      <c r="A907" s="13" t="s">
        <v>1178</v>
      </c>
      <c r="B907" s="15">
        <v>33.412731006160165</v>
      </c>
      <c r="C907" s="13">
        <v>0</v>
      </c>
      <c r="D907" s="13">
        <f t="shared" si="56"/>
        <v>-2.3868313628717583</v>
      </c>
      <c r="E907" s="13">
        <f t="shared" si="57"/>
        <v>-2.3868313628717583</v>
      </c>
      <c r="F907" s="13">
        <f t="shared" si="58"/>
        <v>8.4182398617324211E-2</v>
      </c>
      <c r="G907" s="13">
        <f t="shared" si="59"/>
        <v>-8.793805926413055E-2</v>
      </c>
    </row>
    <row r="908" spans="1:7" x14ac:dyDescent="0.2">
      <c r="A908" s="13" t="s">
        <v>1179</v>
      </c>
      <c r="B908" s="15">
        <v>34.748802190280628</v>
      </c>
      <c r="C908" s="13">
        <v>0</v>
      </c>
      <c r="D908" s="13">
        <f t="shared" si="56"/>
        <v>-2.5021567439788601</v>
      </c>
      <c r="E908" s="13">
        <f t="shared" si="57"/>
        <v>-2.5021567439788601</v>
      </c>
      <c r="F908" s="13">
        <f t="shared" si="58"/>
        <v>7.5707122493430631E-2</v>
      </c>
      <c r="G908" s="13">
        <f t="shared" si="59"/>
        <v>-7.8726290565427709E-2</v>
      </c>
    </row>
    <row r="909" spans="1:7" x14ac:dyDescent="0.2">
      <c r="A909" s="13" t="s">
        <v>1180</v>
      </c>
      <c r="B909" s="15">
        <v>32</v>
      </c>
      <c r="C909" s="13">
        <v>0</v>
      </c>
      <c r="D909" s="13">
        <f t="shared" si="56"/>
        <v>-2.2648889517011339</v>
      </c>
      <c r="E909" s="13">
        <f t="shared" si="57"/>
        <v>-2.2648889517011339</v>
      </c>
      <c r="F909" s="13">
        <f t="shared" si="58"/>
        <v>9.4072889254456282E-2</v>
      </c>
      <c r="G909" s="13">
        <f t="shared" si="59"/>
        <v>-9.8796427891305938E-2</v>
      </c>
    </row>
    <row r="910" spans="1:7" x14ac:dyDescent="0.2">
      <c r="A910" s="13" t="s">
        <v>1181</v>
      </c>
      <c r="B910" s="15">
        <v>31.748117727583846</v>
      </c>
      <c r="C910" s="13">
        <v>0</v>
      </c>
      <c r="D910" s="13">
        <f t="shared" si="56"/>
        <v>-2.2431472814924174</v>
      </c>
      <c r="E910" s="13">
        <f t="shared" si="57"/>
        <v>-2.2431472814924174</v>
      </c>
      <c r="F910" s="13">
        <f t="shared" si="58"/>
        <v>9.5942207641500285E-2</v>
      </c>
      <c r="G910" s="13">
        <f t="shared" si="59"/>
        <v>-0.10086199103326006</v>
      </c>
    </row>
    <row r="911" spans="1:7" x14ac:dyDescent="0.2">
      <c r="A911" s="13" t="s">
        <v>1182</v>
      </c>
      <c r="B911" s="15">
        <v>31.832991101984941</v>
      </c>
      <c r="C911" s="13">
        <v>0</v>
      </c>
      <c r="D911" s="13">
        <f t="shared" si="56"/>
        <v>-2.2504732790627457</v>
      </c>
      <c r="E911" s="13">
        <f t="shared" si="57"/>
        <v>-2.2504732790627457</v>
      </c>
      <c r="F911" s="13">
        <f t="shared" si="58"/>
        <v>9.5308648637600649E-2</v>
      </c>
      <c r="G911" s="13">
        <f t="shared" si="59"/>
        <v>-0.10016144167072412</v>
      </c>
    </row>
    <row r="912" spans="1:7" x14ac:dyDescent="0.2">
      <c r="A912" s="13" t="s">
        <v>1183</v>
      </c>
      <c r="B912" s="15">
        <v>31.917864476386036</v>
      </c>
      <c r="C912" s="13">
        <v>0</v>
      </c>
      <c r="D912" s="13">
        <f t="shared" si="56"/>
        <v>-2.2577992766330741</v>
      </c>
      <c r="E912" s="13">
        <f t="shared" si="57"/>
        <v>-2.2577992766330741</v>
      </c>
      <c r="F912" s="13">
        <f t="shared" si="58"/>
        <v>9.4678835222886684E-2</v>
      </c>
      <c r="G912" s="13">
        <f t="shared" si="59"/>
        <v>-9.9465520029833041E-2</v>
      </c>
    </row>
    <row r="913" spans="1:7" x14ac:dyDescent="0.2">
      <c r="A913" s="13" t="s">
        <v>1184</v>
      </c>
      <c r="B913" s="15">
        <v>33.497604380561256</v>
      </c>
      <c r="C913" s="13">
        <v>0</v>
      </c>
      <c r="D913" s="13">
        <f t="shared" si="56"/>
        <v>-2.3941573604420858</v>
      </c>
      <c r="E913" s="13">
        <f t="shared" si="57"/>
        <v>-2.3941573604420858</v>
      </c>
      <c r="F913" s="13">
        <f t="shared" si="58"/>
        <v>8.3619313375490403E-2</v>
      </c>
      <c r="G913" s="13">
        <f t="shared" si="59"/>
        <v>-8.7323403892768867E-2</v>
      </c>
    </row>
    <row r="914" spans="1:7" x14ac:dyDescent="0.2">
      <c r="A914" s="13" t="s">
        <v>1185</v>
      </c>
      <c r="B914" s="15">
        <v>32.251882272416154</v>
      </c>
      <c r="C914" s="13">
        <v>0</v>
      </c>
      <c r="D914" s="13">
        <f t="shared" si="56"/>
        <v>-2.2866306219098496</v>
      </c>
      <c r="E914" s="13">
        <f t="shared" si="57"/>
        <v>-2.2866306219098496</v>
      </c>
      <c r="F914" s="13">
        <f t="shared" si="58"/>
        <v>9.2236276398946826E-2</v>
      </c>
      <c r="G914" s="13">
        <f t="shared" si="59"/>
        <v>-9.6771150541378775E-2</v>
      </c>
    </row>
    <row r="915" spans="1:7" x14ac:dyDescent="0.2">
      <c r="A915" s="13" t="s">
        <v>1186</v>
      </c>
      <c r="B915" s="15">
        <v>32.328542094455855</v>
      </c>
      <c r="C915" s="13">
        <v>0</v>
      </c>
      <c r="D915" s="13">
        <f t="shared" si="56"/>
        <v>-2.2932476519733722</v>
      </c>
      <c r="E915" s="13">
        <f t="shared" si="57"/>
        <v>-2.2932476519733722</v>
      </c>
      <c r="F915" s="13">
        <f t="shared" si="58"/>
        <v>9.168373364991915E-2</v>
      </c>
      <c r="G915" s="13">
        <f t="shared" si="59"/>
        <v>-9.6162650068784633E-2</v>
      </c>
    </row>
    <row r="916" spans="1:7" x14ac:dyDescent="0.2">
      <c r="A916" s="13" t="s">
        <v>1187</v>
      </c>
      <c r="B916" s="15">
        <v>32.328542094455855</v>
      </c>
      <c r="C916" s="13">
        <v>0</v>
      </c>
      <c r="D916" s="13">
        <f t="shared" si="56"/>
        <v>-2.2932476519733722</v>
      </c>
      <c r="E916" s="13">
        <f t="shared" si="57"/>
        <v>-2.2932476519733722</v>
      </c>
      <c r="F916" s="13">
        <f t="shared" si="58"/>
        <v>9.168373364991915E-2</v>
      </c>
      <c r="G916" s="13">
        <f t="shared" si="59"/>
        <v>-9.6162650068784633E-2</v>
      </c>
    </row>
    <row r="917" spans="1:7" x14ac:dyDescent="0.2">
      <c r="A917" s="13" t="s">
        <v>1188</v>
      </c>
      <c r="B917" s="15">
        <v>34.499657768651609</v>
      </c>
      <c r="C917" s="13">
        <v>0</v>
      </c>
      <c r="D917" s="13">
        <f t="shared" si="56"/>
        <v>-2.480651396272413</v>
      </c>
      <c r="E917" s="13">
        <f t="shared" si="57"/>
        <v>-2.480651396272413</v>
      </c>
      <c r="F917" s="13">
        <f t="shared" si="58"/>
        <v>7.7225769582418766E-2</v>
      </c>
      <c r="G917" s="13">
        <f t="shared" si="59"/>
        <v>-8.037067849770832E-2</v>
      </c>
    </row>
    <row r="918" spans="1:7" x14ac:dyDescent="0.2">
      <c r="A918" s="13" t="s">
        <v>1189</v>
      </c>
      <c r="B918" s="15">
        <v>34.108145106091719</v>
      </c>
      <c r="C918" s="13">
        <v>0</v>
      </c>
      <c r="D918" s="13">
        <f t="shared" si="56"/>
        <v>-2.4468572784479958</v>
      </c>
      <c r="E918" s="13">
        <f t="shared" si="57"/>
        <v>-2.4468572784479958</v>
      </c>
      <c r="F918" s="13">
        <f t="shared" si="58"/>
        <v>7.9668674302024289E-2</v>
      </c>
      <c r="G918" s="13">
        <f t="shared" si="59"/>
        <v>-8.3021537144446572E-2</v>
      </c>
    </row>
    <row r="919" spans="1:7" x14ac:dyDescent="0.2">
      <c r="A919" s="13" t="s">
        <v>1190</v>
      </c>
      <c r="B919" s="15">
        <v>32.917180013689254</v>
      </c>
      <c r="C919" s="13">
        <v>0</v>
      </c>
      <c r="D919" s="13">
        <f t="shared" si="56"/>
        <v>-2.3440569899611319</v>
      </c>
      <c r="E919" s="13">
        <f t="shared" si="57"/>
        <v>-2.3440569899611319</v>
      </c>
      <c r="F919" s="13">
        <f t="shared" si="58"/>
        <v>8.7539315231479578E-2</v>
      </c>
      <c r="G919" s="13">
        <f t="shared" si="59"/>
        <v>-9.1610279638866879E-2</v>
      </c>
    </row>
    <row r="920" spans="1:7" x14ac:dyDescent="0.2">
      <c r="A920" s="13" t="s">
        <v>1191</v>
      </c>
      <c r="B920" s="15">
        <v>33.256673511293634</v>
      </c>
      <c r="C920" s="13">
        <v>0</v>
      </c>
      <c r="D920" s="13">
        <f t="shared" si="56"/>
        <v>-2.3733609802424445</v>
      </c>
      <c r="E920" s="13">
        <f t="shared" si="57"/>
        <v>-2.3733609802424445</v>
      </c>
      <c r="F920" s="13">
        <f t="shared" si="58"/>
        <v>8.522674130089998E-2</v>
      </c>
      <c r="G920" s="13">
        <f t="shared" si="59"/>
        <v>-8.9079049115710976E-2</v>
      </c>
    </row>
    <row r="921" spans="1:7" x14ac:dyDescent="0.2">
      <c r="A921" s="13" t="s">
        <v>1192</v>
      </c>
      <c r="B921" s="15">
        <v>37.412731006160165</v>
      </c>
      <c r="C921" s="13">
        <v>0</v>
      </c>
      <c r="D921" s="13">
        <f t="shared" si="56"/>
        <v>-2.732098538686258</v>
      </c>
      <c r="E921" s="13">
        <f t="shared" si="57"/>
        <v>-2.732098538686258</v>
      </c>
      <c r="F921" s="13">
        <f t="shared" si="58"/>
        <v>6.1105655026861674E-2</v>
      </c>
      <c r="G921" s="13">
        <f t="shared" si="59"/>
        <v>-6.3052324770028506E-2</v>
      </c>
    </row>
    <row r="922" spans="1:7" x14ac:dyDescent="0.2">
      <c r="A922" s="13" t="s">
        <v>1193</v>
      </c>
      <c r="B922" s="15">
        <v>36.328542094455855</v>
      </c>
      <c r="C922" s="13">
        <v>0</v>
      </c>
      <c r="D922" s="13">
        <f t="shared" si="56"/>
        <v>-2.6385148277878727</v>
      </c>
      <c r="E922" s="13">
        <f t="shared" si="57"/>
        <v>-2.6385148277878727</v>
      </c>
      <c r="F922" s="13">
        <f t="shared" si="58"/>
        <v>6.6700430272385869E-2</v>
      </c>
      <c r="G922" s="13">
        <f t="shared" si="59"/>
        <v>-6.9029047433135163E-2</v>
      </c>
    </row>
    <row r="923" spans="1:7" x14ac:dyDescent="0.2">
      <c r="A923" s="13" t="s">
        <v>1194</v>
      </c>
      <c r="B923" s="15">
        <v>33.251197809719372</v>
      </c>
      <c r="C923" s="13">
        <v>0</v>
      </c>
      <c r="D923" s="13">
        <f t="shared" si="56"/>
        <v>-2.3728883352379073</v>
      </c>
      <c r="E923" s="13">
        <f t="shared" si="57"/>
        <v>-2.3728883352379073</v>
      </c>
      <c r="F923" s="13">
        <f t="shared" si="58"/>
        <v>8.5263597415992709E-2</v>
      </c>
      <c r="G923" s="13">
        <f t="shared" si="59"/>
        <v>-8.9119339818600055E-2</v>
      </c>
    </row>
    <row r="924" spans="1:7" x14ac:dyDescent="0.2">
      <c r="A924" s="13" t="s">
        <v>1195</v>
      </c>
      <c r="B924" s="15">
        <v>33.327857631759066</v>
      </c>
      <c r="C924" s="13">
        <v>0</v>
      </c>
      <c r="D924" s="13">
        <f t="shared" si="56"/>
        <v>-2.37950536530143</v>
      </c>
      <c r="E924" s="13">
        <f t="shared" si="57"/>
        <v>-2.37950536530143</v>
      </c>
      <c r="F924" s="13">
        <f t="shared" si="58"/>
        <v>8.4748924955505497E-2</v>
      </c>
      <c r="G924" s="13">
        <f t="shared" si="59"/>
        <v>-8.8556852391391924E-2</v>
      </c>
    </row>
    <row r="925" spans="1:7" x14ac:dyDescent="0.2">
      <c r="A925" s="13" t="s">
        <v>1196</v>
      </c>
      <c r="B925" s="15">
        <v>37.664613278576319</v>
      </c>
      <c r="C925" s="13">
        <v>0</v>
      </c>
      <c r="D925" s="13">
        <f t="shared" si="56"/>
        <v>-2.7538402088949745</v>
      </c>
      <c r="E925" s="13">
        <f t="shared" si="57"/>
        <v>-2.7538402088949745</v>
      </c>
      <c r="F925" s="13">
        <f t="shared" si="58"/>
        <v>5.9870135633871009E-2</v>
      </c>
      <c r="G925" s="13">
        <f t="shared" si="59"/>
        <v>-6.1737259679426282E-2</v>
      </c>
    </row>
    <row r="926" spans="1:7" x14ac:dyDescent="0.2">
      <c r="A926" s="13" t="s">
        <v>1197</v>
      </c>
      <c r="B926" s="15">
        <v>33.412731006160165</v>
      </c>
      <c r="C926" s="13">
        <v>0</v>
      </c>
      <c r="D926" s="13">
        <f t="shared" si="56"/>
        <v>-2.3868313628717583</v>
      </c>
      <c r="E926" s="13">
        <f t="shared" si="57"/>
        <v>-2.3868313628717583</v>
      </c>
      <c r="F926" s="13">
        <f t="shared" si="58"/>
        <v>8.4182398617324211E-2</v>
      </c>
      <c r="G926" s="13">
        <f t="shared" si="59"/>
        <v>-8.793805926413055E-2</v>
      </c>
    </row>
    <row r="927" spans="1:7" x14ac:dyDescent="0.2">
      <c r="A927" s="13" t="s">
        <v>1198</v>
      </c>
      <c r="B927" s="15">
        <v>33.916495550992472</v>
      </c>
      <c r="C927" s="13">
        <v>0</v>
      </c>
      <c r="D927" s="13">
        <f t="shared" si="56"/>
        <v>-2.4303147032891896</v>
      </c>
      <c r="E927" s="13">
        <f t="shared" si="57"/>
        <v>-2.4303147032891896</v>
      </c>
      <c r="F927" s="13">
        <f t="shared" si="58"/>
        <v>8.0890066926629464E-2</v>
      </c>
      <c r="G927" s="13">
        <f t="shared" si="59"/>
        <v>-8.4349541285143631E-2</v>
      </c>
    </row>
    <row r="928" spans="1:7" x14ac:dyDescent="0.2">
      <c r="A928" s="13" t="s">
        <v>1199</v>
      </c>
      <c r="B928" s="15">
        <v>34.636550308008211</v>
      </c>
      <c r="C928" s="13">
        <v>0</v>
      </c>
      <c r="D928" s="13">
        <f t="shared" si="56"/>
        <v>-2.4924675213858452</v>
      </c>
      <c r="E928" s="13">
        <f t="shared" si="57"/>
        <v>-2.4924675213858452</v>
      </c>
      <c r="F928" s="13">
        <f t="shared" si="58"/>
        <v>7.6387924711258687E-2</v>
      </c>
      <c r="G928" s="13">
        <f t="shared" si="59"/>
        <v>-7.9463127433146985E-2</v>
      </c>
    </row>
    <row r="929" spans="1:7" x14ac:dyDescent="0.2">
      <c r="A929" s="13" t="s">
        <v>1200</v>
      </c>
      <c r="B929" s="15">
        <v>33.763175906913077</v>
      </c>
      <c r="C929" s="13">
        <v>0</v>
      </c>
      <c r="D929" s="13">
        <f t="shared" si="56"/>
        <v>-2.4170806431621461</v>
      </c>
      <c r="E929" s="13">
        <f t="shared" si="57"/>
        <v>-2.4170806431621461</v>
      </c>
      <c r="F929" s="13">
        <f t="shared" si="58"/>
        <v>8.1879450999543385E-2</v>
      </c>
      <c r="G929" s="13">
        <f t="shared" si="59"/>
        <v>-8.5426579989006879E-2</v>
      </c>
    </row>
    <row r="930" spans="1:7" x14ac:dyDescent="0.2">
      <c r="A930" s="13" t="s">
        <v>1201</v>
      </c>
      <c r="B930" s="15">
        <v>35.329226557152637</v>
      </c>
      <c r="C930" s="13">
        <v>0</v>
      </c>
      <c r="D930" s="13">
        <f t="shared" si="56"/>
        <v>-2.5522571144598141</v>
      </c>
      <c r="E930" s="13">
        <f t="shared" si="57"/>
        <v>-2.5522571144598141</v>
      </c>
      <c r="F930" s="13">
        <f t="shared" si="58"/>
        <v>7.2274996667604924E-2</v>
      </c>
      <c r="G930" s="13">
        <f t="shared" si="59"/>
        <v>-7.5019922727075611E-2</v>
      </c>
    </row>
    <row r="931" spans="1:7" x14ac:dyDescent="0.2">
      <c r="A931" s="13" t="s">
        <v>1202</v>
      </c>
      <c r="B931" s="15">
        <v>36.251882272416154</v>
      </c>
      <c r="C931" s="13">
        <v>0</v>
      </c>
      <c r="D931" s="13">
        <f t="shared" si="56"/>
        <v>-2.6318977977243501</v>
      </c>
      <c r="E931" s="13">
        <f t="shared" si="57"/>
        <v>-2.6318977977243501</v>
      </c>
      <c r="F931" s="13">
        <f t="shared" si="58"/>
        <v>6.7113533129200112E-2</v>
      </c>
      <c r="G931" s="13">
        <f t="shared" si="59"/>
        <v>-6.9471771636896398E-2</v>
      </c>
    </row>
    <row r="932" spans="1:7" x14ac:dyDescent="0.2">
      <c r="A932" s="13" t="s">
        <v>1203</v>
      </c>
      <c r="B932" s="15">
        <v>33.831622176591374</v>
      </c>
      <c r="C932" s="13">
        <v>0</v>
      </c>
      <c r="D932" s="13">
        <f t="shared" si="56"/>
        <v>-2.4229887057188613</v>
      </c>
      <c r="E932" s="13">
        <f t="shared" si="57"/>
        <v>-2.4229887057188613</v>
      </c>
      <c r="F932" s="13">
        <f t="shared" si="58"/>
        <v>8.1436406909517811E-2</v>
      </c>
      <c r="G932" s="13">
        <f t="shared" si="59"/>
        <v>-8.4944140914736496E-2</v>
      </c>
    </row>
    <row r="933" spans="1:7" x14ac:dyDescent="0.2">
      <c r="A933" s="13" t="s">
        <v>1204</v>
      </c>
      <c r="B933" s="15">
        <v>38.231348391512661</v>
      </c>
      <c r="C933" s="13">
        <v>0</v>
      </c>
      <c r="D933" s="13">
        <f t="shared" si="56"/>
        <v>-2.8027589668645847</v>
      </c>
      <c r="E933" s="13">
        <f t="shared" si="57"/>
        <v>-2.8027589668645847</v>
      </c>
      <c r="F933" s="13">
        <f t="shared" si="58"/>
        <v>5.7175268490064331E-2</v>
      </c>
      <c r="G933" s="13">
        <f t="shared" si="59"/>
        <v>-5.8874876285070772E-2</v>
      </c>
    </row>
    <row r="934" spans="1:7" x14ac:dyDescent="0.2">
      <c r="A934" s="13" t="s">
        <v>1205</v>
      </c>
      <c r="B934" s="15">
        <v>34.666666666666664</v>
      </c>
      <c r="C934" s="13">
        <v>0</v>
      </c>
      <c r="D934" s="13">
        <f t="shared" si="56"/>
        <v>-2.4950670689108003</v>
      </c>
      <c r="E934" s="13">
        <f t="shared" si="57"/>
        <v>-2.4950670689108003</v>
      </c>
      <c r="F934" s="13">
        <f t="shared" si="58"/>
        <v>7.6204721176353948E-2</v>
      </c>
      <c r="G934" s="13">
        <f t="shared" si="59"/>
        <v>-7.9264791603101167E-2</v>
      </c>
    </row>
    <row r="935" spans="1:7" x14ac:dyDescent="0.2">
      <c r="A935" s="13" t="s">
        <v>1206</v>
      </c>
      <c r="B935" s="15">
        <v>36.167008898015055</v>
      </c>
      <c r="C935" s="13">
        <v>0</v>
      </c>
      <c r="D935" s="13">
        <f t="shared" si="56"/>
        <v>-2.6245718001540217</v>
      </c>
      <c r="E935" s="13">
        <f t="shared" si="57"/>
        <v>-2.6245718001540217</v>
      </c>
      <c r="F935" s="13">
        <f t="shared" si="58"/>
        <v>6.757366593149973E-2</v>
      </c>
      <c r="G935" s="13">
        <f t="shared" si="59"/>
        <v>-6.9965128902660073E-2</v>
      </c>
    </row>
    <row r="936" spans="1:7" x14ac:dyDescent="0.2">
      <c r="A936" s="13" t="s">
        <v>1207</v>
      </c>
      <c r="B936" s="15">
        <v>34.329911019849419</v>
      </c>
      <c r="C936" s="13">
        <v>0</v>
      </c>
      <c r="D936" s="13">
        <f t="shared" si="56"/>
        <v>-2.4659994011317563</v>
      </c>
      <c r="E936" s="13">
        <f t="shared" si="57"/>
        <v>-2.4659994011317563</v>
      </c>
      <c r="F936" s="13">
        <f t="shared" si="58"/>
        <v>7.8276388577958392E-2</v>
      </c>
      <c r="G936" s="13">
        <f t="shared" si="59"/>
        <v>-8.1509871057687311E-2</v>
      </c>
    </row>
    <row r="937" spans="1:7" x14ac:dyDescent="0.2">
      <c r="A937" s="13" t="s">
        <v>1208</v>
      </c>
      <c r="B937" s="15">
        <v>35.997262149212865</v>
      </c>
      <c r="C937" s="13">
        <v>0</v>
      </c>
      <c r="D937" s="13">
        <f t="shared" si="56"/>
        <v>-2.609919805013365</v>
      </c>
      <c r="E937" s="13">
        <f t="shared" si="57"/>
        <v>-2.609919805013365</v>
      </c>
      <c r="F937" s="13">
        <f t="shared" si="58"/>
        <v>6.8502720797212119E-2</v>
      </c>
      <c r="G937" s="13">
        <f t="shared" si="59"/>
        <v>-7.0962009822067337E-2</v>
      </c>
    </row>
    <row r="938" spans="1:7" x14ac:dyDescent="0.2">
      <c r="A938" s="13" t="s">
        <v>1209</v>
      </c>
      <c r="B938" s="15">
        <v>35.08555783709788</v>
      </c>
      <c r="C938" s="13">
        <v>0</v>
      </c>
      <c r="D938" s="13">
        <f t="shared" si="56"/>
        <v>-2.5312244117579041</v>
      </c>
      <c r="E938" s="13">
        <f t="shared" si="57"/>
        <v>-2.5312244117579041</v>
      </c>
      <c r="F938" s="13">
        <f t="shared" si="58"/>
        <v>7.3698016509764444E-2</v>
      </c>
      <c r="G938" s="13">
        <f t="shared" si="59"/>
        <v>-7.6554981420080423E-2</v>
      </c>
    </row>
    <row r="939" spans="1:7" x14ac:dyDescent="0.2">
      <c r="A939" s="13" t="s">
        <v>1210</v>
      </c>
      <c r="B939" s="15">
        <v>34.674880219028061</v>
      </c>
      <c r="C939" s="13">
        <v>0</v>
      </c>
      <c r="D939" s="13">
        <f t="shared" si="56"/>
        <v>-2.495776036417606</v>
      </c>
      <c r="E939" s="13">
        <f t="shared" si="57"/>
        <v>-2.495776036417606</v>
      </c>
      <c r="F939" s="13">
        <f t="shared" si="58"/>
        <v>7.6154826585860994E-2</v>
      </c>
      <c r="G939" s="13">
        <f t="shared" si="59"/>
        <v>-7.9210782620515216E-2</v>
      </c>
    </row>
    <row r="940" spans="1:7" x14ac:dyDescent="0.2">
      <c r="A940" s="13" t="s">
        <v>1211</v>
      </c>
      <c r="B940" s="15">
        <v>34.581793292265573</v>
      </c>
      <c r="C940" s="13">
        <v>0</v>
      </c>
      <c r="D940" s="13">
        <f t="shared" si="56"/>
        <v>-2.4877410713404728</v>
      </c>
      <c r="E940" s="13">
        <f t="shared" si="57"/>
        <v>-2.4877410713404728</v>
      </c>
      <c r="F940" s="13">
        <f t="shared" si="58"/>
        <v>7.6722057413950939E-2</v>
      </c>
      <c r="G940" s="13">
        <f t="shared" si="59"/>
        <v>-7.9824960247341495E-2</v>
      </c>
    </row>
    <row r="941" spans="1:7" x14ac:dyDescent="0.2">
      <c r="A941" s="13" t="s">
        <v>1212</v>
      </c>
      <c r="B941" s="15">
        <v>39.252566735112936</v>
      </c>
      <c r="C941" s="13">
        <v>0</v>
      </c>
      <c r="D941" s="13">
        <f t="shared" si="56"/>
        <v>-2.8909072602107919</v>
      </c>
      <c r="E941" s="13">
        <f t="shared" si="57"/>
        <v>-2.8909072602107919</v>
      </c>
      <c r="F941" s="13">
        <f t="shared" si="58"/>
        <v>5.2604884396699379E-2</v>
      </c>
      <c r="G941" s="13">
        <f t="shared" si="59"/>
        <v>-5.4039044085994623E-2</v>
      </c>
    </row>
    <row r="942" spans="1:7" x14ac:dyDescent="0.2">
      <c r="A942" s="13" t="s">
        <v>1213</v>
      </c>
      <c r="B942" s="15">
        <v>35.329226557152637</v>
      </c>
      <c r="C942" s="13">
        <v>0</v>
      </c>
      <c r="D942" s="13">
        <f t="shared" si="56"/>
        <v>-2.5522571144598141</v>
      </c>
      <c r="E942" s="13">
        <f t="shared" si="57"/>
        <v>-2.5522571144598141</v>
      </c>
      <c r="F942" s="13">
        <f t="shared" si="58"/>
        <v>7.2274996667604924E-2</v>
      </c>
      <c r="G942" s="13">
        <f t="shared" si="59"/>
        <v>-7.5019922727075611E-2</v>
      </c>
    </row>
    <row r="943" spans="1:7" x14ac:dyDescent="0.2">
      <c r="A943" s="13" t="s">
        <v>1214</v>
      </c>
      <c r="B943" s="15">
        <v>35.665982203969882</v>
      </c>
      <c r="C943" s="13">
        <v>0</v>
      </c>
      <c r="D943" s="13">
        <f t="shared" si="56"/>
        <v>-2.5813247822388581</v>
      </c>
      <c r="E943" s="13">
        <f t="shared" si="57"/>
        <v>-2.5813247822388581</v>
      </c>
      <c r="F943" s="13">
        <f t="shared" si="58"/>
        <v>7.0350039595455299E-2</v>
      </c>
      <c r="G943" s="13">
        <f t="shared" si="59"/>
        <v>-7.2947150347853734E-2</v>
      </c>
    </row>
    <row r="944" spans="1:7" x14ac:dyDescent="0.2">
      <c r="A944" s="13" t="s">
        <v>1215</v>
      </c>
      <c r="B944" s="15">
        <v>37.831622176591374</v>
      </c>
      <c r="C944" s="13">
        <v>0</v>
      </c>
      <c r="D944" s="13">
        <f t="shared" si="56"/>
        <v>-2.7682558815333618</v>
      </c>
      <c r="E944" s="13">
        <f t="shared" si="57"/>
        <v>-2.7682558815333618</v>
      </c>
      <c r="F944" s="13">
        <f t="shared" si="58"/>
        <v>5.9063868910434872E-2</v>
      </c>
      <c r="G944" s="13">
        <f t="shared" si="59"/>
        <v>-6.0880015143871598E-2</v>
      </c>
    </row>
    <row r="945" spans="1:7" x14ac:dyDescent="0.2">
      <c r="A945" s="13" t="s">
        <v>1216</v>
      </c>
      <c r="B945" s="15">
        <v>36.917180013689254</v>
      </c>
      <c r="C945" s="13">
        <v>0</v>
      </c>
      <c r="D945" s="13">
        <f t="shared" si="56"/>
        <v>-2.6893241657756324</v>
      </c>
      <c r="E945" s="13">
        <f t="shared" si="57"/>
        <v>-2.6893241657756324</v>
      </c>
      <c r="F945" s="13">
        <f t="shared" si="58"/>
        <v>6.3606259491719941E-2</v>
      </c>
      <c r="G945" s="13">
        <f t="shared" si="59"/>
        <v>-6.5719228022196E-2</v>
      </c>
    </row>
    <row r="946" spans="1:7" x14ac:dyDescent="0.2">
      <c r="A946" s="13" t="s">
        <v>1217</v>
      </c>
      <c r="B946" s="15">
        <v>35.581108829568791</v>
      </c>
      <c r="C946" s="13">
        <v>0</v>
      </c>
      <c r="D946" s="13">
        <f t="shared" si="56"/>
        <v>-2.5739987846685306</v>
      </c>
      <c r="E946" s="13">
        <f t="shared" si="57"/>
        <v>-2.5739987846685306</v>
      </c>
      <c r="F946" s="13">
        <f t="shared" si="58"/>
        <v>7.0830677226729727E-2</v>
      </c>
      <c r="G946" s="13">
        <f t="shared" si="59"/>
        <v>-7.3464293295891672E-2</v>
      </c>
    </row>
    <row r="947" spans="1:7" x14ac:dyDescent="0.2">
      <c r="A947" s="13" t="s">
        <v>1218</v>
      </c>
      <c r="B947" s="15">
        <v>35.915126625598901</v>
      </c>
      <c r="C947" s="13">
        <v>0</v>
      </c>
      <c r="D947" s="13">
        <f t="shared" si="56"/>
        <v>-2.6028301299453052</v>
      </c>
      <c r="E947" s="13">
        <f t="shared" si="57"/>
        <v>-2.6028301299453052</v>
      </c>
      <c r="F947" s="13">
        <f t="shared" si="58"/>
        <v>6.8956499947732855E-2</v>
      </c>
      <c r="G947" s="13">
        <f t="shared" si="59"/>
        <v>-7.144927878772267E-2</v>
      </c>
    </row>
    <row r="948" spans="1:7" x14ac:dyDescent="0.2">
      <c r="A948" s="13" t="s">
        <v>1219</v>
      </c>
      <c r="B948" s="15">
        <v>42.414784394250511</v>
      </c>
      <c r="C948" s="13">
        <v>0</v>
      </c>
      <c r="D948" s="13">
        <f t="shared" si="56"/>
        <v>-3.1638597503310848</v>
      </c>
      <c r="E948" s="13">
        <f t="shared" si="57"/>
        <v>-3.1638597503310848</v>
      </c>
      <c r="F948" s="13">
        <f t="shared" si="58"/>
        <v>4.0548625589965408E-2</v>
      </c>
      <c r="G948" s="13">
        <f t="shared" si="59"/>
        <v>-4.1393642869590484E-2</v>
      </c>
    </row>
    <row r="949" spans="1:7" x14ac:dyDescent="0.2">
      <c r="A949" s="13" t="s">
        <v>1220</v>
      </c>
      <c r="B949" s="15">
        <v>37.497604380561256</v>
      </c>
      <c r="C949" s="13">
        <v>0</v>
      </c>
      <c r="D949" s="13">
        <f t="shared" si="56"/>
        <v>-2.7394245362565863</v>
      </c>
      <c r="E949" s="13">
        <f t="shared" si="57"/>
        <v>-2.7394245362565863</v>
      </c>
      <c r="F949" s="13">
        <f t="shared" si="58"/>
        <v>6.0686698657317642E-2</v>
      </c>
      <c r="G949" s="13">
        <f t="shared" si="59"/>
        <v>-6.2606201172017983E-2</v>
      </c>
    </row>
    <row r="950" spans="1:7" x14ac:dyDescent="0.2">
      <c r="A950" s="13" t="s">
        <v>1221</v>
      </c>
      <c r="B950" s="15">
        <v>36.084873374401099</v>
      </c>
      <c r="C950" s="13">
        <v>0</v>
      </c>
      <c r="D950" s="13">
        <f t="shared" si="56"/>
        <v>-2.6174821250859628</v>
      </c>
      <c r="E950" s="13">
        <f t="shared" si="57"/>
        <v>-2.6174821250859628</v>
      </c>
      <c r="F950" s="13">
        <f t="shared" si="58"/>
        <v>6.8021740201841846E-2</v>
      </c>
      <c r="G950" s="13">
        <f t="shared" si="59"/>
        <v>-7.0445790965436475E-2</v>
      </c>
    </row>
    <row r="951" spans="1:7" x14ac:dyDescent="0.2">
      <c r="A951" s="13" t="s">
        <v>1222</v>
      </c>
      <c r="B951" s="15">
        <v>36.413415468856947</v>
      </c>
      <c r="C951" s="13">
        <v>0</v>
      </c>
      <c r="D951" s="13">
        <f t="shared" si="56"/>
        <v>-2.6458408253582002</v>
      </c>
      <c r="E951" s="13">
        <f t="shared" si="57"/>
        <v>-2.6458408253582002</v>
      </c>
      <c r="F951" s="13">
        <f t="shared" si="58"/>
        <v>6.6245821182438894E-2</v>
      </c>
      <c r="G951" s="13">
        <f t="shared" si="59"/>
        <v>-6.8542067238499177E-2</v>
      </c>
    </row>
    <row r="952" spans="1:7" x14ac:dyDescent="0.2">
      <c r="A952" s="13" t="s">
        <v>1223</v>
      </c>
      <c r="B952" s="15">
        <v>36.479123887748116</v>
      </c>
      <c r="C952" s="13">
        <v>0</v>
      </c>
      <c r="D952" s="13">
        <f t="shared" si="56"/>
        <v>-2.6515125654126477</v>
      </c>
      <c r="E952" s="13">
        <f t="shared" si="57"/>
        <v>-2.6515125654126477</v>
      </c>
      <c r="F952" s="13">
        <f t="shared" si="58"/>
        <v>6.5895844516392257E-2</v>
      </c>
      <c r="G952" s="13">
        <f t="shared" si="59"/>
        <v>-6.8167331463611744E-2</v>
      </c>
    </row>
    <row r="953" spans="1:7" x14ac:dyDescent="0.2">
      <c r="A953" s="13" t="s">
        <v>1224</v>
      </c>
      <c r="B953" s="15">
        <v>36.498288843258045</v>
      </c>
      <c r="C953" s="13">
        <v>0</v>
      </c>
      <c r="D953" s="13">
        <f t="shared" si="56"/>
        <v>-2.6531668229285286</v>
      </c>
      <c r="E953" s="13">
        <f t="shared" si="57"/>
        <v>-2.6531668229285286</v>
      </c>
      <c r="F953" s="13">
        <f t="shared" si="58"/>
        <v>6.5794092134053433E-2</v>
      </c>
      <c r="G953" s="13">
        <f t="shared" si="59"/>
        <v>-6.805840695002531E-2</v>
      </c>
    </row>
    <row r="954" spans="1:7" x14ac:dyDescent="0.2">
      <c r="A954" s="13" t="s">
        <v>1225</v>
      </c>
      <c r="B954" s="15">
        <v>36.580424366872002</v>
      </c>
      <c r="C954" s="13">
        <v>0</v>
      </c>
      <c r="D954" s="13">
        <f t="shared" si="56"/>
        <v>-2.6602564979965875</v>
      </c>
      <c r="E954" s="13">
        <f t="shared" si="57"/>
        <v>-2.6602564979965875</v>
      </c>
      <c r="F954" s="13">
        <f t="shared" si="58"/>
        <v>6.535966278614222E-2</v>
      </c>
      <c r="G954" s="13">
        <f t="shared" si="59"/>
        <v>-6.7593489777860949E-2</v>
      </c>
    </row>
    <row r="955" spans="1:7" x14ac:dyDescent="0.2">
      <c r="A955" s="13" t="s">
        <v>1226</v>
      </c>
      <c r="B955" s="15">
        <v>37.045859000684466</v>
      </c>
      <c r="C955" s="13">
        <v>0</v>
      </c>
      <c r="D955" s="13">
        <f t="shared" si="56"/>
        <v>-2.7004313233822597</v>
      </c>
      <c r="E955" s="13">
        <f t="shared" si="57"/>
        <v>-2.7004313233822597</v>
      </c>
      <c r="F955" s="13">
        <f t="shared" si="58"/>
        <v>6.2947909447943998E-2</v>
      </c>
      <c r="G955" s="13">
        <f t="shared" si="59"/>
        <v>-6.5016405383867409E-2</v>
      </c>
    </row>
    <row r="956" spans="1:7" x14ac:dyDescent="0.2">
      <c r="A956" s="13" t="s">
        <v>1227</v>
      </c>
      <c r="B956" s="15">
        <v>39.581108829568791</v>
      </c>
      <c r="C956" s="13">
        <v>0</v>
      </c>
      <c r="D956" s="13">
        <f t="shared" si="56"/>
        <v>-2.9192659604830311</v>
      </c>
      <c r="E956" s="13">
        <f t="shared" si="57"/>
        <v>-2.9192659604830311</v>
      </c>
      <c r="F956" s="13">
        <f t="shared" si="58"/>
        <v>5.1209353916024963E-2</v>
      </c>
      <c r="G956" s="13">
        <f t="shared" si="59"/>
        <v>-5.2567109467737946E-2</v>
      </c>
    </row>
    <row r="957" spans="1:7" x14ac:dyDescent="0.2">
      <c r="A957" s="13" t="s">
        <v>1228</v>
      </c>
      <c r="B957" s="15">
        <v>42.414784394250511</v>
      </c>
      <c r="C957" s="13">
        <v>0</v>
      </c>
      <c r="D957" s="13">
        <f t="shared" si="56"/>
        <v>-3.1638597503310848</v>
      </c>
      <c r="E957" s="13">
        <f t="shared" si="57"/>
        <v>-3.1638597503310848</v>
      </c>
      <c r="F957" s="13">
        <f t="shared" si="58"/>
        <v>4.0548625589965408E-2</v>
      </c>
      <c r="G957" s="13">
        <f t="shared" si="59"/>
        <v>-4.1393642869590484E-2</v>
      </c>
    </row>
    <row r="958" spans="1:7" x14ac:dyDescent="0.2">
      <c r="A958" s="13" t="s">
        <v>1229</v>
      </c>
      <c r="B958" s="15">
        <v>37.327857631759066</v>
      </c>
      <c r="C958" s="13">
        <v>0</v>
      </c>
      <c r="D958" s="13">
        <f t="shared" si="56"/>
        <v>-2.7247725411159296</v>
      </c>
      <c r="E958" s="13">
        <f t="shared" si="57"/>
        <v>-2.7247725411159296</v>
      </c>
      <c r="F958" s="13">
        <f t="shared" si="58"/>
        <v>6.1527314248331022E-2</v>
      </c>
      <c r="G958" s="13">
        <f t="shared" si="59"/>
        <v>-6.3501527532896687E-2</v>
      </c>
    </row>
    <row r="959" spans="1:7" x14ac:dyDescent="0.2">
      <c r="A959" s="13" t="s">
        <v>1230</v>
      </c>
      <c r="B959" s="15">
        <v>37.746748802190282</v>
      </c>
      <c r="C959" s="13">
        <v>0</v>
      </c>
      <c r="D959" s="13">
        <f t="shared" si="56"/>
        <v>-2.7609298839630343</v>
      </c>
      <c r="E959" s="13">
        <f t="shared" si="57"/>
        <v>-2.7609298839630343</v>
      </c>
      <c r="F959" s="13">
        <f t="shared" si="58"/>
        <v>5.9472331258382118E-2</v>
      </c>
      <c r="G959" s="13">
        <f t="shared" si="59"/>
        <v>-6.1314211490780889E-2</v>
      </c>
    </row>
    <row r="960" spans="1:7" x14ac:dyDescent="0.2">
      <c r="A960" s="13" t="s">
        <v>1231</v>
      </c>
      <c r="B960" s="15">
        <v>37.497604380561256</v>
      </c>
      <c r="C960" s="13">
        <v>0</v>
      </c>
      <c r="D960" s="13">
        <f t="shared" si="56"/>
        <v>-2.7394245362565863</v>
      </c>
      <c r="E960" s="13">
        <f t="shared" si="57"/>
        <v>-2.7394245362565863</v>
      </c>
      <c r="F960" s="13">
        <f t="shared" si="58"/>
        <v>6.0686698657317642E-2</v>
      </c>
      <c r="G960" s="13">
        <f t="shared" si="59"/>
        <v>-6.2606201172017983E-2</v>
      </c>
    </row>
    <row r="961" spans="1:7" x14ac:dyDescent="0.2">
      <c r="A961" s="13" t="s">
        <v>1232</v>
      </c>
      <c r="B961" s="15">
        <v>41.664613278576319</v>
      </c>
      <c r="C961" s="13">
        <v>0</v>
      </c>
      <c r="D961" s="13">
        <f t="shared" si="56"/>
        <v>-3.099107384709475</v>
      </c>
      <c r="E961" s="13">
        <f t="shared" si="57"/>
        <v>-3.099107384709475</v>
      </c>
      <c r="F961" s="13">
        <f t="shared" si="58"/>
        <v>4.3144089466380681E-2</v>
      </c>
      <c r="G961" s="13">
        <f t="shared" si="59"/>
        <v>-4.4102462570762356E-2</v>
      </c>
    </row>
    <row r="962" spans="1:7" x14ac:dyDescent="0.2">
      <c r="A962" s="13" t="s">
        <v>1233</v>
      </c>
      <c r="B962" s="15">
        <v>37.598904859685149</v>
      </c>
      <c r="C962" s="13">
        <v>0</v>
      </c>
      <c r="D962" s="13">
        <f t="shared" ref="D962:D1000" si="60">$J$2+$J$3*B962</f>
        <v>-2.748168468840527</v>
      </c>
      <c r="E962" s="13">
        <f t="shared" si="57"/>
        <v>-2.748168468840527</v>
      </c>
      <c r="F962" s="13">
        <f t="shared" si="58"/>
        <v>6.0190171555636926E-2</v>
      </c>
      <c r="G962" s="13">
        <f t="shared" si="59"/>
        <v>-6.2077734351120739E-2</v>
      </c>
    </row>
    <row r="963" spans="1:7" x14ac:dyDescent="0.2">
      <c r="A963" s="13" t="s">
        <v>1234</v>
      </c>
      <c r="B963" s="15">
        <v>38.25051334702259</v>
      </c>
      <c r="C963" s="13">
        <v>0</v>
      </c>
      <c r="D963" s="13">
        <f t="shared" si="60"/>
        <v>-2.8044132243804656</v>
      </c>
      <c r="E963" s="13">
        <f t="shared" ref="E963:E1000" si="61">MIN(MAX(D963,-35),35)</f>
        <v>-2.8044132243804656</v>
      </c>
      <c r="F963" s="13">
        <f t="shared" ref="F963:F1000" si="62">1/(1+EXP(-E963))</f>
        <v>5.7086158956165492E-2</v>
      </c>
      <c r="G963" s="13">
        <f t="shared" ref="G963:G1000" si="63">C963*LN(F963)+(1-C963)*LN(1-F963)</f>
        <v>-5.8780367390505933E-2</v>
      </c>
    </row>
    <row r="964" spans="1:7" x14ac:dyDescent="0.2">
      <c r="A964" s="13" t="s">
        <v>1235</v>
      </c>
      <c r="B964" s="15">
        <v>40.542094455852158</v>
      </c>
      <c r="C964" s="13">
        <v>0</v>
      </c>
      <c r="D964" s="13">
        <f t="shared" si="60"/>
        <v>-3.0022151587793271</v>
      </c>
      <c r="E964" s="13">
        <f t="shared" si="61"/>
        <v>-3.0022151587793271</v>
      </c>
      <c r="F964" s="13">
        <f t="shared" si="62"/>
        <v>4.7325899969518755E-2</v>
      </c>
      <c r="G964" s="13">
        <f t="shared" si="63"/>
        <v>-4.848240649967691E-2</v>
      </c>
    </row>
    <row r="965" spans="1:7" x14ac:dyDescent="0.2">
      <c r="A965" s="13" t="s">
        <v>1236</v>
      </c>
      <c r="B965" s="15">
        <v>38.997946611909654</v>
      </c>
      <c r="C965" s="13">
        <v>0</v>
      </c>
      <c r="D965" s="13">
        <f t="shared" si="60"/>
        <v>-2.8689292674998077</v>
      </c>
      <c r="E965" s="13">
        <f t="shared" si="61"/>
        <v>-2.8689292674998077</v>
      </c>
      <c r="F965" s="13">
        <f t="shared" si="62"/>
        <v>5.3711047241651995E-2</v>
      </c>
      <c r="G965" s="13">
        <f t="shared" si="63"/>
        <v>-5.520730967923191E-2</v>
      </c>
    </row>
    <row r="966" spans="1:7" x14ac:dyDescent="0.2">
      <c r="A966" s="13" t="s">
        <v>1237</v>
      </c>
      <c r="B966" s="15">
        <v>39.832991101984945</v>
      </c>
      <c r="C966" s="13">
        <v>0</v>
      </c>
      <c r="D966" s="13">
        <f t="shared" si="60"/>
        <v>-2.9410076306917468</v>
      </c>
      <c r="E966" s="13">
        <f t="shared" si="61"/>
        <v>-2.9410076306917468</v>
      </c>
      <c r="F966" s="13">
        <f t="shared" si="62"/>
        <v>5.0163240953848429E-2</v>
      </c>
      <c r="G966" s="13">
        <f t="shared" si="63"/>
        <v>-5.1465141735458547E-2</v>
      </c>
    </row>
    <row r="967" spans="1:7" x14ac:dyDescent="0.2">
      <c r="A967" s="13" t="s">
        <v>1238</v>
      </c>
      <c r="B967" s="15">
        <v>39.915126625598901</v>
      </c>
      <c r="C967" s="13">
        <v>0</v>
      </c>
      <c r="D967" s="13">
        <f t="shared" si="60"/>
        <v>-2.9480973057598057</v>
      </c>
      <c r="E967" s="13">
        <f t="shared" si="61"/>
        <v>-2.9480973057598057</v>
      </c>
      <c r="F967" s="13">
        <f t="shared" si="62"/>
        <v>4.9826515278994829E-2</v>
      </c>
      <c r="G967" s="13">
        <f t="shared" si="63"/>
        <v>-5.1110695563935583E-2</v>
      </c>
    </row>
    <row r="968" spans="1:7" x14ac:dyDescent="0.2">
      <c r="A968" s="13" t="s">
        <v>1239</v>
      </c>
      <c r="B968" s="15">
        <v>42.414784394250511</v>
      </c>
      <c r="C968" s="13">
        <v>0</v>
      </c>
      <c r="D968" s="13">
        <f t="shared" si="60"/>
        <v>-3.1638597503310848</v>
      </c>
      <c r="E968" s="13">
        <f t="shared" si="61"/>
        <v>-3.1638597503310848</v>
      </c>
      <c r="F968" s="13">
        <f t="shared" si="62"/>
        <v>4.0548625589965408E-2</v>
      </c>
      <c r="G968" s="13">
        <f t="shared" si="63"/>
        <v>-4.1393642869590484E-2</v>
      </c>
    </row>
    <row r="969" spans="1:7" x14ac:dyDescent="0.2">
      <c r="A969" s="13" t="s">
        <v>1240</v>
      </c>
      <c r="B969" s="15">
        <v>42.414784394250511</v>
      </c>
      <c r="C969" s="13">
        <v>0</v>
      </c>
      <c r="D969" s="13">
        <f t="shared" si="60"/>
        <v>-3.1638597503310848</v>
      </c>
      <c r="E969" s="13">
        <f t="shared" si="61"/>
        <v>-3.1638597503310848</v>
      </c>
      <c r="F969" s="13">
        <f t="shared" si="62"/>
        <v>4.0548625589965408E-2</v>
      </c>
      <c r="G969" s="13">
        <f t="shared" si="63"/>
        <v>-4.1393642869590484E-2</v>
      </c>
    </row>
    <row r="970" spans="1:7" x14ac:dyDescent="0.2">
      <c r="A970" s="13" t="s">
        <v>1241</v>
      </c>
      <c r="B970" s="15">
        <v>42.414784394250511</v>
      </c>
      <c r="C970" s="13">
        <v>0</v>
      </c>
      <c r="D970" s="13">
        <f t="shared" si="60"/>
        <v>-3.1638597503310848</v>
      </c>
      <c r="E970" s="13">
        <f t="shared" si="61"/>
        <v>-3.1638597503310848</v>
      </c>
      <c r="F970" s="13">
        <f t="shared" si="62"/>
        <v>4.0548625589965408E-2</v>
      </c>
      <c r="G970" s="13">
        <f t="shared" si="63"/>
        <v>-4.1393642869590484E-2</v>
      </c>
    </row>
    <row r="971" spans="1:7" x14ac:dyDescent="0.2">
      <c r="A971" s="13" t="s">
        <v>1242</v>
      </c>
      <c r="B971" s="15">
        <v>42.414784394250511</v>
      </c>
      <c r="C971" s="13">
        <v>0</v>
      </c>
      <c r="D971" s="13">
        <f t="shared" si="60"/>
        <v>-3.1638597503310848</v>
      </c>
      <c r="E971" s="13">
        <f t="shared" si="61"/>
        <v>-3.1638597503310848</v>
      </c>
      <c r="F971" s="13">
        <f t="shared" si="62"/>
        <v>4.0548625589965408E-2</v>
      </c>
      <c r="G971" s="13">
        <f t="shared" si="63"/>
        <v>-4.1393642869590484E-2</v>
      </c>
    </row>
    <row r="972" spans="1:7" x14ac:dyDescent="0.2">
      <c r="A972" s="13" t="s">
        <v>1243</v>
      </c>
      <c r="B972" s="15">
        <v>40.580424366872002</v>
      </c>
      <c r="C972" s="13">
        <v>0</v>
      </c>
      <c r="D972" s="13">
        <f t="shared" si="60"/>
        <v>-3.005523673811088</v>
      </c>
      <c r="E972" s="13">
        <f t="shared" si="61"/>
        <v>-3.005523673811088</v>
      </c>
      <c r="F972" s="13">
        <f t="shared" si="62"/>
        <v>4.7176954941923879E-2</v>
      </c>
      <c r="G972" s="13">
        <f t="shared" si="63"/>
        <v>-4.8326074564693816E-2</v>
      </c>
    </row>
    <row r="973" spans="1:7" x14ac:dyDescent="0.2">
      <c r="A973" s="13" t="s">
        <v>1244</v>
      </c>
      <c r="B973" s="15">
        <v>41.412731006160165</v>
      </c>
      <c r="C973" s="13">
        <v>0</v>
      </c>
      <c r="D973" s="13">
        <f t="shared" si="60"/>
        <v>-3.0773657145007585</v>
      </c>
      <c r="E973" s="13">
        <f t="shared" si="61"/>
        <v>-3.0773657145007585</v>
      </c>
      <c r="F973" s="13">
        <f t="shared" si="62"/>
        <v>4.405061242690686E-2</v>
      </c>
      <c r="G973" s="13">
        <f t="shared" si="63"/>
        <v>-4.505030920135545E-2</v>
      </c>
    </row>
    <row r="974" spans="1:7" x14ac:dyDescent="0.2">
      <c r="A974" s="13" t="s">
        <v>1245</v>
      </c>
      <c r="B974" s="15">
        <v>42.414784394250511</v>
      </c>
      <c r="C974" s="13">
        <v>0</v>
      </c>
      <c r="D974" s="13">
        <f t="shared" si="60"/>
        <v>-3.1638597503310848</v>
      </c>
      <c r="E974" s="13">
        <f t="shared" si="61"/>
        <v>-3.1638597503310848</v>
      </c>
      <c r="F974" s="13">
        <f t="shared" si="62"/>
        <v>4.0548625589965408E-2</v>
      </c>
      <c r="G974" s="13">
        <f t="shared" si="63"/>
        <v>-4.1393642869590484E-2</v>
      </c>
    </row>
    <row r="975" spans="1:7" x14ac:dyDescent="0.2">
      <c r="A975" s="13" t="s">
        <v>1246</v>
      </c>
      <c r="B975" s="15">
        <v>41.251197809719372</v>
      </c>
      <c r="C975" s="13">
        <v>0</v>
      </c>
      <c r="D975" s="13">
        <f t="shared" si="60"/>
        <v>-3.0634226868669083</v>
      </c>
      <c r="E975" s="13">
        <f t="shared" si="61"/>
        <v>-3.0634226868669083</v>
      </c>
      <c r="F975" s="13">
        <f t="shared" si="62"/>
        <v>4.4641502396116702E-2</v>
      </c>
      <c r="G975" s="13">
        <f t="shared" si="63"/>
        <v>-4.5668618781530966E-2</v>
      </c>
    </row>
    <row r="976" spans="1:7" x14ac:dyDescent="0.2">
      <c r="A976" s="13" t="s">
        <v>1247</v>
      </c>
      <c r="B976" s="15">
        <v>40.6652977412731</v>
      </c>
      <c r="C976" s="13">
        <v>0</v>
      </c>
      <c r="D976" s="13">
        <f t="shared" si="60"/>
        <v>-3.0128496713814163</v>
      </c>
      <c r="E976" s="13">
        <f t="shared" si="61"/>
        <v>-3.0128496713814163</v>
      </c>
      <c r="F976" s="13">
        <f t="shared" si="62"/>
        <v>4.6848732209278189E-2</v>
      </c>
      <c r="G976" s="13">
        <f t="shared" si="63"/>
        <v>-4.7981659916838885E-2</v>
      </c>
    </row>
    <row r="977" spans="1:7" x14ac:dyDescent="0.2">
      <c r="A977" s="13" t="s">
        <v>1248</v>
      </c>
      <c r="B977" s="15">
        <v>41.251197809719372</v>
      </c>
      <c r="C977" s="13">
        <v>0</v>
      </c>
      <c r="D977" s="13">
        <f t="shared" si="60"/>
        <v>-3.0634226868669083</v>
      </c>
      <c r="E977" s="13">
        <f t="shared" si="61"/>
        <v>-3.0634226868669083</v>
      </c>
      <c r="F977" s="13">
        <f t="shared" si="62"/>
        <v>4.4641502396116702E-2</v>
      </c>
      <c r="G977" s="13">
        <f t="shared" si="63"/>
        <v>-4.5668618781530966E-2</v>
      </c>
    </row>
    <row r="978" spans="1:7" x14ac:dyDescent="0.2">
      <c r="A978" s="13" t="s">
        <v>1249</v>
      </c>
      <c r="B978" s="15">
        <v>42.414784394250511</v>
      </c>
      <c r="C978" s="13">
        <v>0</v>
      </c>
      <c r="D978" s="13">
        <f t="shared" si="60"/>
        <v>-3.1638597503310848</v>
      </c>
      <c r="E978" s="13">
        <f t="shared" si="61"/>
        <v>-3.1638597503310848</v>
      </c>
      <c r="F978" s="13">
        <f t="shared" si="62"/>
        <v>4.0548625589965408E-2</v>
      </c>
      <c r="G978" s="13">
        <f t="shared" si="63"/>
        <v>-4.1393642869590484E-2</v>
      </c>
    </row>
    <row r="979" spans="1:7" x14ac:dyDescent="0.2">
      <c r="A979" s="13" t="s">
        <v>1250</v>
      </c>
      <c r="B979" s="15">
        <v>42.414784394250511</v>
      </c>
      <c r="C979" s="13">
        <v>0</v>
      </c>
      <c r="D979" s="13">
        <f t="shared" si="60"/>
        <v>-3.1638597503310848</v>
      </c>
      <c r="E979" s="13">
        <f t="shared" si="61"/>
        <v>-3.1638597503310848</v>
      </c>
      <c r="F979" s="13">
        <f t="shared" si="62"/>
        <v>4.0548625589965408E-2</v>
      </c>
      <c r="G979" s="13">
        <f t="shared" si="63"/>
        <v>-4.1393642869590484E-2</v>
      </c>
    </row>
    <row r="980" spans="1:7" x14ac:dyDescent="0.2">
      <c r="A980" s="13" t="s">
        <v>1251</v>
      </c>
      <c r="B980" s="15">
        <v>42.414784394250511</v>
      </c>
      <c r="C980" s="13">
        <v>0</v>
      </c>
      <c r="D980" s="13">
        <f t="shared" si="60"/>
        <v>-3.1638597503310848</v>
      </c>
      <c r="E980" s="13">
        <f t="shared" si="61"/>
        <v>-3.1638597503310848</v>
      </c>
      <c r="F980" s="13">
        <f t="shared" si="62"/>
        <v>4.0548625589965408E-2</v>
      </c>
      <c r="G980" s="13">
        <f t="shared" si="63"/>
        <v>-4.1393642869590484E-2</v>
      </c>
    </row>
    <row r="981" spans="1:7" x14ac:dyDescent="0.2">
      <c r="A981" s="13" t="s">
        <v>1252</v>
      </c>
      <c r="B981" s="15">
        <v>42.414784394250511</v>
      </c>
      <c r="C981" s="13">
        <v>0</v>
      </c>
      <c r="D981" s="13">
        <f t="shared" si="60"/>
        <v>-3.1638597503310848</v>
      </c>
      <c r="E981" s="13">
        <f t="shared" si="61"/>
        <v>-3.1638597503310848</v>
      </c>
      <c r="F981" s="13">
        <f t="shared" si="62"/>
        <v>4.0548625589965408E-2</v>
      </c>
      <c r="G981" s="13">
        <f t="shared" si="63"/>
        <v>-4.1393642869590484E-2</v>
      </c>
    </row>
    <row r="982" spans="1:7" x14ac:dyDescent="0.2">
      <c r="A982" s="13" t="s">
        <v>1253</v>
      </c>
      <c r="B982" s="15">
        <v>42.25051334702259</v>
      </c>
      <c r="C982" s="13">
        <v>0</v>
      </c>
      <c r="D982" s="13">
        <f t="shared" si="60"/>
        <v>-3.1496804001949661</v>
      </c>
      <c r="E982" s="13">
        <f t="shared" si="61"/>
        <v>-3.1496804001949661</v>
      </c>
      <c r="F982" s="13">
        <f t="shared" si="62"/>
        <v>4.1103873170047739E-2</v>
      </c>
      <c r="G982" s="13">
        <f t="shared" si="63"/>
        <v>-4.1972524011019592E-2</v>
      </c>
    </row>
    <row r="983" spans="1:7" x14ac:dyDescent="0.2">
      <c r="A983" s="13" t="s">
        <v>1254</v>
      </c>
      <c r="B983" s="15">
        <v>41.57973990417522</v>
      </c>
      <c r="C983" s="13">
        <v>0</v>
      </c>
      <c r="D983" s="13">
        <f t="shared" si="60"/>
        <v>-3.0917813871391457</v>
      </c>
      <c r="E983" s="13">
        <f t="shared" si="61"/>
        <v>-3.0917813871391457</v>
      </c>
      <c r="F983" s="13">
        <f t="shared" si="62"/>
        <v>4.3447540528701457E-2</v>
      </c>
      <c r="G983" s="13">
        <f t="shared" si="63"/>
        <v>-4.4419646366570739E-2</v>
      </c>
    </row>
    <row r="984" spans="1:7" x14ac:dyDescent="0.2">
      <c r="A984" s="13" t="s">
        <v>1255</v>
      </c>
      <c r="B984" s="15">
        <v>42.414784394250511</v>
      </c>
      <c r="C984" s="13">
        <v>0</v>
      </c>
      <c r="D984" s="13">
        <f t="shared" si="60"/>
        <v>-3.1638597503310848</v>
      </c>
      <c r="E984" s="13">
        <f t="shared" si="61"/>
        <v>-3.1638597503310848</v>
      </c>
      <c r="F984" s="13">
        <f t="shared" si="62"/>
        <v>4.0548625589965408E-2</v>
      </c>
      <c r="G984" s="13">
        <f t="shared" si="63"/>
        <v>-4.1393642869590484E-2</v>
      </c>
    </row>
    <row r="985" spans="1:7" x14ac:dyDescent="0.2">
      <c r="A985" s="13" t="s">
        <v>1256</v>
      </c>
      <c r="B985" s="15">
        <v>42.414784394250511</v>
      </c>
      <c r="C985" s="13">
        <v>0</v>
      </c>
      <c r="D985" s="13">
        <f t="shared" si="60"/>
        <v>-3.1638597503310848</v>
      </c>
      <c r="E985" s="13">
        <f t="shared" si="61"/>
        <v>-3.1638597503310848</v>
      </c>
      <c r="F985" s="13">
        <f t="shared" si="62"/>
        <v>4.0548625589965408E-2</v>
      </c>
      <c r="G985" s="13">
        <f t="shared" si="63"/>
        <v>-4.1393642869590484E-2</v>
      </c>
    </row>
    <row r="986" spans="1:7" x14ac:dyDescent="0.2">
      <c r="A986" s="13" t="s">
        <v>1257</v>
      </c>
      <c r="B986" s="15">
        <v>42.414784394250511</v>
      </c>
      <c r="C986" s="13">
        <v>0</v>
      </c>
      <c r="D986" s="13">
        <f t="shared" si="60"/>
        <v>-3.1638597503310848</v>
      </c>
      <c r="E986" s="13">
        <f t="shared" si="61"/>
        <v>-3.1638597503310848</v>
      </c>
      <c r="F986" s="13">
        <f t="shared" si="62"/>
        <v>4.0548625589965408E-2</v>
      </c>
      <c r="G986" s="13">
        <f t="shared" si="63"/>
        <v>-4.1393642869590484E-2</v>
      </c>
    </row>
    <row r="987" spans="1:7" x14ac:dyDescent="0.2">
      <c r="A987" s="13" t="s">
        <v>1258</v>
      </c>
      <c r="B987" s="15">
        <v>42.414784394250511</v>
      </c>
      <c r="C987" s="13">
        <v>0</v>
      </c>
      <c r="D987" s="13">
        <f t="shared" si="60"/>
        <v>-3.1638597503310848</v>
      </c>
      <c r="E987" s="13">
        <f t="shared" si="61"/>
        <v>-3.1638597503310848</v>
      </c>
      <c r="F987" s="13">
        <f t="shared" si="62"/>
        <v>4.0548625589965408E-2</v>
      </c>
      <c r="G987" s="13">
        <f t="shared" si="63"/>
        <v>-4.1393642869590484E-2</v>
      </c>
    </row>
    <row r="988" spans="1:7" x14ac:dyDescent="0.2">
      <c r="A988" s="13" t="s">
        <v>1259</v>
      </c>
      <c r="B988" s="15">
        <v>42.414784394250511</v>
      </c>
      <c r="C988" s="13">
        <v>0</v>
      </c>
      <c r="D988" s="13">
        <f t="shared" si="60"/>
        <v>-3.1638597503310848</v>
      </c>
      <c r="E988" s="13">
        <f t="shared" si="61"/>
        <v>-3.1638597503310848</v>
      </c>
      <c r="F988" s="13">
        <f t="shared" si="62"/>
        <v>4.0548625589965408E-2</v>
      </c>
      <c r="G988" s="13">
        <f t="shared" si="63"/>
        <v>-4.1393642869590484E-2</v>
      </c>
    </row>
    <row r="989" spans="1:7" x14ac:dyDescent="0.2">
      <c r="A989" s="13" t="s">
        <v>1260</v>
      </c>
      <c r="B989" s="15">
        <v>42.414784394250511</v>
      </c>
      <c r="C989" s="13">
        <v>0</v>
      </c>
      <c r="D989" s="13">
        <f t="shared" si="60"/>
        <v>-3.1638597503310848</v>
      </c>
      <c r="E989" s="13">
        <f t="shared" si="61"/>
        <v>-3.1638597503310848</v>
      </c>
      <c r="F989" s="13">
        <f t="shared" si="62"/>
        <v>4.0548625589965408E-2</v>
      </c>
      <c r="G989" s="13">
        <f t="shared" si="63"/>
        <v>-4.1393642869590484E-2</v>
      </c>
    </row>
    <row r="990" spans="1:7" x14ac:dyDescent="0.2">
      <c r="A990" s="13" t="s">
        <v>1261</v>
      </c>
      <c r="B990" s="15">
        <v>42.414784394250511</v>
      </c>
      <c r="C990" s="13">
        <v>0</v>
      </c>
      <c r="D990" s="13">
        <f t="shared" si="60"/>
        <v>-3.1638597503310848</v>
      </c>
      <c r="E990" s="13">
        <f t="shared" si="61"/>
        <v>-3.1638597503310848</v>
      </c>
      <c r="F990" s="13">
        <f t="shared" si="62"/>
        <v>4.0548625589965408E-2</v>
      </c>
      <c r="G990" s="13">
        <f t="shared" si="63"/>
        <v>-4.1393642869590484E-2</v>
      </c>
    </row>
    <row r="991" spans="1:7" x14ac:dyDescent="0.2">
      <c r="A991" s="13" t="s">
        <v>1262</v>
      </c>
      <c r="B991" s="15">
        <v>42.414784394250511</v>
      </c>
      <c r="C991" s="13">
        <v>0</v>
      </c>
      <c r="D991" s="13">
        <f t="shared" si="60"/>
        <v>-3.1638597503310848</v>
      </c>
      <c r="E991" s="13">
        <f t="shared" si="61"/>
        <v>-3.1638597503310848</v>
      </c>
      <c r="F991" s="13">
        <f t="shared" si="62"/>
        <v>4.0548625589965408E-2</v>
      </c>
      <c r="G991" s="13">
        <f t="shared" si="63"/>
        <v>-4.1393642869590484E-2</v>
      </c>
    </row>
    <row r="992" spans="1:7" x14ac:dyDescent="0.2">
      <c r="A992" s="13" t="s">
        <v>1263</v>
      </c>
      <c r="B992" s="15">
        <v>42.414784394250511</v>
      </c>
      <c r="C992" s="13">
        <v>0</v>
      </c>
      <c r="D992" s="13">
        <f t="shared" si="60"/>
        <v>-3.1638597503310848</v>
      </c>
      <c r="E992" s="13">
        <f t="shared" si="61"/>
        <v>-3.1638597503310848</v>
      </c>
      <c r="F992" s="13">
        <f t="shared" si="62"/>
        <v>4.0548625589965408E-2</v>
      </c>
      <c r="G992" s="13">
        <f t="shared" si="63"/>
        <v>-4.1393642869590484E-2</v>
      </c>
    </row>
    <row r="993" spans="1:7" x14ac:dyDescent="0.2">
      <c r="A993" s="13" t="s">
        <v>1264</v>
      </c>
      <c r="B993" s="15">
        <v>42.414784394250511</v>
      </c>
      <c r="C993" s="13">
        <v>0</v>
      </c>
      <c r="D993" s="13">
        <f t="shared" si="60"/>
        <v>-3.1638597503310848</v>
      </c>
      <c r="E993" s="13">
        <f t="shared" si="61"/>
        <v>-3.1638597503310848</v>
      </c>
      <c r="F993" s="13">
        <f t="shared" si="62"/>
        <v>4.0548625589965408E-2</v>
      </c>
      <c r="G993" s="13">
        <f t="shared" si="63"/>
        <v>-4.1393642869590484E-2</v>
      </c>
    </row>
    <row r="994" spans="1:7" x14ac:dyDescent="0.2">
      <c r="A994" s="13" t="s">
        <v>1265</v>
      </c>
      <c r="B994" s="15">
        <v>42.414784394250511</v>
      </c>
      <c r="C994" s="13">
        <v>0</v>
      </c>
      <c r="D994" s="13">
        <f t="shared" si="60"/>
        <v>-3.1638597503310848</v>
      </c>
      <c r="E994" s="13">
        <f t="shared" si="61"/>
        <v>-3.1638597503310848</v>
      </c>
      <c r="F994" s="13">
        <f t="shared" si="62"/>
        <v>4.0548625589965408E-2</v>
      </c>
      <c r="G994" s="13">
        <f t="shared" si="63"/>
        <v>-4.1393642869590484E-2</v>
      </c>
    </row>
    <row r="995" spans="1:7" x14ac:dyDescent="0.2">
      <c r="A995" s="13" t="s">
        <v>1266</v>
      </c>
      <c r="B995" s="15">
        <v>42.414784394250511</v>
      </c>
      <c r="C995" s="13">
        <v>0</v>
      </c>
      <c r="D995" s="13">
        <f t="shared" si="60"/>
        <v>-3.1638597503310848</v>
      </c>
      <c r="E995" s="13">
        <f t="shared" si="61"/>
        <v>-3.1638597503310848</v>
      </c>
      <c r="F995" s="13">
        <f t="shared" si="62"/>
        <v>4.0548625589965408E-2</v>
      </c>
      <c r="G995" s="13">
        <f t="shared" si="63"/>
        <v>-4.1393642869590484E-2</v>
      </c>
    </row>
    <row r="996" spans="1:7" x14ac:dyDescent="0.2">
      <c r="A996" s="13" t="s">
        <v>1267</v>
      </c>
      <c r="B996" s="15">
        <v>42.414784394250511</v>
      </c>
      <c r="C996" s="13">
        <v>0</v>
      </c>
      <c r="D996" s="13">
        <f t="shared" si="60"/>
        <v>-3.1638597503310848</v>
      </c>
      <c r="E996" s="13">
        <f t="shared" si="61"/>
        <v>-3.1638597503310848</v>
      </c>
      <c r="F996" s="13">
        <f t="shared" si="62"/>
        <v>4.0548625589965408E-2</v>
      </c>
      <c r="G996" s="13">
        <f t="shared" si="63"/>
        <v>-4.1393642869590484E-2</v>
      </c>
    </row>
    <row r="997" spans="1:7" x14ac:dyDescent="0.2">
      <c r="A997" s="13" t="s">
        <v>1268</v>
      </c>
      <c r="B997" s="15">
        <v>42.414784394250511</v>
      </c>
      <c r="C997" s="13">
        <v>0</v>
      </c>
      <c r="D997" s="13">
        <f t="shared" si="60"/>
        <v>-3.1638597503310848</v>
      </c>
      <c r="E997" s="13">
        <f t="shared" si="61"/>
        <v>-3.1638597503310848</v>
      </c>
      <c r="F997" s="13">
        <f t="shared" si="62"/>
        <v>4.0548625589965408E-2</v>
      </c>
      <c r="G997" s="13">
        <f t="shared" si="63"/>
        <v>-4.1393642869590484E-2</v>
      </c>
    </row>
    <row r="998" spans="1:7" x14ac:dyDescent="0.2">
      <c r="A998" s="13" t="s">
        <v>1269</v>
      </c>
      <c r="B998" s="15">
        <v>42.414784394250511</v>
      </c>
      <c r="C998" s="13">
        <v>0</v>
      </c>
      <c r="D998" s="13">
        <f t="shared" si="60"/>
        <v>-3.1638597503310848</v>
      </c>
      <c r="E998" s="13">
        <f t="shared" si="61"/>
        <v>-3.1638597503310848</v>
      </c>
      <c r="F998" s="13">
        <f t="shared" si="62"/>
        <v>4.0548625589965408E-2</v>
      </c>
      <c r="G998" s="13">
        <f t="shared" si="63"/>
        <v>-4.1393642869590484E-2</v>
      </c>
    </row>
    <row r="999" spans="1:7" x14ac:dyDescent="0.2">
      <c r="A999" s="13" t="s">
        <v>1270</v>
      </c>
      <c r="B999" s="15">
        <v>42.414784394250511</v>
      </c>
      <c r="C999" s="13">
        <v>0</v>
      </c>
      <c r="D999" s="13">
        <f t="shared" si="60"/>
        <v>-3.1638597503310848</v>
      </c>
      <c r="E999" s="13">
        <f t="shared" si="61"/>
        <v>-3.1638597503310848</v>
      </c>
      <c r="F999" s="13">
        <f t="shared" si="62"/>
        <v>4.0548625589965408E-2</v>
      </c>
      <c r="G999" s="13">
        <f t="shared" si="63"/>
        <v>-4.1393642869590484E-2</v>
      </c>
    </row>
    <row r="1000" spans="1:7" x14ac:dyDescent="0.2">
      <c r="A1000" s="13" t="s">
        <v>1271</v>
      </c>
      <c r="B1000" s="15">
        <v>42.414784394250511</v>
      </c>
      <c r="C1000" s="13">
        <v>0</v>
      </c>
      <c r="D1000" s="13">
        <f t="shared" si="60"/>
        <v>-3.1638597503310848</v>
      </c>
      <c r="E1000" s="13">
        <f t="shared" si="61"/>
        <v>-3.1638597503310848</v>
      </c>
      <c r="F1000" s="13">
        <f t="shared" si="62"/>
        <v>4.0548625589965408E-2</v>
      </c>
      <c r="G1000" s="13">
        <f t="shared" si="63"/>
        <v>-4.1393642869590484E-2</v>
      </c>
    </row>
  </sheetData>
  <mergeCells count="5">
    <mergeCell ref="U1:V1"/>
    <mergeCell ref="W1:X1"/>
    <mergeCell ref="Y1:Z1"/>
    <mergeCell ref="AA1:AC1"/>
    <mergeCell ref="AD1:AF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0F0EC-32EF-4527-AE7C-995BBAFE9193}">
  <dimension ref="A1:Z201"/>
  <sheetViews>
    <sheetView zoomScale="86" workbookViewId="0">
      <selection activeCell="F1" sqref="F1:F1048576"/>
    </sheetView>
  </sheetViews>
  <sheetFormatPr baseColWidth="10" defaultColWidth="8.83203125" defaultRowHeight="15" x14ac:dyDescent="0.2"/>
  <cols>
    <col min="4" max="4" width="11.1640625" customWidth="1"/>
    <col min="5" max="5" width="10" customWidth="1"/>
    <col min="6" max="6" width="13.33203125" bestFit="1" customWidth="1"/>
    <col min="7" max="7" width="10.83203125" bestFit="1" customWidth="1"/>
    <col min="8" max="8" width="12.5" customWidth="1"/>
    <col min="9" max="9" width="10.83203125" customWidth="1"/>
    <col min="11" max="11" width="7.83203125" customWidth="1"/>
    <col min="12" max="12" width="7.6640625" customWidth="1"/>
    <col min="13" max="13" width="9.83203125" customWidth="1"/>
    <col min="15" max="16" width="10.33203125" bestFit="1" customWidth="1"/>
    <col min="17" max="17" width="12" bestFit="1" customWidth="1"/>
    <col min="18" max="18" width="9.1640625" customWidth="1"/>
    <col min="19" max="19" width="9.83203125" bestFit="1" customWidth="1"/>
    <col min="23" max="23" width="9.83203125" bestFit="1" customWidth="1"/>
  </cols>
  <sheetData>
    <row r="1" spans="1:26" s="1" customFormat="1" ht="48" x14ac:dyDescent="0.2">
      <c r="A1" s="10" t="s">
        <v>208</v>
      </c>
      <c r="B1" s="10" t="s">
        <v>260</v>
      </c>
      <c r="C1" s="10" t="s">
        <v>262</v>
      </c>
      <c r="D1" s="10" t="s">
        <v>263</v>
      </c>
      <c r="E1" s="10" t="s">
        <v>258</v>
      </c>
      <c r="F1" s="10" t="s">
        <v>257</v>
      </c>
      <c r="O1" s="43"/>
      <c r="P1" s="43"/>
      <c r="Q1" s="43"/>
      <c r="R1" s="43"/>
      <c r="S1" s="43"/>
      <c r="T1" s="43"/>
      <c r="U1" s="43"/>
      <c r="V1" s="43"/>
      <c r="W1" s="43"/>
      <c r="X1" s="43"/>
      <c r="Y1" s="43"/>
      <c r="Z1" s="43"/>
    </row>
    <row r="2" spans="1:26" x14ac:dyDescent="0.2">
      <c r="A2" s="11">
        <v>122.36119709583822</v>
      </c>
      <c r="B2" s="12">
        <v>1</v>
      </c>
      <c r="C2" s="12">
        <f>$I$2+$I$3*A2</f>
        <v>3.0485365891008698E-2</v>
      </c>
      <c r="D2" s="12">
        <f>MIN(MAX(C2,-35),35)</f>
        <v>3.0485365891008698E-2</v>
      </c>
      <c r="E2" s="12">
        <f t="shared" ref="E2:E33" si="0">1/(1+EXP(-D2))</f>
        <v>0.50762075128167583</v>
      </c>
      <c r="F2" s="12">
        <f>B2*LN(E2)+(1-B2)*LN(1-E2)</f>
        <v>-0.6780206628079426</v>
      </c>
      <c r="H2" s="13" t="s">
        <v>256</v>
      </c>
      <c r="I2" s="13">
        <v>-3.66590611587461</v>
      </c>
    </row>
    <row r="3" spans="1:26" x14ac:dyDescent="0.2">
      <c r="A3" s="11">
        <v>94.809407132016261</v>
      </c>
      <c r="B3" s="12">
        <v>1</v>
      </c>
      <c r="C3" s="12">
        <f t="shared" ref="C3:C66" si="1">$I$2+$I$3*A3</f>
        <v>-0.80182262182751662</v>
      </c>
      <c r="D3" s="12">
        <f t="shared" ref="D3:D66" si="2">MIN(MAX(C3,-35),35)</f>
        <v>-0.80182262182751662</v>
      </c>
      <c r="E3" s="12">
        <f t="shared" si="0"/>
        <v>0.30963577744689019</v>
      </c>
      <c r="F3" s="12">
        <f t="shared" ref="F3:F66" si="3">B3*LN(E3)+(1-B3)*LN(1-E3)</f>
        <v>-1.1723585837141604</v>
      </c>
      <c r="H3" s="13" t="s">
        <v>254</v>
      </c>
      <c r="I3" s="13">
        <v>3.0208853537698359E-2</v>
      </c>
      <c r="P3" s="2"/>
      <c r="Q3" s="3"/>
    </row>
    <row r="4" spans="1:26" x14ac:dyDescent="0.2">
      <c r="A4" s="11">
        <v>158.04376428435648</v>
      </c>
      <c r="B4" s="12">
        <v>1</v>
      </c>
      <c r="C4" s="12">
        <f t="shared" si="1"/>
        <v>1.1084148119380375</v>
      </c>
      <c r="D4" s="12">
        <f t="shared" si="2"/>
        <v>1.1084148119380375</v>
      </c>
      <c r="E4" s="12">
        <f t="shared" si="0"/>
        <v>0.751833465285213</v>
      </c>
      <c r="F4" s="12">
        <f t="shared" si="3"/>
        <v>-0.28524043529498866</v>
      </c>
      <c r="H4" s="13" t="s">
        <v>251</v>
      </c>
      <c r="I4" s="13">
        <f>-SUM(F2:F201)</f>
        <v>104.39617882412152</v>
      </c>
      <c r="P4" s="2"/>
      <c r="Q4" s="3"/>
      <c r="Z4" s="4"/>
    </row>
    <row r="5" spans="1:26" x14ac:dyDescent="0.2">
      <c r="A5" s="11">
        <v>216.12081757268092</v>
      </c>
      <c r="B5" s="12">
        <v>1</v>
      </c>
      <c r="C5" s="12">
        <f t="shared" si="1"/>
        <v>2.8628560086261334</v>
      </c>
      <c r="D5" s="12">
        <f t="shared" si="2"/>
        <v>2.8628560086261334</v>
      </c>
      <c r="E5" s="12">
        <f t="shared" si="0"/>
        <v>0.94597943429019782</v>
      </c>
      <c r="F5" s="12">
        <f t="shared" si="3"/>
        <v>-5.5534449817522091E-2</v>
      </c>
      <c r="P5" s="2"/>
      <c r="Q5" s="3"/>
      <c r="Z5" s="4"/>
    </row>
    <row r="6" spans="1:26" ht="16" x14ac:dyDescent="0.2">
      <c r="A6" s="11">
        <v>142.87531166215837</v>
      </c>
      <c r="B6" s="12">
        <v>1</v>
      </c>
      <c r="C6" s="12">
        <f t="shared" si="1"/>
        <v>0.65019324828053815</v>
      </c>
      <c r="D6" s="12">
        <f t="shared" si="2"/>
        <v>0.65019324828053815</v>
      </c>
      <c r="E6" s="12">
        <f t="shared" si="0"/>
        <v>0.6570540094104399</v>
      </c>
      <c r="F6" s="12">
        <f t="shared" si="3"/>
        <v>-0.41998905777209283</v>
      </c>
      <c r="H6" s="13" t="s">
        <v>1272</v>
      </c>
      <c r="I6" s="13" t="s">
        <v>267</v>
      </c>
      <c r="J6" s="13" t="s">
        <v>266</v>
      </c>
      <c r="K6" s="14" t="s">
        <v>1276</v>
      </c>
      <c r="L6" s="14" t="s">
        <v>1277</v>
      </c>
      <c r="O6" s="2"/>
      <c r="P6" s="2"/>
      <c r="Q6" s="6"/>
      <c r="Z6" s="4"/>
    </row>
    <row r="7" spans="1:26" x14ac:dyDescent="0.2">
      <c r="A7" s="11">
        <v>65.474966458992341</v>
      </c>
      <c r="B7" s="12">
        <v>0</v>
      </c>
      <c r="C7" s="12">
        <f t="shared" si="1"/>
        <v>-1.6879824437291979</v>
      </c>
      <c r="D7" s="12">
        <f t="shared" si="2"/>
        <v>-1.6879824437291979</v>
      </c>
      <c r="E7" s="12">
        <f t="shared" si="0"/>
        <v>0.15604135270585243</v>
      </c>
      <c r="F7" s="12">
        <f t="shared" si="3"/>
        <v>-0.16965178168350942</v>
      </c>
      <c r="H7" s="16">
        <v>0</v>
      </c>
      <c r="I7" s="32">
        <f>COUNTIFS($E:$E,"&gt;="&amp;H7,$B:$B,0)</f>
        <v>101</v>
      </c>
      <c r="J7" s="17">
        <f>COUNTIFS($E:$E,"&gt;="&amp;H7,$B:$B,1)</f>
        <v>99</v>
      </c>
      <c r="K7" s="32">
        <f>I7/$I$19</f>
        <v>1</v>
      </c>
      <c r="L7" s="31">
        <f>J7/$I$20</f>
        <v>1</v>
      </c>
      <c r="O7" s="2"/>
      <c r="P7" s="2"/>
      <c r="Q7" s="6"/>
      <c r="Z7" s="4"/>
    </row>
    <row r="8" spans="1:26" x14ac:dyDescent="0.2">
      <c r="A8" s="11">
        <v>87.0219017548648</v>
      </c>
      <c r="B8" s="12">
        <v>0</v>
      </c>
      <c r="C8" s="12">
        <f t="shared" si="1"/>
        <v>-1.0370742311899237</v>
      </c>
      <c r="D8" s="12">
        <f t="shared" si="2"/>
        <v>-1.0370742311899237</v>
      </c>
      <c r="E8" s="12">
        <f t="shared" si="0"/>
        <v>0.26171491735811797</v>
      </c>
      <c r="F8" s="12">
        <f t="shared" si="3"/>
        <v>-0.30342523813010486</v>
      </c>
      <c r="H8" s="16">
        <v>0.1</v>
      </c>
      <c r="I8" s="32">
        <f t="shared" ref="I8:I17" si="4">COUNTIFS($E:$E,"&gt;="&amp;H8,$B:$B,0)</f>
        <v>100</v>
      </c>
      <c r="J8" s="17">
        <f t="shared" ref="J8:J17" si="5">COUNTIFS($E:$E,"&gt;="&amp;H8,$B:$B,1)</f>
        <v>99</v>
      </c>
      <c r="K8" s="32">
        <f t="shared" ref="K8:K17" si="6">I8/$I$19</f>
        <v>0.99009900990099009</v>
      </c>
      <c r="L8" s="31">
        <f t="shared" ref="L8:L17" si="7">J8/$I$20</f>
        <v>1</v>
      </c>
      <c r="O8" s="2"/>
      <c r="P8" s="2"/>
      <c r="Q8" s="6"/>
      <c r="Z8" s="4"/>
    </row>
    <row r="9" spans="1:26" x14ac:dyDescent="0.2">
      <c r="A9" s="11">
        <v>59.556844110467495</v>
      </c>
      <c r="B9" s="12">
        <v>0</v>
      </c>
      <c r="C9" s="12">
        <f t="shared" si="1"/>
        <v>-1.8667621349739645</v>
      </c>
      <c r="D9" s="12">
        <f t="shared" si="2"/>
        <v>-1.8667621349739645</v>
      </c>
      <c r="E9" s="12">
        <f t="shared" si="0"/>
        <v>0.13391681522667809</v>
      </c>
      <c r="F9" s="12">
        <f t="shared" si="3"/>
        <v>-0.14377431871258167</v>
      </c>
      <c r="H9" s="16">
        <v>0.2</v>
      </c>
      <c r="I9" s="32">
        <f t="shared" si="4"/>
        <v>69</v>
      </c>
      <c r="J9" s="17">
        <f t="shared" si="5"/>
        <v>97</v>
      </c>
      <c r="K9" s="32">
        <f t="shared" si="6"/>
        <v>0.68316831683168322</v>
      </c>
      <c r="L9" s="31">
        <f t="shared" si="7"/>
        <v>0.97979797979797978</v>
      </c>
      <c r="O9" s="2"/>
      <c r="P9" s="2"/>
      <c r="Q9" s="6"/>
      <c r="Z9" s="4"/>
    </row>
    <row r="10" spans="1:26" x14ac:dyDescent="0.2">
      <c r="A10" s="11">
        <v>107.58309353648364</v>
      </c>
      <c r="B10" s="12">
        <v>1</v>
      </c>
      <c r="C10" s="12">
        <f t="shared" si="1"/>
        <v>-0.41594420009847255</v>
      </c>
      <c r="D10" s="12">
        <f t="shared" si="2"/>
        <v>-0.41594420009847255</v>
      </c>
      <c r="E10" s="12">
        <f t="shared" si="0"/>
        <v>0.39748767360239373</v>
      </c>
      <c r="F10" s="12">
        <f t="shared" si="3"/>
        <v>-0.92259135517386315</v>
      </c>
      <c r="H10" s="16">
        <v>0.3</v>
      </c>
      <c r="I10" s="32">
        <f t="shared" si="4"/>
        <v>47</v>
      </c>
      <c r="J10" s="17">
        <f t="shared" si="5"/>
        <v>93</v>
      </c>
      <c r="K10" s="32">
        <f t="shared" si="6"/>
        <v>0.46534653465346537</v>
      </c>
      <c r="L10" s="31">
        <f t="shared" si="7"/>
        <v>0.93939393939393945</v>
      </c>
      <c r="O10" s="2"/>
      <c r="P10" s="2"/>
      <c r="Q10" s="6"/>
      <c r="Z10" s="4"/>
    </row>
    <row r="11" spans="1:26" x14ac:dyDescent="0.2">
      <c r="A11" s="11">
        <v>124.22569622640705</v>
      </c>
      <c r="B11" s="12">
        <v>1</v>
      </c>
      <c r="C11" s="12">
        <f t="shared" si="1"/>
        <v>8.6809747047528418E-2</v>
      </c>
      <c r="D11" s="12">
        <f t="shared" si="2"/>
        <v>8.6809747047528418E-2</v>
      </c>
      <c r="E11" s="12">
        <f t="shared" si="0"/>
        <v>0.52168881801714773</v>
      </c>
      <c r="F11" s="12">
        <f t="shared" si="3"/>
        <v>-0.65068400292482675</v>
      </c>
      <c r="H11" s="16">
        <v>0.4</v>
      </c>
      <c r="I11" s="32">
        <f t="shared" si="4"/>
        <v>30</v>
      </c>
      <c r="J11" s="17">
        <f t="shared" si="5"/>
        <v>76</v>
      </c>
      <c r="K11" s="32">
        <f t="shared" si="6"/>
        <v>0.29702970297029702</v>
      </c>
      <c r="L11" s="31">
        <f t="shared" si="7"/>
        <v>0.76767676767676762</v>
      </c>
      <c r="O11" s="2"/>
      <c r="P11" s="2"/>
      <c r="Q11" s="6"/>
      <c r="Z11" s="4"/>
    </row>
    <row r="12" spans="1:26" x14ac:dyDescent="0.2">
      <c r="A12" s="11">
        <v>55.990625872783035</v>
      </c>
      <c r="B12" s="12">
        <v>0</v>
      </c>
      <c r="C12" s="12">
        <f t="shared" si="1"/>
        <v>-1.974493499399643</v>
      </c>
      <c r="D12" s="12">
        <f t="shared" si="2"/>
        <v>-1.974493499399643</v>
      </c>
      <c r="E12" s="12">
        <f t="shared" si="0"/>
        <v>0.12190705911285188</v>
      </c>
      <c r="F12" s="12">
        <f t="shared" si="3"/>
        <v>-0.13000283572474711</v>
      </c>
      <c r="H12" s="16">
        <v>0.5</v>
      </c>
      <c r="I12" s="32">
        <f t="shared" si="4"/>
        <v>21</v>
      </c>
      <c r="J12" s="17">
        <f t="shared" si="5"/>
        <v>65</v>
      </c>
      <c r="K12" s="32">
        <f t="shared" si="6"/>
        <v>0.20792079207920791</v>
      </c>
      <c r="L12" s="31">
        <f t="shared" si="7"/>
        <v>0.65656565656565657</v>
      </c>
      <c r="O12" s="2"/>
      <c r="P12" s="2"/>
      <c r="Q12" s="2"/>
    </row>
    <row r="13" spans="1:26" x14ac:dyDescent="0.2">
      <c r="A13" s="11">
        <v>149.79543220933166</v>
      </c>
      <c r="B13" s="12">
        <v>1</v>
      </c>
      <c r="C13" s="12">
        <f t="shared" si="1"/>
        <v>0.85924215635331347</v>
      </c>
      <c r="D13" s="12">
        <f t="shared" si="2"/>
        <v>0.85924215635331347</v>
      </c>
      <c r="E13" s="12">
        <f t="shared" si="0"/>
        <v>0.7025022947736711</v>
      </c>
      <c r="F13" s="12">
        <f t="shared" si="3"/>
        <v>-0.35310661119783326</v>
      </c>
      <c r="H13" s="16">
        <v>0.6</v>
      </c>
      <c r="I13" s="32">
        <f t="shared" si="4"/>
        <v>15</v>
      </c>
      <c r="J13" s="17">
        <f t="shared" si="5"/>
        <v>55</v>
      </c>
      <c r="K13" s="32">
        <f t="shared" si="6"/>
        <v>0.14851485148514851</v>
      </c>
      <c r="L13" s="31">
        <f t="shared" si="7"/>
        <v>0.55555555555555558</v>
      </c>
      <c r="O13" s="2"/>
      <c r="P13" s="2"/>
      <c r="Q13" s="2"/>
    </row>
    <row r="14" spans="1:26" x14ac:dyDescent="0.2">
      <c r="A14" s="11">
        <v>112.97510763044906</v>
      </c>
      <c r="B14" s="12">
        <v>0</v>
      </c>
      <c r="C14" s="12">
        <f t="shared" si="1"/>
        <v>-0.253057636060666</v>
      </c>
      <c r="D14" s="12">
        <f t="shared" si="2"/>
        <v>-0.253057636060666</v>
      </c>
      <c r="E14" s="12">
        <f t="shared" si="0"/>
        <v>0.43707105430291437</v>
      </c>
      <c r="F14" s="12">
        <f t="shared" si="3"/>
        <v>-0.57460186538427938</v>
      </c>
      <c r="H14" s="16">
        <v>0.7</v>
      </c>
      <c r="I14" s="32">
        <f t="shared" si="4"/>
        <v>9</v>
      </c>
      <c r="J14" s="17">
        <f t="shared" si="5"/>
        <v>48</v>
      </c>
      <c r="K14" s="32">
        <f t="shared" si="6"/>
        <v>8.9108910891089105E-2</v>
      </c>
      <c r="L14" s="31">
        <f t="shared" si="7"/>
        <v>0.48484848484848486</v>
      </c>
      <c r="O14" s="2"/>
      <c r="P14" s="2"/>
      <c r="Q14" s="2"/>
    </row>
    <row r="15" spans="1:26" x14ac:dyDescent="0.2">
      <c r="A15" s="11">
        <v>137.70616809540505</v>
      </c>
      <c r="B15" s="12">
        <v>1</v>
      </c>
      <c r="C15" s="12">
        <f t="shared" si="1"/>
        <v>0.49403934735715183</v>
      </c>
      <c r="D15" s="12">
        <f t="shared" si="2"/>
        <v>0.49403934735715183</v>
      </c>
      <c r="E15" s="12">
        <f t="shared" si="0"/>
        <v>0.62105753663157137</v>
      </c>
      <c r="F15" s="12">
        <f t="shared" si="3"/>
        <v>-0.47633154975992065</v>
      </c>
      <c r="H15" s="16">
        <v>0.8</v>
      </c>
      <c r="I15" s="32">
        <f t="shared" si="4"/>
        <v>6</v>
      </c>
      <c r="J15" s="17">
        <f t="shared" si="5"/>
        <v>35</v>
      </c>
      <c r="K15" s="32">
        <f t="shared" si="6"/>
        <v>5.9405940594059403E-2</v>
      </c>
      <c r="L15" s="31">
        <f t="shared" si="7"/>
        <v>0.35353535353535354</v>
      </c>
      <c r="O15" s="2"/>
      <c r="P15" s="2"/>
      <c r="Q15" s="2"/>
      <c r="R15" s="2"/>
      <c r="S15" s="4"/>
      <c r="T15" s="4"/>
    </row>
    <row r="16" spans="1:26" x14ac:dyDescent="0.2">
      <c r="A16" s="11">
        <v>51.646471943753781</v>
      </c>
      <c r="B16" s="12">
        <v>0</v>
      </c>
      <c r="C16" s="12">
        <f t="shared" si="1"/>
        <v>-2.1057254091869044</v>
      </c>
      <c r="D16" s="12">
        <f t="shared" si="2"/>
        <v>-2.1057254091869044</v>
      </c>
      <c r="E16" s="12">
        <f t="shared" si="0"/>
        <v>0.10854158591789209</v>
      </c>
      <c r="F16" s="12">
        <f t="shared" si="3"/>
        <v>-0.11489648989863253</v>
      </c>
      <c r="H16" s="16">
        <v>0.9</v>
      </c>
      <c r="I16" s="32">
        <f t="shared" si="4"/>
        <v>2</v>
      </c>
      <c r="J16" s="17">
        <f t="shared" si="5"/>
        <v>19</v>
      </c>
      <c r="K16" s="32">
        <f t="shared" si="6"/>
        <v>1.9801980198019802E-2</v>
      </c>
      <c r="L16" s="31">
        <f t="shared" si="7"/>
        <v>0.19191919191919191</v>
      </c>
      <c r="O16" s="2"/>
      <c r="P16" s="2"/>
      <c r="Q16" s="2"/>
      <c r="R16" s="2"/>
      <c r="S16" s="4"/>
      <c r="T16" s="4"/>
    </row>
    <row r="17" spans="1:20" x14ac:dyDescent="0.2">
      <c r="A17" s="11">
        <v>353.74405852007965</v>
      </c>
      <c r="B17" s="12">
        <v>1</v>
      </c>
      <c r="C17" s="12">
        <f t="shared" si="1"/>
        <v>7.0202963377894738</v>
      </c>
      <c r="D17" s="12">
        <f t="shared" si="2"/>
        <v>7.0202963377894738</v>
      </c>
      <c r="E17" s="12">
        <f t="shared" si="0"/>
        <v>0.9991072370800016</v>
      </c>
      <c r="F17" s="12">
        <f t="shared" si="3"/>
        <v>-8.9316167015796684E-4</v>
      </c>
      <c r="H17" s="16">
        <v>1</v>
      </c>
      <c r="I17" s="32">
        <f t="shared" si="4"/>
        <v>0</v>
      </c>
      <c r="J17" s="17">
        <f t="shared" si="5"/>
        <v>0</v>
      </c>
      <c r="K17" s="32">
        <f t="shared" si="6"/>
        <v>0</v>
      </c>
      <c r="L17" s="31">
        <f t="shared" si="7"/>
        <v>0</v>
      </c>
      <c r="O17" s="2"/>
      <c r="P17" s="2"/>
      <c r="Q17" s="2"/>
      <c r="R17" s="2"/>
      <c r="S17" s="4"/>
      <c r="T17" s="4"/>
    </row>
    <row r="18" spans="1:20" x14ac:dyDescent="0.2">
      <c r="A18" s="11">
        <v>177.05314259567365</v>
      </c>
      <c r="B18" s="12">
        <v>1</v>
      </c>
      <c r="C18" s="12">
        <f t="shared" si="1"/>
        <v>1.6826663371873183</v>
      </c>
      <c r="D18" s="12">
        <f t="shared" si="2"/>
        <v>1.6826663371873183</v>
      </c>
      <c r="E18" s="12">
        <f t="shared" si="0"/>
        <v>0.84325727538340989</v>
      </c>
      <c r="F18" s="12">
        <f t="shared" si="3"/>
        <v>-0.17048317728819856</v>
      </c>
      <c r="H18" s="24"/>
      <c r="I18" s="25"/>
      <c r="J18" s="25"/>
      <c r="O18" s="2"/>
      <c r="P18" s="2"/>
      <c r="Q18" s="2"/>
      <c r="R18" s="2"/>
      <c r="S18" s="4"/>
      <c r="T18" s="4"/>
    </row>
    <row r="19" spans="1:20" x14ac:dyDescent="0.2">
      <c r="A19" s="11">
        <v>116.24858793335504</v>
      </c>
      <c r="B19" s="12">
        <v>1</v>
      </c>
      <c r="C19" s="12">
        <f t="shared" si="1"/>
        <v>-0.15416954903163882</v>
      </c>
      <c r="D19" s="12">
        <f t="shared" si="2"/>
        <v>-0.15416954903163882</v>
      </c>
      <c r="E19" s="12">
        <f t="shared" si="0"/>
        <v>0.46153377215379404</v>
      </c>
      <c r="F19" s="12">
        <f t="shared" si="3"/>
        <v>-0.77320004861854452</v>
      </c>
      <c r="H19" s="13" t="s">
        <v>1278</v>
      </c>
      <c r="I19" s="13">
        <f>COUNTIFS($B:$B,0)</f>
        <v>101</v>
      </c>
      <c r="O19" s="2"/>
      <c r="P19" s="2"/>
      <c r="Q19" s="2"/>
      <c r="R19" s="2"/>
      <c r="S19" s="9"/>
      <c r="T19" s="4"/>
    </row>
    <row r="20" spans="1:20" x14ac:dyDescent="0.2">
      <c r="A20" s="11">
        <v>89.515554481248188</v>
      </c>
      <c r="B20" s="12">
        <v>0</v>
      </c>
      <c r="C20" s="12">
        <f t="shared" si="1"/>
        <v>-0.96174384120472567</v>
      </c>
      <c r="D20" s="12">
        <f t="shared" si="2"/>
        <v>-0.96174384120472567</v>
      </c>
      <c r="E20" s="12">
        <f t="shared" si="0"/>
        <v>0.27652918469835797</v>
      </c>
      <c r="F20" s="12">
        <f t="shared" si="3"/>
        <v>-0.32369507193893726</v>
      </c>
      <c r="H20" s="13" t="s">
        <v>1279</v>
      </c>
      <c r="I20" s="13">
        <f>COUNTIFS($B:$B,1)</f>
        <v>99</v>
      </c>
      <c r="O20" s="2"/>
      <c r="P20" s="2"/>
      <c r="Q20" s="2"/>
      <c r="R20" s="2"/>
      <c r="S20" s="4"/>
      <c r="T20" s="4"/>
    </row>
    <row r="21" spans="1:20" x14ac:dyDescent="0.2">
      <c r="A21" s="11">
        <v>65.727196498762922</v>
      </c>
      <c r="B21" s="12">
        <v>0</v>
      </c>
      <c r="C21" s="12">
        <f t="shared" si="1"/>
        <v>-1.6803628633999605</v>
      </c>
      <c r="D21" s="12">
        <f t="shared" si="2"/>
        <v>-1.6803628633999605</v>
      </c>
      <c r="E21" s="12">
        <f t="shared" si="0"/>
        <v>0.15704742576879929</v>
      </c>
      <c r="F21" s="12">
        <f t="shared" si="3"/>
        <v>-0.17084458088881835</v>
      </c>
    </row>
    <row r="22" spans="1:20" x14ac:dyDescent="0.2">
      <c r="A22" s="11">
        <v>127.12410267316619</v>
      </c>
      <c r="B22" s="12">
        <v>1</v>
      </c>
      <c r="C22" s="12">
        <f t="shared" si="1"/>
        <v>0.17436728289039571</v>
      </c>
      <c r="D22" s="12">
        <f t="shared" si="2"/>
        <v>0.17436728289039571</v>
      </c>
      <c r="E22" s="12">
        <f t="shared" si="0"/>
        <v>0.54348170853593658</v>
      </c>
      <c r="F22" s="12">
        <f t="shared" si="3"/>
        <v>-0.60975922793489212</v>
      </c>
    </row>
    <row r="23" spans="1:20" x14ac:dyDescent="0.2">
      <c r="A23" s="11">
        <v>225.53669532080411</v>
      </c>
      <c r="B23" s="12">
        <v>1</v>
      </c>
      <c r="C23" s="12">
        <f t="shared" si="1"/>
        <v>3.1472988804480604</v>
      </c>
      <c r="D23" s="12">
        <f t="shared" si="2"/>
        <v>3.1472988804480604</v>
      </c>
      <c r="E23" s="12">
        <f t="shared" si="0"/>
        <v>0.95880215813837766</v>
      </c>
      <c r="F23" s="12">
        <f t="shared" si="3"/>
        <v>-4.2070525550037909E-2</v>
      </c>
      <c r="G23" s="5"/>
      <c r="H23" s="5"/>
    </row>
    <row r="24" spans="1:20" x14ac:dyDescent="0.2">
      <c r="A24" s="11">
        <v>170.94754637825577</v>
      </c>
      <c r="B24" s="12">
        <v>1</v>
      </c>
      <c r="C24" s="12">
        <f t="shared" si="1"/>
        <v>1.4982232752950155</v>
      </c>
      <c r="D24" s="12">
        <f t="shared" si="2"/>
        <v>1.4982232752950155</v>
      </c>
      <c r="E24" s="12">
        <f t="shared" si="0"/>
        <v>0.81730933447313303</v>
      </c>
      <c r="F24" s="12">
        <f t="shared" si="3"/>
        <v>-0.20173763341535902</v>
      </c>
    </row>
    <row r="25" spans="1:20" x14ac:dyDescent="0.2">
      <c r="A25" s="11">
        <v>73.386301636141752</v>
      </c>
      <c r="B25" s="12">
        <v>0</v>
      </c>
      <c r="C25" s="12">
        <f t="shared" si="1"/>
        <v>-1.4489900780750502</v>
      </c>
      <c r="D25" s="12">
        <f t="shared" si="2"/>
        <v>-1.4489900780750502</v>
      </c>
      <c r="E25" s="12">
        <f t="shared" si="0"/>
        <v>0.19015704264263159</v>
      </c>
      <c r="F25" s="12">
        <f t="shared" si="3"/>
        <v>-0.21091492991848973</v>
      </c>
    </row>
    <row r="26" spans="1:20" x14ac:dyDescent="0.2">
      <c r="A26" s="11">
        <v>128.72144465243031</v>
      </c>
      <c r="B26" s="12">
        <v>1</v>
      </c>
      <c r="C26" s="12">
        <f t="shared" si="1"/>
        <v>0.22262115279160266</v>
      </c>
      <c r="D26" s="12">
        <f t="shared" si="2"/>
        <v>0.22262115279160266</v>
      </c>
      <c r="E26" s="12">
        <f t="shared" si="0"/>
        <v>0.55542656452536066</v>
      </c>
      <c r="F26" s="12">
        <f t="shared" si="3"/>
        <v>-0.58801887571531397</v>
      </c>
    </row>
    <row r="27" spans="1:20" x14ac:dyDescent="0.2">
      <c r="A27" s="11">
        <v>63.445846702346834</v>
      </c>
      <c r="B27" s="12">
        <v>0</v>
      </c>
      <c r="C27" s="12">
        <f t="shared" si="1"/>
        <v>-1.7492798252681521</v>
      </c>
      <c r="D27" s="12">
        <f t="shared" si="2"/>
        <v>-1.7492798252681521</v>
      </c>
      <c r="E27" s="12">
        <f t="shared" si="0"/>
        <v>0.14813805613826797</v>
      </c>
      <c r="F27" s="12">
        <f t="shared" si="3"/>
        <v>-0.16033080300332289</v>
      </c>
    </row>
    <row r="28" spans="1:20" x14ac:dyDescent="0.2">
      <c r="A28" s="11">
        <v>97.676002803562895</v>
      </c>
      <c r="B28" s="12">
        <v>1</v>
      </c>
      <c r="C28" s="12">
        <f t="shared" si="1"/>
        <v>-0.71522605303396425</v>
      </c>
      <c r="D28" s="12">
        <f t="shared" si="2"/>
        <v>-0.71522605303396425</v>
      </c>
      <c r="E28" s="12">
        <f t="shared" si="0"/>
        <v>0.32844510356812356</v>
      </c>
      <c r="F28" s="12">
        <f t="shared" si="3"/>
        <v>-1.1133855674481126</v>
      </c>
    </row>
    <row r="29" spans="1:20" x14ac:dyDescent="0.2">
      <c r="A29" s="11">
        <v>215.19375400989551</v>
      </c>
      <c r="B29" s="12">
        <v>1</v>
      </c>
      <c r="C29" s="12">
        <f t="shared" si="1"/>
        <v>2.8348504812378126</v>
      </c>
      <c r="D29" s="12">
        <f t="shared" si="2"/>
        <v>2.8348504812378126</v>
      </c>
      <c r="E29" s="12">
        <f t="shared" si="0"/>
        <v>0.9445302811421814</v>
      </c>
      <c r="F29" s="12">
        <f t="shared" si="3"/>
        <v>-5.7067532054572281E-2</v>
      </c>
    </row>
    <row r="30" spans="1:20" x14ac:dyDescent="0.2">
      <c r="A30" s="11">
        <v>151.39698584162335</v>
      </c>
      <c r="B30" s="12">
        <v>1</v>
      </c>
      <c r="C30" s="12">
        <f t="shared" si="1"/>
        <v>0.90762325546398159</v>
      </c>
      <c r="D30" s="12">
        <f t="shared" si="2"/>
        <v>0.90762325546398159</v>
      </c>
      <c r="E30" s="12">
        <f t="shared" si="0"/>
        <v>0.71251356119441578</v>
      </c>
      <c r="F30" s="12">
        <f t="shared" si="3"/>
        <v>-0.33895633376514117</v>
      </c>
    </row>
    <row r="31" spans="1:20" x14ac:dyDescent="0.2">
      <c r="A31" s="11">
        <v>77.97069416446891</v>
      </c>
      <c r="B31" s="12">
        <v>0</v>
      </c>
      <c r="C31" s="12">
        <f t="shared" si="1"/>
        <v>-1.3105008356274968</v>
      </c>
      <c r="D31" s="12">
        <f t="shared" si="2"/>
        <v>-1.3105008356274968</v>
      </c>
      <c r="E31" s="12">
        <f t="shared" si="0"/>
        <v>0.21240304826731216</v>
      </c>
      <c r="F31" s="12">
        <f t="shared" si="3"/>
        <v>-0.23876880254882105</v>
      </c>
    </row>
    <row r="32" spans="1:20" x14ac:dyDescent="0.2">
      <c r="A32" s="11">
        <v>152.13984542857534</v>
      </c>
      <c r="B32" s="12">
        <v>1</v>
      </c>
      <c r="C32" s="12">
        <f t="shared" si="1"/>
        <v>0.93006419192528966</v>
      </c>
      <c r="D32" s="12">
        <f t="shared" si="2"/>
        <v>0.93006419192528966</v>
      </c>
      <c r="E32" s="12">
        <f t="shared" si="0"/>
        <v>0.71708830846148752</v>
      </c>
      <c r="F32" s="12">
        <f t="shared" si="3"/>
        <v>-0.33255628214300464</v>
      </c>
    </row>
    <row r="33" spans="1:7" x14ac:dyDescent="0.2">
      <c r="A33" s="11">
        <v>380.90793491014568</v>
      </c>
      <c r="B33" s="12">
        <v>1</v>
      </c>
      <c r="C33" s="12">
        <f t="shared" si="1"/>
        <v>7.8408859011731211</v>
      </c>
      <c r="D33" s="12">
        <f t="shared" si="2"/>
        <v>7.8408859011731211</v>
      </c>
      <c r="E33" s="12">
        <f t="shared" si="0"/>
        <v>0.99960683419692364</v>
      </c>
      <c r="F33" s="12">
        <f t="shared" si="3"/>
        <v>-3.932431130151241E-4</v>
      </c>
    </row>
    <row r="34" spans="1:7" x14ac:dyDescent="0.2">
      <c r="A34" s="11">
        <v>141.05737896223098</v>
      </c>
      <c r="B34" s="12">
        <v>0</v>
      </c>
      <c r="C34" s="12">
        <f t="shared" si="1"/>
        <v>0.5952755856070393</v>
      </c>
      <c r="D34" s="12">
        <f t="shared" si="2"/>
        <v>0.5952755856070393</v>
      </c>
      <c r="E34" s="12">
        <f t="shared" ref="E34:E65" si="8">1/(1+EXP(-D34))</f>
        <v>0.64457469237654375</v>
      </c>
      <c r="F34" s="12">
        <f t="shared" si="3"/>
        <v>-1.0344401569519752</v>
      </c>
    </row>
    <row r="35" spans="1:7" x14ac:dyDescent="0.2">
      <c r="A35" s="11">
        <v>79.378838733185461</v>
      </c>
      <c r="B35" s="12">
        <v>0</v>
      </c>
      <c r="C35" s="12">
        <f t="shared" si="1"/>
        <v>-1.2679624025912331</v>
      </c>
      <c r="D35" s="12">
        <f t="shared" si="2"/>
        <v>-1.2679624025912331</v>
      </c>
      <c r="E35" s="12">
        <f t="shared" si="8"/>
        <v>0.21960625468618183</v>
      </c>
      <c r="F35" s="12">
        <f t="shared" si="3"/>
        <v>-0.2479566849836253</v>
      </c>
    </row>
    <row r="36" spans="1:7" x14ac:dyDescent="0.2">
      <c r="A36" s="11">
        <v>74.002681231084139</v>
      </c>
      <c r="B36" s="12">
        <v>0</v>
      </c>
      <c r="C36" s="12">
        <f t="shared" si="1"/>
        <v>-1.4303699571678101</v>
      </c>
      <c r="D36" s="12">
        <f t="shared" si="2"/>
        <v>-1.4303699571678101</v>
      </c>
      <c r="E36" s="12">
        <f t="shared" si="8"/>
        <v>0.19304104716627654</v>
      </c>
      <c r="F36" s="12">
        <f t="shared" si="3"/>
        <v>-0.21448247590453204</v>
      </c>
      <c r="G36" s="5"/>
    </row>
    <row r="37" spans="1:7" x14ac:dyDescent="0.2">
      <c r="A37" s="11">
        <v>165.4779642837845</v>
      </c>
      <c r="B37" s="12">
        <v>1</v>
      </c>
      <c r="C37" s="12">
        <f t="shared" si="1"/>
        <v>1.3329934708907158</v>
      </c>
      <c r="D37" s="12">
        <f t="shared" si="2"/>
        <v>1.3329934708907158</v>
      </c>
      <c r="E37" s="12">
        <f t="shared" si="8"/>
        <v>0.79133535888358231</v>
      </c>
      <c r="F37" s="12">
        <f t="shared" si="3"/>
        <v>-0.2340334328163664</v>
      </c>
    </row>
    <row r="38" spans="1:7" x14ac:dyDescent="0.2">
      <c r="A38" s="11">
        <v>53.610494000194514</v>
      </c>
      <c r="B38" s="12">
        <v>0</v>
      </c>
      <c r="C38" s="12">
        <f t="shared" si="1"/>
        <v>-2.0463945545390771</v>
      </c>
      <c r="D38" s="12">
        <f t="shared" si="2"/>
        <v>-2.0463945545390771</v>
      </c>
      <c r="E38" s="12">
        <f t="shared" si="8"/>
        <v>0.1144171987345597</v>
      </c>
      <c r="F38" s="12">
        <f t="shared" si="3"/>
        <v>-0.12150931820826692</v>
      </c>
    </row>
    <row r="39" spans="1:7" x14ac:dyDescent="0.2">
      <c r="A39" s="11">
        <v>106.9455787246431</v>
      </c>
      <c r="B39" s="12">
        <v>1</v>
      </c>
      <c r="C39" s="12">
        <f t="shared" si="1"/>
        <v>-0.43520279167747722</v>
      </c>
      <c r="D39" s="12">
        <f t="shared" si="2"/>
        <v>-0.43520279167747722</v>
      </c>
      <c r="E39" s="12">
        <f t="shared" si="8"/>
        <v>0.39288463972929916</v>
      </c>
      <c r="F39" s="12">
        <f t="shared" si="3"/>
        <v>-0.93423924778794576</v>
      </c>
    </row>
    <row r="40" spans="1:7" x14ac:dyDescent="0.2">
      <c r="A40" s="11">
        <v>156.76533177728012</v>
      </c>
      <c r="B40" s="12">
        <v>1</v>
      </c>
      <c r="C40" s="12">
        <f t="shared" si="1"/>
        <v>1.0697948315739358</v>
      </c>
      <c r="D40" s="12">
        <f t="shared" si="2"/>
        <v>1.0697948315739358</v>
      </c>
      <c r="E40" s="12">
        <f t="shared" si="8"/>
        <v>0.74455789650800663</v>
      </c>
      <c r="F40" s="12">
        <f t="shared" si="3"/>
        <v>-0.29496466425640211</v>
      </c>
    </row>
    <row r="41" spans="1:7" x14ac:dyDescent="0.2">
      <c r="A41" s="11">
        <v>64.32778657870756</v>
      </c>
      <c r="B41" s="12">
        <v>0</v>
      </c>
      <c r="C41" s="12">
        <f t="shared" si="1"/>
        <v>-1.7226374327141152</v>
      </c>
      <c r="D41" s="12">
        <f t="shared" si="2"/>
        <v>-1.7226374327141152</v>
      </c>
      <c r="E41" s="12">
        <f t="shared" si="8"/>
        <v>0.15153175750022729</v>
      </c>
      <c r="F41" s="12">
        <f t="shared" si="3"/>
        <v>-0.16432262282235108</v>
      </c>
    </row>
    <row r="42" spans="1:7" x14ac:dyDescent="0.2">
      <c r="A42" s="11">
        <v>118.95946763681235</v>
      </c>
      <c r="B42" s="12">
        <v>0</v>
      </c>
      <c r="C42" s="12">
        <f t="shared" si="1"/>
        <v>-7.2276981111577765E-2</v>
      </c>
      <c r="D42" s="12">
        <f t="shared" si="2"/>
        <v>-7.2276981111577765E-2</v>
      </c>
      <c r="E42" s="12">
        <f t="shared" si="8"/>
        <v>0.48193861670261862</v>
      </c>
      <c r="F42" s="12">
        <f t="shared" si="3"/>
        <v>-0.65766154316919712</v>
      </c>
    </row>
    <row r="43" spans="1:7" x14ac:dyDescent="0.2">
      <c r="A43" s="11">
        <v>216.48499458106261</v>
      </c>
      <c r="B43" s="12">
        <v>1</v>
      </c>
      <c r="C43" s="12">
        <f t="shared" si="1"/>
        <v>2.873857378534133</v>
      </c>
      <c r="D43" s="12">
        <f t="shared" si="2"/>
        <v>2.873857378534133</v>
      </c>
      <c r="E43" s="12">
        <f t="shared" si="8"/>
        <v>0.94653887958548</v>
      </c>
      <c r="F43" s="12">
        <f t="shared" si="3"/>
        <v>-5.4943231959838974E-2</v>
      </c>
    </row>
    <row r="44" spans="1:7" x14ac:dyDescent="0.2">
      <c r="A44" s="11">
        <v>59.112117101734377</v>
      </c>
      <c r="B44" s="12">
        <v>0</v>
      </c>
      <c r="C44" s="12">
        <f t="shared" si="1"/>
        <v>-1.8801968280450418</v>
      </c>
      <c r="D44" s="12">
        <f t="shared" si="2"/>
        <v>-1.8801968280450418</v>
      </c>
      <c r="E44" s="12">
        <f t="shared" si="8"/>
        <v>0.13236626710319283</v>
      </c>
      <c r="F44" s="12">
        <f t="shared" si="3"/>
        <v>-0.14198562008353857</v>
      </c>
    </row>
    <row r="45" spans="1:7" x14ac:dyDescent="0.2">
      <c r="A45" s="11">
        <v>99.062810167040212</v>
      </c>
      <c r="B45" s="12">
        <v>0</v>
      </c>
      <c r="C45" s="12">
        <f t="shared" si="1"/>
        <v>-0.67333219250567655</v>
      </c>
      <c r="D45" s="12">
        <f t="shared" si="2"/>
        <v>-0.67333219250567655</v>
      </c>
      <c r="E45" s="12">
        <f t="shared" si="8"/>
        <v>0.33775110916155798</v>
      </c>
      <c r="F45" s="12">
        <f t="shared" si="3"/>
        <v>-0.41211382566950006</v>
      </c>
    </row>
    <row r="46" spans="1:7" x14ac:dyDescent="0.2">
      <c r="A46" s="11">
        <v>220.62702823476315</v>
      </c>
      <c r="B46" s="12">
        <v>1</v>
      </c>
      <c r="C46" s="12">
        <f t="shared" si="1"/>
        <v>2.9989834665269903</v>
      </c>
      <c r="D46" s="12">
        <f t="shared" si="2"/>
        <v>2.9989834665269903</v>
      </c>
      <c r="E46" s="12">
        <f t="shared" si="8"/>
        <v>0.95252818210239587</v>
      </c>
      <c r="F46" s="12">
        <f t="shared" si="3"/>
        <v>-4.8635584909905709E-2</v>
      </c>
    </row>
    <row r="47" spans="1:7" x14ac:dyDescent="0.2">
      <c r="A47" s="11">
        <v>63.713177422967746</v>
      </c>
      <c r="B47" s="12">
        <v>0</v>
      </c>
      <c r="C47" s="12">
        <f t="shared" si="1"/>
        <v>-1.7412040706827876</v>
      </c>
      <c r="D47" s="12">
        <f t="shared" si="2"/>
        <v>-1.7412040706827876</v>
      </c>
      <c r="E47" s="12">
        <f t="shared" si="8"/>
        <v>0.14916005975010643</v>
      </c>
      <c r="F47" s="12">
        <f t="shared" si="3"/>
        <v>-0.16153125241153388</v>
      </c>
    </row>
    <row r="48" spans="1:7" x14ac:dyDescent="0.2">
      <c r="A48" s="11">
        <v>105.25887603637456</v>
      </c>
      <c r="B48" s="12">
        <v>1</v>
      </c>
      <c r="C48" s="12">
        <f t="shared" si="1"/>
        <v>-0.48615614614902336</v>
      </c>
      <c r="D48" s="12">
        <f t="shared" si="2"/>
        <v>-0.48615614614902336</v>
      </c>
      <c r="E48" s="12">
        <f t="shared" si="8"/>
        <v>0.38079949852125172</v>
      </c>
      <c r="F48" s="12">
        <f t="shared" si="3"/>
        <v>-0.96548229297427157</v>
      </c>
    </row>
    <row r="49" spans="1:6" x14ac:dyDescent="0.2">
      <c r="A49" s="11">
        <v>100.13178566178856</v>
      </c>
      <c r="B49" s="12">
        <v>0</v>
      </c>
      <c r="C49" s="12">
        <f t="shared" si="1"/>
        <v>-0.64103966834943504</v>
      </c>
      <c r="D49" s="12">
        <f t="shared" si="2"/>
        <v>-0.64103966834943504</v>
      </c>
      <c r="E49" s="12">
        <f t="shared" si="8"/>
        <v>0.34501155877038969</v>
      </c>
      <c r="F49" s="12">
        <f t="shared" si="3"/>
        <v>-0.42313769048028904</v>
      </c>
    </row>
    <row r="50" spans="1:6" x14ac:dyDescent="0.2">
      <c r="A50" s="11">
        <v>108.52741400349812</v>
      </c>
      <c r="B50" s="12">
        <v>0</v>
      </c>
      <c r="C50" s="12">
        <f t="shared" si="1"/>
        <v>-0.38741736141778116</v>
      </c>
      <c r="D50" s="12">
        <f t="shared" si="2"/>
        <v>-0.38741736141778116</v>
      </c>
      <c r="E50" s="12">
        <f t="shared" si="8"/>
        <v>0.40433917265519459</v>
      </c>
      <c r="F50" s="12">
        <f t="shared" si="3"/>
        <v>-0.51808385554143355</v>
      </c>
    </row>
    <row r="51" spans="1:6" x14ac:dyDescent="0.2">
      <c r="A51" s="11">
        <v>152.72491221942403</v>
      </c>
      <c r="B51" s="12">
        <v>1</v>
      </c>
      <c r="C51" s="12">
        <f t="shared" si="1"/>
        <v>0.94773838891980855</v>
      </c>
      <c r="D51" s="12">
        <f t="shared" si="2"/>
        <v>0.94773838891980855</v>
      </c>
      <c r="E51" s="12">
        <f t="shared" si="8"/>
        <v>0.72066012239655541</v>
      </c>
      <c r="F51" s="12">
        <f t="shared" si="3"/>
        <v>-0.32758765034816795</v>
      </c>
    </row>
    <row r="52" spans="1:6" x14ac:dyDescent="0.2">
      <c r="A52" s="11">
        <v>95.741762563066459</v>
      </c>
      <c r="B52" s="12">
        <v>1</v>
      </c>
      <c r="C52" s="12">
        <f t="shared" si="1"/>
        <v>-0.77365723316584356</v>
      </c>
      <c r="D52" s="12">
        <f t="shared" si="2"/>
        <v>-0.77365723316584356</v>
      </c>
      <c r="E52" s="12">
        <f t="shared" si="8"/>
        <v>0.31568850480303134</v>
      </c>
      <c r="F52" s="12">
        <f t="shared" si="3"/>
        <v>-1.1529992958548525</v>
      </c>
    </row>
    <row r="53" spans="1:6" x14ac:dyDescent="0.2">
      <c r="A53" s="11">
        <v>122.37119011567437</v>
      </c>
      <c r="B53" s="12">
        <v>1</v>
      </c>
      <c r="C53" s="12">
        <f t="shared" si="1"/>
        <v>3.0787243563637823E-2</v>
      </c>
      <c r="D53" s="12">
        <f t="shared" si="2"/>
        <v>3.0787243563637823E-2</v>
      </c>
      <c r="E53" s="12">
        <f t="shared" si="8"/>
        <v>0.50769620299387841</v>
      </c>
      <c r="F53" s="12">
        <f t="shared" si="3"/>
        <v>-0.67787203589489098</v>
      </c>
    </row>
    <row r="54" spans="1:6" x14ac:dyDescent="0.2">
      <c r="A54" s="11">
        <v>85.394719763180163</v>
      </c>
      <c r="B54" s="12">
        <v>1</v>
      </c>
      <c r="C54" s="12">
        <f t="shared" si="1"/>
        <v>-1.0862295336559051</v>
      </c>
      <c r="D54" s="12">
        <f t="shared" si="2"/>
        <v>-1.0862295336559051</v>
      </c>
      <c r="E54" s="12">
        <f t="shared" si="8"/>
        <v>0.25232894649972737</v>
      </c>
      <c r="F54" s="12">
        <f t="shared" si="3"/>
        <v>-1.3770216994376558</v>
      </c>
    </row>
    <row r="55" spans="1:6" x14ac:dyDescent="0.2">
      <c r="A55" s="11">
        <v>101.47427316611508</v>
      </c>
      <c r="B55" s="12">
        <v>0</v>
      </c>
      <c r="C55" s="12">
        <f t="shared" si="1"/>
        <v>-0.60048465995504463</v>
      </c>
      <c r="D55" s="12">
        <f t="shared" si="2"/>
        <v>-0.60048465995504463</v>
      </c>
      <c r="E55" s="12">
        <f t="shared" si="8"/>
        <v>0.35423281904374648</v>
      </c>
      <c r="F55" s="12">
        <f t="shared" si="3"/>
        <v>-0.43731624115609419</v>
      </c>
    </row>
    <row r="56" spans="1:6" x14ac:dyDescent="0.2">
      <c r="A56" s="11">
        <v>122.63729783517847</v>
      </c>
      <c r="B56" s="12">
        <v>0</v>
      </c>
      <c r="C56" s="12">
        <f t="shared" si="1"/>
        <v>3.8826052687388479E-2</v>
      </c>
      <c r="D56" s="12">
        <f t="shared" si="2"/>
        <v>3.8826052687388479E-2</v>
      </c>
      <c r="E56" s="12">
        <f t="shared" si="8"/>
        <v>0.50970529400535458</v>
      </c>
      <c r="F56" s="12">
        <f t="shared" si="3"/>
        <v>-0.71274862786509985</v>
      </c>
    </row>
    <row r="57" spans="1:6" x14ac:dyDescent="0.2">
      <c r="A57" s="11">
        <v>186.90187493173806</v>
      </c>
      <c r="B57" s="12">
        <v>0</v>
      </c>
      <c r="C57" s="12">
        <f t="shared" si="1"/>
        <v>1.9801852498594812</v>
      </c>
      <c r="D57" s="12">
        <f t="shared" si="2"/>
        <v>1.9801852498594812</v>
      </c>
      <c r="E57" s="12">
        <f t="shared" si="8"/>
        <v>0.87870090846498305</v>
      </c>
      <c r="F57" s="12">
        <f t="shared" si="3"/>
        <v>-2.1094959524664691</v>
      </c>
    </row>
    <row r="58" spans="1:6" x14ac:dyDescent="0.2">
      <c r="A58" s="11">
        <v>91.177506029600437</v>
      </c>
      <c r="B58" s="12">
        <v>0</v>
      </c>
      <c r="C58" s="12">
        <f t="shared" si="1"/>
        <v>-0.91153819029380134</v>
      </c>
      <c r="D58" s="12">
        <f t="shared" si="2"/>
        <v>-0.91153819029380134</v>
      </c>
      <c r="E58" s="12">
        <f t="shared" si="8"/>
        <v>0.28668517909135166</v>
      </c>
      <c r="F58" s="12">
        <f t="shared" si="3"/>
        <v>-0.33783241196833036</v>
      </c>
    </row>
    <row r="59" spans="1:6" x14ac:dyDescent="0.2">
      <c r="A59" s="11">
        <v>80.328928324692498</v>
      </c>
      <c r="B59" s="12">
        <v>0</v>
      </c>
      <c r="C59" s="12">
        <f t="shared" si="1"/>
        <v>-1.239261285273705</v>
      </c>
      <c r="D59" s="12">
        <f t="shared" si="2"/>
        <v>-1.239261285273705</v>
      </c>
      <c r="E59" s="12">
        <f t="shared" si="8"/>
        <v>0.22456459589567215</v>
      </c>
      <c r="F59" s="12">
        <f t="shared" si="3"/>
        <v>-0.25433059563840626</v>
      </c>
    </row>
    <row r="60" spans="1:6" x14ac:dyDescent="0.2">
      <c r="A60" s="11">
        <v>104.15224331375701</v>
      </c>
      <c r="B60" s="12">
        <v>0</v>
      </c>
      <c r="C60" s="12">
        <f t="shared" si="1"/>
        <v>-0.51958625198660124</v>
      </c>
      <c r="D60" s="12">
        <f t="shared" si="2"/>
        <v>-0.51958625198660124</v>
      </c>
      <c r="E60" s="12">
        <f t="shared" si="8"/>
        <v>0.37294898689888428</v>
      </c>
      <c r="F60" s="12">
        <f t="shared" si="3"/>
        <v>-0.46672738105097095</v>
      </c>
    </row>
    <row r="61" spans="1:6" x14ac:dyDescent="0.2">
      <c r="A61" s="11">
        <v>61.448870514497841</v>
      </c>
      <c r="B61" s="12">
        <v>0</v>
      </c>
      <c r="C61" s="12">
        <f t="shared" si="1"/>
        <v>-1.8096061864451536</v>
      </c>
      <c r="D61" s="12">
        <f t="shared" si="2"/>
        <v>-1.8096061864451536</v>
      </c>
      <c r="E61" s="12">
        <f t="shared" si="8"/>
        <v>0.14068572839981008</v>
      </c>
      <c r="F61" s="12">
        <f t="shared" si="3"/>
        <v>-0.15162056639846885</v>
      </c>
    </row>
    <row r="62" spans="1:6" x14ac:dyDescent="0.2">
      <c r="A62" s="11">
        <v>66.296972905056123</v>
      </c>
      <c r="B62" s="12">
        <v>0</v>
      </c>
      <c r="C62" s="12">
        <f t="shared" si="1"/>
        <v>-1.6631505713930133</v>
      </c>
      <c r="D62" s="12">
        <f t="shared" si="2"/>
        <v>-1.6631505713930133</v>
      </c>
      <c r="E62" s="12">
        <f t="shared" si="8"/>
        <v>0.15933952343938362</v>
      </c>
      <c r="F62" s="12">
        <f t="shared" si="3"/>
        <v>-0.17356741448244806</v>
      </c>
    </row>
    <row r="63" spans="1:6" x14ac:dyDescent="0.2">
      <c r="A63" s="11">
        <v>201.32558908172635</v>
      </c>
      <c r="B63" s="12">
        <v>1</v>
      </c>
      <c r="C63" s="12">
        <f t="shared" si="1"/>
        <v>2.4159091180861054</v>
      </c>
      <c r="D63" s="12">
        <f t="shared" si="2"/>
        <v>2.4159091180861054</v>
      </c>
      <c r="E63" s="12">
        <f t="shared" si="8"/>
        <v>0.91803243620996333</v>
      </c>
      <c r="F63" s="12">
        <f t="shared" si="3"/>
        <v>-8.5522555423810626E-2</v>
      </c>
    </row>
    <row r="64" spans="1:6" x14ac:dyDescent="0.2">
      <c r="A64" s="11">
        <v>103.55183858214571</v>
      </c>
      <c r="B64" s="12">
        <v>1</v>
      </c>
      <c r="C64" s="12">
        <f t="shared" si="1"/>
        <v>-0.53772379058718833</v>
      </c>
      <c r="D64" s="12">
        <f t="shared" si="2"/>
        <v>-0.53772379058718833</v>
      </c>
      <c r="E64" s="12">
        <f t="shared" si="8"/>
        <v>0.36871724527351624</v>
      </c>
      <c r="F64" s="12">
        <f t="shared" si="3"/>
        <v>-0.99772520165030887</v>
      </c>
    </row>
    <row r="65" spans="1:6" x14ac:dyDescent="0.2">
      <c r="A65" s="11">
        <v>113.75907243491812</v>
      </c>
      <c r="B65" s="12">
        <v>1</v>
      </c>
      <c r="C65" s="12">
        <f t="shared" si="1"/>
        <v>-0.22937495810374964</v>
      </c>
      <c r="D65" s="12">
        <f t="shared" si="2"/>
        <v>-0.22937495810374964</v>
      </c>
      <c r="E65" s="12">
        <f t="shared" si="8"/>
        <v>0.44290636292840285</v>
      </c>
      <c r="F65" s="12">
        <f t="shared" si="3"/>
        <v>-0.81439690164364442</v>
      </c>
    </row>
    <row r="66" spans="1:6" x14ac:dyDescent="0.2">
      <c r="A66" s="11">
        <v>100.7228296321605</v>
      </c>
      <c r="B66" s="12">
        <v>1</v>
      </c>
      <c r="C66" s="12">
        <f t="shared" si="1"/>
        <v>-0.62318490761412937</v>
      </c>
      <c r="D66" s="12">
        <f t="shared" si="2"/>
        <v>-0.62318490761412937</v>
      </c>
      <c r="E66" s="12">
        <f t="shared" ref="E66:E97" si="9">1/(1+EXP(-D66))</f>
        <v>0.34905744091513496</v>
      </c>
      <c r="F66" s="12">
        <f t="shared" si="3"/>
        <v>-1.0525187831733049</v>
      </c>
    </row>
    <row r="67" spans="1:6" x14ac:dyDescent="0.2">
      <c r="A67" s="11">
        <v>152.33321187860483</v>
      </c>
      <c r="B67" s="12">
        <v>0</v>
      </c>
      <c r="C67" s="12">
        <f t="shared" ref="C67:C130" si="10">$I$2+$I$3*A67</f>
        <v>0.93590557069333524</v>
      </c>
      <c r="D67" s="12">
        <f t="shared" ref="D67:D130" si="11">MIN(MAX(C67,-35),35)</f>
        <v>0.93590557069333524</v>
      </c>
      <c r="E67" s="12">
        <f t="shared" si="9"/>
        <v>0.71827186032555812</v>
      </c>
      <c r="F67" s="12">
        <f t="shared" ref="F67:F130" si="12">B67*LN(E67)+(1-B67)*LN(1-E67)</f>
        <v>-1.266812716740682</v>
      </c>
    </row>
    <row r="68" spans="1:6" x14ac:dyDescent="0.2">
      <c r="A68" s="11">
        <v>148.45550587714155</v>
      </c>
      <c r="B68" s="12">
        <v>0</v>
      </c>
      <c r="C68" s="12">
        <f t="shared" si="10"/>
        <v>0.81876451803287686</v>
      </c>
      <c r="D68" s="12">
        <f t="shared" si="11"/>
        <v>0.81876451803287686</v>
      </c>
      <c r="E68" s="12">
        <f t="shared" si="9"/>
        <v>0.69397401866087194</v>
      </c>
      <c r="F68" s="12">
        <f t="shared" si="12"/>
        <v>-1.1840852742970756</v>
      </c>
    </row>
    <row r="69" spans="1:6" x14ac:dyDescent="0.2">
      <c r="A69" s="11">
        <v>113.13187406889911</v>
      </c>
      <c r="B69" s="12">
        <v>0</v>
      </c>
      <c r="C69" s="12">
        <f t="shared" si="10"/>
        <v>-0.24832190168190182</v>
      </c>
      <c r="D69" s="12">
        <f t="shared" si="11"/>
        <v>-0.24832190168190182</v>
      </c>
      <c r="E69" s="12">
        <f t="shared" si="9"/>
        <v>0.4382365793076114</v>
      </c>
      <c r="F69" s="12">
        <f t="shared" si="12"/>
        <v>-0.57667447733890553</v>
      </c>
    </row>
    <row r="70" spans="1:6" x14ac:dyDescent="0.2">
      <c r="A70" s="11">
        <v>140.22602741308125</v>
      </c>
      <c r="B70" s="12">
        <v>1</v>
      </c>
      <c r="C70" s="12">
        <f t="shared" si="10"/>
        <v>0.57016140842043672</v>
      </c>
      <c r="D70" s="12">
        <f t="shared" si="11"/>
        <v>0.57016140842043672</v>
      </c>
      <c r="E70" s="12">
        <f t="shared" si="9"/>
        <v>0.63880041846526336</v>
      </c>
      <c r="F70" s="12">
        <f t="shared" si="12"/>
        <v>-0.44816320756124478</v>
      </c>
    </row>
    <row r="71" spans="1:6" x14ac:dyDescent="0.2">
      <c r="A71" s="11">
        <v>83.336818149832425</v>
      </c>
      <c r="B71" s="12">
        <v>0</v>
      </c>
      <c r="C71" s="12">
        <f t="shared" si="10"/>
        <v>-1.1483963820885199</v>
      </c>
      <c r="D71" s="12">
        <f t="shared" si="11"/>
        <v>-1.1483963820885199</v>
      </c>
      <c r="E71" s="12">
        <f t="shared" si="9"/>
        <v>0.24078211229475704</v>
      </c>
      <c r="F71" s="12">
        <f t="shared" si="12"/>
        <v>-0.27546647070839231</v>
      </c>
    </row>
    <row r="72" spans="1:6" x14ac:dyDescent="0.2">
      <c r="A72" s="11">
        <v>65.923812780640233</v>
      </c>
      <c r="B72" s="12">
        <v>0</v>
      </c>
      <c r="C72" s="12">
        <f t="shared" si="10"/>
        <v>-1.6744233109376021</v>
      </c>
      <c r="D72" s="12">
        <f t="shared" si="11"/>
        <v>-1.6744233109376021</v>
      </c>
      <c r="E72" s="12">
        <f t="shared" si="9"/>
        <v>0.1578353273284348</v>
      </c>
      <c r="F72" s="12">
        <f t="shared" si="12"/>
        <v>-0.17177971061762487</v>
      </c>
    </row>
    <row r="73" spans="1:6" x14ac:dyDescent="0.2">
      <c r="A73" s="11">
        <v>114.11712250830843</v>
      </c>
      <c r="B73" s="12">
        <v>0</v>
      </c>
      <c r="C73" s="12">
        <f t="shared" si="10"/>
        <v>-0.21855867587753997</v>
      </c>
      <c r="D73" s="12">
        <f t="shared" si="11"/>
        <v>-0.21855867587753997</v>
      </c>
      <c r="E73" s="12">
        <f t="shared" si="9"/>
        <v>0.44557679889789625</v>
      </c>
      <c r="F73" s="12">
        <f t="shared" si="12"/>
        <v>-0.58982698295232117</v>
      </c>
    </row>
    <row r="74" spans="1:6" x14ac:dyDescent="0.2">
      <c r="A74" s="11">
        <v>97.546320277301874</v>
      </c>
      <c r="B74" s="12">
        <v>0</v>
      </c>
      <c r="C74" s="12">
        <f t="shared" si="10"/>
        <v>-0.71914361347618216</v>
      </c>
      <c r="D74" s="12">
        <f t="shared" si="11"/>
        <v>-0.71914361347618216</v>
      </c>
      <c r="E74" s="12">
        <f t="shared" si="9"/>
        <v>0.32758159295182521</v>
      </c>
      <c r="F74" s="12">
        <f t="shared" si="12"/>
        <v>-0.39687450267636243</v>
      </c>
    </row>
    <row r="75" spans="1:6" x14ac:dyDescent="0.2">
      <c r="A75" s="11">
        <v>92.735440727183786</v>
      </c>
      <c r="B75" s="12">
        <v>1</v>
      </c>
      <c r="C75" s="12">
        <f t="shared" si="10"/>
        <v>-0.86447476919320776</v>
      </c>
      <c r="D75" s="12">
        <f t="shared" si="11"/>
        <v>-0.86447476919320776</v>
      </c>
      <c r="E75" s="12">
        <f t="shared" si="9"/>
        <v>0.29640528674652489</v>
      </c>
      <c r="F75" s="12">
        <f t="shared" si="12"/>
        <v>-1.216027549192537</v>
      </c>
    </row>
    <row r="76" spans="1:6" x14ac:dyDescent="0.2">
      <c r="A76" s="11">
        <v>211.08689434898844</v>
      </c>
      <c r="B76" s="12">
        <v>0</v>
      </c>
      <c r="C76" s="12">
        <f t="shared" si="10"/>
        <v>2.710786959241589</v>
      </c>
      <c r="D76" s="12">
        <f t="shared" si="11"/>
        <v>2.710786959241589</v>
      </c>
      <c r="E76" s="12">
        <f t="shared" si="9"/>
        <v>0.93766016505157035</v>
      </c>
      <c r="F76" s="12">
        <f t="shared" si="12"/>
        <v>-2.7751546522494404</v>
      </c>
    </row>
    <row r="77" spans="1:6" x14ac:dyDescent="0.2">
      <c r="A77" s="11">
        <v>122.74439245195448</v>
      </c>
      <c r="B77" s="12">
        <v>1</v>
      </c>
      <c r="C77" s="12">
        <f t="shared" si="10"/>
        <v>4.2061258280250868E-2</v>
      </c>
      <c r="D77" s="12">
        <f t="shared" si="11"/>
        <v>4.2061258280250868E-2</v>
      </c>
      <c r="E77" s="12">
        <f t="shared" si="9"/>
        <v>0.51051376458069775</v>
      </c>
      <c r="F77" s="12">
        <f t="shared" si="12"/>
        <v>-0.67233767880124773</v>
      </c>
    </row>
    <row r="78" spans="1:6" x14ac:dyDescent="0.2">
      <c r="A78" s="11">
        <v>91.258185728616667</v>
      </c>
      <c r="B78" s="12">
        <v>1</v>
      </c>
      <c r="C78" s="12">
        <f t="shared" si="10"/>
        <v>-0.90910094908275463</v>
      </c>
      <c r="D78" s="12">
        <f t="shared" si="11"/>
        <v>-0.90910094908275463</v>
      </c>
      <c r="E78" s="12">
        <f t="shared" si="9"/>
        <v>0.28718384609856268</v>
      </c>
      <c r="F78" s="12">
        <f t="shared" si="12"/>
        <v>-1.2476326895648644</v>
      </c>
    </row>
    <row r="79" spans="1:6" x14ac:dyDescent="0.2">
      <c r="A79" s="11">
        <v>207.49139228742769</v>
      </c>
      <c r="B79" s="12">
        <v>1</v>
      </c>
      <c r="C79" s="12">
        <f t="shared" si="10"/>
        <v>2.6021709640694075</v>
      </c>
      <c r="D79" s="12">
        <f t="shared" si="11"/>
        <v>2.6021709640694075</v>
      </c>
      <c r="E79" s="12">
        <f t="shared" si="9"/>
        <v>0.93100116858751425</v>
      </c>
      <c r="F79" s="12">
        <f t="shared" si="12"/>
        <v>-7.1494746509816659E-2</v>
      </c>
    </row>
    <row r="80" spans="1:6" x14ac:dyDescent="0.2">
      <c r="A80" s="11">
        <v>149.75719318202692</v>
      </c>
      <c r="B80" s="12">
        <v>1</v>
      </c>
      <c r="C80" s="12">
        <f t="shared" si="10"/>
        <v>0.85808699917804088</v>
      </c>
      <c r="D80" s="12">
        <f t="shared" si="11"/>
        <v>0.85808699917804088</v>
      </c>
      <c r="E80" s="12">
        <f t="shared" si="9"/>
        <v>0.70226081875766577</v>
      </c>
      <c r="F80" s="12">
        <f t="shared" si="12"/>
        <v>-0.3534504072671602</v>
      </c>
    </row>
    <row r="81" spans="1:6" x14ac:dyDescent="0.2">
      <c r="A81" s="11">
        <v>154.43216458558086</v>
      </c>
      <c r="B81" s="12">
        <v>0</v>
      </c>
      <c r="C81" s="12">
        <f t="shared" si="10"/>
        <v>0.99931252560092965</v>
      </c>
      <c r="D81" s="12">
        <f t="shared" si="11"/>
        <v>0.99931252560092965</v>
      </c>
      <c r="E81" s="12">
        <f t="shared" si="9"/>
        <v>0.73092339149062169</v>
      </c>
      <c r="F81" s="12">
        <f t="shared" si="12"/>
        <v>-1.3127591499275828</v>
      </c>
    </row>
    <row r="82" spans="1:6" x14ac:dyDescent="0.2">
      <c r="A82" s="11">
        <v>167.4688748139165</v>
      </c>
      <c r="B82" s="12">
        <v>1</v>
      </c>
      <c r="C82" s="12">
        <f t="shared" si="10"/>
        <v>1.3931365955021349</v>
      </c>
      <c r="D82" s="12">
        <f t="shared" si="11"/>
        <v>1.3931365955021349</v>
      </c>
      <c r="E82" s="12">
        <f t="shared" si="9"/>
        <v>0.80109251067466813</v>
      </c>
      <c r="F82" s="12">
        <f t="shared" si="12"/>
        <v>-0.22177884460682826</v>
      </c>
    </row>
    <row r="83" spans="1:6" x14ac:dyDescent="0.2">
      <c r="A83" s="11">
        <v>125.01272635020754</v>
      </c>
      <c r="B83" s="12">
        <v>1</v>
      </c>
      <c r="C83" s="12">
        <f t="shared" si="10"/>
        <v>0.11058502478717402</v>
      </c>
      <c r="D83" s="12">
        <f t="shared" si="11"/>
        <v>0.11058502478717402</v>
      </c>
      <c r="E83" s="12">
        <f t="shared" si="9"/>
        <v>0.52761811665943747</v>
      </c>
      <c r="F83" s="12">
        <f t="shared" si="12"/>
        <v>-0.6393825208599766</v>
      </c>
    </row>
    <row r="84" spans="1:6" x14ac:dyDescent="0.2">
      <c r="A84" s="11">
        <v>86.168107780320881</v>
      </c>
      <c r="B84" s="12">
        <v>0</v>
      </c>
      <c r="C84" s="12">
        <f t="shared" si="10"/>
        <v>-1.0628663683182902</v>
      </c>
      <c r="D84" s="12">
        <f t="shared" si="11"/>
        <v>-1.0628663683182902</v>
      </c>
      <c r="E84" s="12">
        <f t="shared" si="9"/>
        <v>0.25676206914597688</v>
      </c>
      <c r="F84" s="12">
        <f t="shared" si="12"/>
        <v>-0.29673905557546632</v>
      </c>
    </row>
    <row r="85" spans="1:6" x14ac:dyDescent="0.2">
      <c r="A85" s="11">
        <v>82.62162528436744</v>
      </c>
      <c r="B85" s="12">
        <v>0</v>
      </c>
      <c r="C85" s="12">
        <f t="shared" si="10"/>
        <v>-1.1700015386125586</v>
      </c>
      <c r="D85" s="12">
        <f t="shared" si="11"/>
        <v>-1.1700015386125586</v>
      </c>
      <c r="E85" s="12">
        <f t="shared" si="9"/>
        <v>0.23685470616180468</v>
      </c>
      <c r="F85" s="12">
        <f t="shared" si="12"/>
        <v>-0.27030684139859323</v>
      </c>
    </row>
    <row r="86" spans="1:6" x14ac:dyDescent="0.2">
      <c r="A86" s="11">
        <v>90.949664687710282</v>
      </c>
      <c r="B86" s="12">
        <v>0</v>
      </c>
      <c r="C86" s="12">
        <f t="shared" si="10"/>
        <v>-0.91842101602079396</v>
      </c>
      <c r="D86" s="12">
        <f t="shared" si="11"/>
        <v>-0.91842101602079396</v>
      </c>
      <c r="E86" s="12">
        <f t="shared" si="9"/>
        <v>0.28527973238097876</v>
      </c>
      <c r="F86" s="12">
        <f t="shared" si="12"/>
        <v>-0.33586404693942784</v>
      </c>
    </row>
    <row r="87" spans="1:6" x14ac:dyDescent="0.2">
      <c r="A87" s="11">
        <v>142.77979454157159</v>
      </c>
      <c r="B87" s="12">
        <v>1</v>
      </c>
      <c r="C87" s="12">
        <f t="shared" si="10"/>
        <v>0.64730778557439006</v>
      </c>
      <c r="D87" s="12">
        <f t="shared" si="11"/>
        <v>0.64730778557439006</v>
      </c>
      <c r="E87" s="12">
        <f t="shared" si="9"/>
        <v>0.65640352211472353</v>
      </c>
      <c r="F87" s="12">
        <f t="shared" si="12"/>
        <v>-0.42097955397510728</v>
      </c>
    </row>
    <row r="88" spans="1:6" x14ac:dyDescent="0.2">
      <c r="A88" s="11">
        <v>186.08178791424118</v>
      </c>
      <c r="B88" s="12">
        <v>1</v>
      </c>
      <c r="C88" s="12">
        <f t="shared" si="10"/>
        <v>1.9554113612597499</v>
      </c>
      <c r="D88" s="12">
        <f t="shared" si="11"/>
        <v>1.9554113612597499</v>
      </c>
      <c r="E88" s="12">
        <f t="shared" si="9"/>
        <v>0.87603549786322654</v>
      </c>
      <c r="F88" s="12">
        <f t="shared" si="12"/>
        <v>-0.13234866619185087</v>
      </c>
    </row>
    <row r="89" spans="1:6" x14ac:dyDescent="0.2">
      <c r="A89" s="11">
        <v>86.26491519007746</v>
      </c>
      <c r="B89" s="12">
        <v>0</v>
      </c>
      <c r="C89" s="12">
        <f t="shared" si="10"/>
        <v>-1.0599419274555895</v>
      </c>
      <c r="D89" s="12">
        <f t="shared" si="11"/>
        <v>-1.0599419274555895</v>
      </c>
      <c r="E89" s="12">
        <f t="shared" si="9"/>
        <v>0.25732055259240694</v>
      </c>
      <c r="F89" s="12">
        <f t="shared" si="12"/>
        <v>-0.29749075749496512</v>
      </c>
    </row>
    <row r="90" spans="1:6" x14ac:dyDescent="0.2">
      <c r="A90" s="11">
        <v>399.67041743410169</v>
      </c>
      <c r="B90" s="12">
        <v>1</v>
      </c>
      <c r="C90" s="12">
        <f t="shared" si="10"/>
        <v>8.4076789877429334</v>
      </c>
      <c r="D90" s="12">
        <f t="shared" si="11"/>
        <v>8.4076789877429334</v>
      </c>
      <c r="E90" s="12">
        <f t="shared" si="9"/>
        <v>0.99977690259988228</v>
      </c>
      <c r="F90" s="12">
        <f t="shared" si="12"/>
        <v>-2.231222900446793E-4</v>
      </c>
    </row>
    <row r="91" spans="1:6" x14ac:dyDescent="0.2">
      <c r="A91" s="11">
        <v>127.03928258257993</v>
      </c>
      <c r="B91" s="12">
        <v>1</v>
      </c>
      <c r="C91" s="12">
        <f t="shared" si="10"/>
        <v>0.17180496519682098</v>
      </c>
      <c r="D91" s="12">
        <f t="shared" si="11"/>
        <v>0.17180496519682098</v>
      </c>
      <c r="E91" s="12">
        <f t="shared" si="9"/>
        <v>0.54284590309175951</v>
      </c>
      <c r="F91" s="12">
        <f t="shared" si="12"/>
        <v>-0.61092978736829051</v>
      </c>
    </row>
    <row r="92" spans="1:6" x14ac:dyDescent="0.2">
      <c r="A92" s="11">
        <v>183.1839794272145</v>
      </c>
      <c r="B92" s="12">
        <v>1</v>
      </c>
      <c r="C92" s="12">
        <f t="shared" si="10"/>
        <v>1.8678718890948618</v>
      </c>
      <c r="D92" s="12">
        <f t="shared" si="11"/>
        <v>1.8678718890948618</v>
      </c>
      <c r="E92" s="12">
        <f t="shared" si="9"/>
        <v>0.8662118452154336</v>
      </c>
      <c r="F92" s="12">
        <f t="shared" si="12"/>
        <v>-0.14362577537542379</v>
      </c>
    </row>
    <row r="93" spans="1:6" x14ac:dyDescent="0.2">
      <c r="A93" s="11">
        <v>130.41348630390866</v>
      </c>
      <c r="B93" s="12">
        <v>0</v>
      </c>
      <c r="C93" s="12">
        <f t="shared" si="10"/>
        <v>0.27373579122079761</v>
      </c>
      <c r="D93" s="12">
        <f t="shared" si="11"/>
        <v>0.27373579122079761</v>
      </c>
      <c r="E93" s="12">
        <f t="shared" si="9"/>
        <v>0.56800980538081425</v>
      </c>
      <c r="F93" s="12">
        <f t="shared" si="12"/>
        <v>-0.83935238863639583</v>
      </c>
    </row>
    <row r="94" spans="1:6" x14ac:dyDescent="0.2">
      <c r="A94" s="11">
        <v>145.16394612892822</v>
      </c>
      <c r="B94" s="12">
        <v>1</v>
      </c>
      <c r="C94" s="12">
        <f t="shared" si="10"/>
        <v>0.71933027168851726</v>
      </c>
      <c r="D94" s="12">
        <f t="shared" si="11"/>
        <v>0.71933027168851726</v>
      </c>
      <c r="E94" s="12">
        <f t="shared" si="9"/>
        <v>0.67245952128262165</v>
      </c>
      <c r="F94" s="12">
        <f t="shared" si="12"/>
        <v>-0.39681336071902407</v>
      </c>
    </row>
    <row r="95" spans="1:6" x14ac:dyDescent="0.2">
      <c r="A95" s="11">
        <v>69.258998101098967</v>
      </c>
      <c r="B95" s="12">
        <v>0</v>
      </c>
      <c r="C95" s="12">
        <f t="shared" si="10"/>
        <v>-1.5736711860707824</v>
      </c>
      <c r="D95" s="12">
        <f t="shared" si="11"/>
        <v>-1.5736711860707824</v>
      </c>
      <c r="E95" s="12">
        <f t="shared" si="9"/>
        <v>0.17169366474755715</v>
      </c>
      <c r="F95" s="12">
        <f t="shared" si="12"/>
        <v>-0.18837222290729755</v>
      </c>
    </row>
    <row r="96" spans="1:6" x14ac:dyDescent="0.2">
      <c r="A96" s="11">
        <v>95.441018197711742</v>
      </c>
      <c r="B96" s="12">
        <v>0</v>
      </c>
      <c r="C96" s="12">
        <f t="shared" si="10"/>
        <v>-0.78274237565113225</v>
      </c>
      <c r="D96" s="12">
        <f t="shared" si="11"/>
        <v>-0.78274237565113225</v>
      </c>
      <c r="E96" s="12">
        <f t="shared" si="9"/>
        <v>0.31372914250102951</v>
      </c>
      <c r="F96" s="12">
        <f t="shared" si="12"/>
        <v>-0.37648289317914529</v>
      </c>
    </row>
    <row r="97" spans="1:6" x14ac:dyDescent="0.2">
      <c r="A97" s="11">
        <v>97.052206177531346</v>
      </c>
      <c r="B97" s="12">
        <v>1</v>
      </c>
      <c r="C97" s="12">
        <f t="shared" si="10"/>
        <v>-0.73407023394706172</v>
      </c>
      <c r="D97" s="12">
        <f t="shared" si="11"/>
        <v>-0.73407023394706172</v>
      </c>
      <c r="E97" s="12">
        <f t="shared" si="9"/>
        <v>0.32430217887378016</v>
      </c>
      <c r="F97" s="12">
        <f t="shared" si="12"/>
        <v>-1.1260795469933773</v>
      </c>
    </row>
    <row r="98" spans="1:6" x14ac:dyDescent="0.2">
      <c r="A98" s="11">
        <v>146.45798142055239</v>
      </c>
      <c r="B98" s="12">
        <v>0</v>
      </c>
      <c r="C98" s="12">
        <f t="shared" si="10"/>
        <v>0.7584215942858048</v>
      </c>
      <c r="D98" s="12">
        <f t="shared" si="11"/>
        <v>0.7584215942858048</v>
      </c>
      <c r="E98" s="12">
        <f t="shared" ref="E98:E129" si="13">1/(1+EXP(-D98))</f>
        <v>0.68101094677347174</v>
      </c>
      <c r="F98" s="12">
        <f t="shared" si="12"/>
        <v>-1.1425984926903967</v>
      </c>
    </row>
    <row r="99" spans="1:6" x14ac:dyDescent="0.2">
      <c r="A99" s="11">
        <v>125.46538850657734</v>
      </c>
      <c r="B99" s="12">
        <v>0</v>
      </c>
      <c r="C99" s="12">
        <f t="shared" si="10"/>
        <v>0.124259429571008</v>
      </c>
      <c r="D99" s="12">
        <f t="shared" si="11"/>
        <v>0.124259429571008</v>
      </c>
      <c r="E99" s="12">
        <f t="shared" si="13"/>
        <v>0.53102494784646015</v>
      </c>
      <c r="F99" s="12">
        <f t="shared" si="12"/>
        <v>-0.75720570565316647</v>
      </c>
    </row>
    <row r="100" spans="1:6" x14ac:dyDescent="0.2">
      <c r="A100" s="11">
        <v>168.24044140983762</v>
      </c>
      <c r="B100" s="12">
        <v>0</v>
      </c>
      <c r="C100" s="12">
        <f t="shared" si="10"/>
        <v>1.4164447377928964</v>
      </c>
      <c r="D100" s="12">
        <f t="shared" si="11"/>
        <v>1.4164447377928964</v>
      </c>
      <c r="E100" s="12">
        <f t="shared" si="13"/>
        <v>0.80478045834946388</v>
      </c>
      <c r="F100" s="12">
        <f t="shared" si="12"/>
        <v>-1.6336304990992763</v>
      </c>
    </row>
    <row r="101" spans="1:6" x14ac:dyDescent="0.2">
      <c r="A101" s="11">
        <v>91.015806401421244</v>
      </c>
      <c r="B101" s="12">
        <v>0</v>
      </c>
      <c r="C101" s="12">
        <f t="shared" si="10"/>
        <v>-0.91642295067856683</v>
      </c>
      <c r="D101" s="12">
        <f t="shared" si="11"/>
        <v>-0.91642295067856683</v>
      </c>
      <c r="E101" s="12">
        <f t="shared" si="13"/>
        <v>0.28568730304934231</v>
      </c>
      <c r="F101" s="12">
        <f t="shared" si="12"/>
        <v>-0.3364344616037771</v>
      </c>
    </row>
    <row r="102" spans="1:6" x14ac:dyDescent="0.2">
      <c r="A102" s="11">
        <v>55.62797103149888</v>
      </c>
      <c r="B102" s="12">
        <v>0</v>
      </c>
      <c r="C102" s="12">
        <f t="shared" si="10"/>
        <v>-1.9854488863847333</v>
      </c>
      <c r="D102" s="12">
        <f t="shared" si="11"/>
        <v>-1.9854488863847333</v>
      </c>
      <c r="E102" s="12">
        <f t="shared" si="13"/>
        <v>0.12073918094947378</v>
      </c>
      <c r="F102" s="12">
        <f t="shared" si="12"/>
        <v>-0.12867370284105256</v>
      </c>
    </row>
    <row r="103" spans="1:6" x14ac:dyDescent="0.2">
      <c r="A103" s="11">
        <v>179.81881714033247</v>
      </c>
      <c r="B103" s="12">
        <v>1</v>
      </c>
      <c r="C103" s="12">
        <f t="shared" si="10"/>
        <v>1.7662141944398568</v>
      </c>
      <c r="D103" s="12">
        <f t="shared" si="11"/>
        <v>1.7662141944398568</v>
      </c>
      <c r="E103" s="12">
        <f t="shared" si="13"/>
        <v>0.85398623713653554</v>
      </c>
      <c r="F103" s="12">
        <f t="shared" si="12"/>
        <v>-0.15784020108860838</v>
      </c>
    </row>
    <row r="104" spans="1:6" x14ac:dyDescent="0.2">
      <c r="A104" s="11">
        <v>56.526639990764323</v>
      </c>
      <c r="B104" s="12">
        <v>0</v>
      </c>
      <c r="C104" s="12">
        <f t="shared" si="10"/>
        <v>-1.9583011274154076</v>
      </c>
      <c r="D104" s="12">
        <f t="shared" si="11"/>
        <v>-1.9583011274154076</v>
      </c>
      <c r="E104" s="12">
        <f t="shared" si="13"/>
        <v>0.12365102218467497</v>
      </c>
      <c r="F104" s="12">
        <f t="shared" si="12"/>
        <v>-0.13199089087508314</v>
      </c>
    </row>
    <row r="105" spans="1:6" x14ac:dyDescent="0.2">
      <c r="A105" s="11">
        <v>119.23996769178009</v>
      </c>
      <c r="B105" s="12">
        <v>0</v>
      </c>
      <c r="C105" s="12">
        <f t="shared" si="10"/>
        <v>-6.3803396033740967E-2</v>
      </c>
      <c r="D105" s="12">
        <f t="shared" si="11"/>
        <v>-6.3803396033740967E-2</v>
      </c>
      <c r="E105" s="12">
        <f t="shared" si="13"/>
        <v>0.48405455994683039</v>
      </c>
      <c r="F105" s="12">
        <f t="shared" si="12"/>
        <v>-0.66175425542212096</v>
      </c>
    </row>
    <row r="106" spans="1:6" x14ac:dyDescent="0.2">
      <c r="A106" s="11">
        <v>150.72425288512147</v>
      </c>
      <c r="B106" s="12">
        <v>1</v>
      </c>
      <c r="C106" s="12">
        <f t="shared" si="10"/>
        <v>0.88730076411103376</v>
      </c>
      <c r="D106" s="12">
        <f t="shared" si="11"/>
        <v>0.88730076411103376</v>
      </c>
      <c r="E106" s="12">
        <f t="shared" si="13"/>
        <v>0.70833283111798451</v>
      </c>
      <c r="F106" s="12">
        <f t="shared" si="12"/>
        <v>-0.34484119530188512</v>
      </c>
    </row>
    <row r="107" spans="1:6" x14ac:dyDescent="0.2">
      <c r="A107" s="11">
        <v>102.13721765878195</v>
      </c>
      <c r="B107" s="12">
        <v>0</v>
      </c>
      <c r="C107" s="12">
        <f t="shared" si="10"/>
        <v>-0.5804578668724476</v>
      </c>
      <c r="D107" s="12">
        <f t="shared" si="11"/>
        <v>-0.5804578668724476</v>
      </c>
      <c r="E107" s="12">
        <f t="shared" si="13"/>
        <v>0.35882724531014493</v>
      </c>
      <c r="F107" s="12">
        <f t="shared" si="12"/>
        <v>-0.44445635027575231</v>
      </c>
    </row>
    <row r="108" spans="1:6" x14ac:dyDescent="0.2">
      <c r="A108" s="11">
        <v>175.93684098324067</v>
      </c>
      <c r="B108" s="12">
        <v>0</v>
      </c>
      <c r="C108" s="12">
        <f t="shared" si="10"/>
        <v>1.6489441452734335</v>
      </c>
      <c r="D108" s="12">
        <f t="shared" si="11"/>
        <v>1.6489441452734335</v>
      </c>
      <c r="E108" s="12">
        <f t="shared" si="13"/>
        <v>0.8387482975751368</v>
      </c>
      <c r="F108" s="12">
        <f t="shared" si="12"/>
        <v>-1.8247887656884167</v>
      </c>
    </row>
    <row r="109" spans="1:6" x14ac:dyDescent="0.2">
      <c r="A109" s="11">
        <v>144.28574066056518</v>
      </c>
      <c r="B109" s="12">
        <v>0</v>
      </c>
      <c r="C109" s="12">
        <f t="shared" si="10"/>
        <v>0.69280069131873212</v>
      </c>
      <c r="D109" s="12">
        <f t="shared" si="11"/>
        <v>0.69280069131873212</v>
      </c>
      <c r="E109" s="12">
        <f t="shared" si="13"/>
        <v>0.66658966461154801</v>
      </c>
      <c r="F109" s="12">
        <f t="shared" si="12"/>
        <v>-1.0983813091805694</v>
      </c>
    </row>
    <row r="110" spans="1:6" x14ac:dyDescent="0.2">
      <c r="A110" s="11">
        <v>301.83775043191429</v>
      </c>
      <c r="B110" s="12">
        <v>1</v>
      </c>
      <c r="C110" s="12">
        <f t="shared" si="10"/>
        <v>5.4522662790714387</v>
      </c>
      <c r="D110" s="12">
        <f t="shared" si="11"/>
        <v>5.4522662790714387</v>
      </c>
      <c r="E110" s="12">
        <f t="shared" si="13"/>
        <v>0.99573171724164955</v>
      </c>
      <c r="F110" s="12">
        <f t="shared" si="12"/>
        <v>-4.2774178806600843E-3</v>
      </c>
    </row>
    <row r="111" spans="1:6" x14ac:dyDescent="0.2">
      <c r="A111" s="11">
        <v>104.68502577557193</v>
      </c>
      <c r="B111" s="12">
        <v>1</v>
      </c>
      <c r="C111" s="12">
        <f t="shared" si="10"/>
        <v>-0.50349150463018022</v>
      </c>
      <c r="D111" s="12">
        <f t="shared" si="11"/>
        <v>-0.50349150463018022</v>
      </c>
      <c r="E111" s="12">
        <f t="shared" si="13"/>
        <v>0.37672050375784599</v>
      </c>
      <c r="F111" s="12">
        <f t="shared" si="12"/>
        <v>-0.97625173582686242</v>
      </c>
    </row>
    <row r="112" spans="1:6" x14ac:dyDescent="0.2">
      <c r="A112" s="11">
        <v>120.10723772245707</v>
      </c>
      <c r="B112" s="12">
        <v>0</v>
      </c>
      <c r="C112" s="12">
        <f t="shared" si="10"/>
        <v>-3.7604162699385046E-2</v>
      </c>
      <c r="D112" s="12">
        <f t="shared" si="11"/>
        <v>-3.7604162699385046E-2</v>
      </c>
      <c r="E112" s="12">
        <f t="shared" si="13"/>
        <v>0.49060006698171338</v>
      </c>
      <c r="F112" s="12">
        <f t="shared" si="12"/>
        <v>-0.67452184792817782</v>
      </c>
    </row>
    <row r="113" spans="1:6" x14ac:dyDescent="0.2">
      <c r="A113" s="11">
        <v>89.678804136266692</v>
      </c>
      <c r="B113" s="12">
        <v>0</v>
      </c>
      <c r="C113" s="12">
        <f t="shared" si="10"/>
        <v>-0.9568122562861916</v>
      </c>
      <c r="D113" s="12">
        <f t="shared" si="11"/>
        <v>-0.9568122562861916</v>
      </c>
      <c r="E113" s="12">
        <f t="shared" si="13"/>
        <v>0.2775168880080906</v>
      </c>
      <c r="F113" s="12">
        <f t="shared" si="12"/>
        <v>-0.32506123367439721</v>
      </c>
    </row>
    <row r="114" spans="1:6" x14ac:dyDescent="0.2">
      <c r="A114" s="11">
        <v>86.995499370999823</v>
      </c>
      <c r="B114" s="12">
        <v>0</v>
      </c>
      <c r="C114" s="12">
        <f t="shared" si="10"/>
        <v>-1.0378718169371468</v>
      </c>
      <c r="D114" s="12">
        <f t="shared" si="11"/>
        <v>-1.0378718169371468</v>
      </c>
      <c r="E114" s="12">
        <f t="shared" si="13"/>
        <v>0.26156083695663451</v>
      </c>
      <c r="F114" s="12">
        <f t="shared" si="12"/>
        <v>-0.30321655949224435</v>
      </c>
    </row>
    <row r="115" spans="1:6" x14ac:dyDescent="0.2">
      <c r="A115" s="11">
        <v>53.306256786443555</v>
      </c>
      <c r="B115" s="12">
        <v>0</v>
      </c>
      <c r="C115" s="12">
        <f t="shared" si="10"/>
        <v>-2.0555852119699978</v>
      </c>
      <c r="D115" s="12">
        <f t="shared" si="11"/>
        <v>-2.0555852119699978</v>
      </c>
      <c r="E115" s="12">
        <f t="shared" si="13"/>
        <v>0.11348924205495635</v>
      </c>
      <c r="F115" s="12">
        <f t="shared" si="12"/>
        <v>-0.12046201823970898</v>
      </c>
    </row>
    <row r="116" spans="1:6" x14ac:dyDescent="0.2">
      <c r="A116" s="11">
        <v>73.789749801846483</v>
      </c>
      <c r="B116" s="12">
        <v>1</v>
      </c>
      <c r="C116" s="12">
        <f t="shared" si="10"/>
        <v>-1.4368023715272229</v>
      </c>
      <c r="D116" s="12">
        <f t="shared" si="11"/>
        <v>-1.4368023715272229</v>
      </c>
      <c r="E116" s="12">
        <f t="shared" si="13"/>
        <v>0.19204100810476993</v>
      </c>
      <c r="F116" s="12">
        <f t="shared" si="12"/>
        <v>-1.650046345881135</v>
      </c>
    </row>
    <row r="117" spans="1:6" x14ac:dyDescent="0.2">
      <c r="A117" s="11">
        <v>75.744763906191693</v>
      </c>
      <c r="B117" s="12">
        <v>0</v>
      </c>
      <c r="C117" s="12">
        <f t="shared" si="10"/>
        <v>-1.3777436367849241</v>
      </c>
      <c r="D117" s="12">
        <f t="shared" si="11"/>
        <v>-1.3777436367849241</v>
      </c>
      <c r="E117" s="12">
        <f t="shared" si="13"/>
        <v>0.2013716260553014</v>
      </c>
      <c r="F117" s="12">
        <f t="shared" si="12"/>
        <v>-0.22485955537649088</v>
      </c>
    </row>
    <row r="118" spans="1:6" x14ac:dyDescent="0.2">
      <c r="A118" s="11">
        <v>76.371976878528045</v>
      </c>
      <c r="B118" s="12">
        <v>0</v>
      </c>
      <c r="C118" s="12">
        <f t="shared" si="10"/>
        <v>-1.358796251966671</v>
      </c>
      <c r="D118" s="12">
        <f t="shared" si="11"/>
        <v>-1.358796251966671</v>
      </c>
      <c r="E118" s="12">
        <f t="shared" si="13"/>
        <v>0.20443601253231977</v>
      </c>
      <c r="F118" s="12">
        <f t="shared" si="12"/>
        <v>-0.22870399764760801</v>
      </c>
    </row>
    <row r="119" spans="1:6" x14ac:dyDescent="0.2">
      <c r="A119" s="11">
        <v>70.016250038416914</v>
      </c>
      <c r="B119" s="12">
        <v>0</v>
      </c>
      <c r="C119" s="12">
        <f t="shared" si="10"/>
        <v>-1.5507954732052065</v>
      </c>
      <c r="D119" s="12">
        <f t="shared" si="11"/>
        <v>-1.5507954732052065</v>
      </c>
      <c r="E119" s="12">
        <f t="shared" si="13"/>
        <v>0.17497140681349052</v>
      </c>
      <c r="F119" s="12">
        <f t="shared" si="12"/>
        <v>-0.19233723484015455</v>
      </c>
    </row>
    <row r="120" spans="1:6" x14ac:dyDescent="0.2">
      <c r="A120" s="11">
        <v>293.01497342893879</v>
      </c>
      <c r="B120" s="12">
        <v>1</v>
      </c>
      <c r="C120" s="12">
        <f t="shared" si="10"/>
        <v>5.1857403007927774</v>
      </c>
      <c r="D120" s="12">
        <f t="shared" si="11"/>
        <v>5.1857403007927774</v>
      </c>
      <c r="E120" s="12">
        <f t="shared" si="13"/>
        <v>0.99443534613649742</v>
      </c>
      <c r="F120" s="12">
        <f t="shared" si="12"/>
        <v>-5.5801942277920232E-3</v>
      </c>
    </row>
    <row r="121" spans="1:6" x14ac:dyDescent="0.2">
      <c r="A121" s="11">
        <v>186.04296510674632</v>
      </c>
      <c r="B121" s="12">
        <v>1</v>
      </c>
      <c r="C121" s="12">
        <f t="shared" si="10"/>
        <v>1.9542385687542163</v>
      </c>
      <c r="D121" s="12">
        <f t="shared" si="11"/>
        <v>1.9542385687542163</v>
      </c>
      <c r="E121" s="12">
        <f t="shared" si="13"/>
        <v>0.87590807958022965</v>
      </c>
      <c r="F121" s="12">
        <f t="shared" si="12"/>
        <v>-0.13249412553753084</v>
      </c>
    </row>
    <row r="122" spans="1:6" x14ac:dyDescent="0.2">
      <c r="A122" s="11">
        <v>158.33071775398614</v>
      </c>
      <c r="B122" s="12">
        <v>0</v>
      </c>
      <c r="C122" s="12">
        <f t="shared" si="10"/>
        <v>1.1170833472742148</v>
      </c>
      <c r="D122" s="12">
        <f t="shared" si="11"/>
        <v>1.1170833472742148</v>
      </c>
      <c r="E122" s="12">
        <f t="shared" si="13"/>
        <v>0.75344730662584758</v>
      </c>
      <c r="F122" s="12">
        <f t="shared" si="12"/>
        <v>-1.4001795421203937</v>
      </c>
    </row>
    <row r="123" spans="1:6" x14ac:dyDescent="0.2">
      <c r="A123" s="11">
        <v>160.3762671677415</v>
      </c>
      <c r="B123" s="12">
        <v>1</v>
      </c>
      <c r="C123" s="12">
        <f t="shared" si="10"/>
        <v>1.1788770499184746</v>
      </c>
      <c r="D123" s="12">
        <f t="shared" si="11"/>
        <v>1.1788770499184746</v>
      </c>
      <c r="E123" s="12">
        <f t="shared" si="13"/>
        <v>0.76474583428124676</v>
      </c>
      <c r="F123" s="12">
        <f t="shared" si="12"/>
        <v>-0.26821174313007023</v>
      </c>
    </row>
    <row r="124" spans="1:6" x14ac:dyDescent="0.2">
      <c r="A124" s="11">
        <v>90.575156155142423</v>
      </c>
      <c r="B124" s="12">
        <v>0</v>
      </c>
      <c r="C124" s="12">
        <f t="shared" si="10"/>
        <v>-0.92973448942975434</v>
      </c>
      <c r="D124" s="12">
        <f t="shared" si="11"/>
        <v>-0.92973448942975434</v>
      </c>
      <c r="E124" s="12">
        <f t="shared" si="13"/>
        <v>0.28297858395006587</v>
      </c>
      <c r="F124" s="12">
        <f t="shared" si="12"/>
        <v>-0.33264956986075533</v>
      </c>
    </row>
    <row r="125" spans="1:6" x14ac:dyDescent="0.2">
      <c r="A125" s="11">
        <v>68.693959554274201</v>
      </c>
      <c r="B125" s="12">
        <v>0</v>
      </c>
      <c r="C125" s="12">
        <f t="shared" si="10"/>
        <v>-1.5907403527749659</v>
      </c>
      <c r="D125" s="12">
        <f t="shared" si="11"/>
        <v>-1.5907403527749659</v>
      </c>
      <c r="E125" s="12">
        <f t="shared" si="13"/>
        <v>0.16927975998130601</v>
      </c>
      <c r="F125" s="12">
        <f t="shared" si="12"/>
        <v>-0.18546219541805045</v>
      </c>
    </row>
    <row r="126" spans="1:6" x14ac:dyDescent="0.2">
      <c r="A126" s="11">
        <v>91.662128499888695</v>
      </c>
      <c r="B126" s="12">
        <v>1</v>
      </c>
      <c r="C126" s="12">
        <f t="shared" si="10"/>
        <v>-0.89689830106778601</v>
      </c>
      <c r="D126" s="12">
        <f t="shared" si="11"/>
        <v>-0.89689830106778601</v>
      </c>
      <c r="E126" s="12">
        <f t="shared" si="13"/>
        <v>0.2896883142722782</v>
      </c>
      <c r="F126" s="12">
        <f t="shared" si="12"/>
        <v>-1.2389497123615225</v>
      </c>
    </row>
    <row r="127" spans="1:6" x14ac:dyDescent="0.2">
      <c r="A127" s="11">
        <v>116.30615648887714</v>
      </c>
      <c r="B127" s="12">
        <v>1</v>
      </c>
      <c r="C127" s="12">
        <f t="shared" si="10"/>
        <v>-0.15243046896949508</v>
      </c>
      <c r="D127" s="12">
        <f t="shared" si="11"/>
        <v>-0.15243046896949508</v>
      </c>
      <c r="E127" s="12">
        <f t="shared" si="13"/>
        <v>0.46196599774348823</v>
      </c>
      <c r="F127" s="12">
        <f t="shared" si="12"/>
        <v>-0.77226398856667844</v>
      </c>
    </row>
    <row r="128" spans="1:6" x14ac:dyDescent="0.2">
      <c r="A128" s="11">
        <v>116.02620999930872</v>
      </c>
      <c r="B128" s="12">
        <v>1</v>
      </c>
      <c r="C128" s="12">
        <f t="shared" si="10"/>
        <v>-0.16088733147126</v>
      </c>
      <c r="D128" s="12">
        <f t="shared" si="11"/>
        <v>-0.16088733147126</v>
      </c>
      <c r="E128" s="12">
        <f t="shared" si="13"/>
        <v>0.45986470409228508</v>
      </c>
      <c r="F128" s="12">
        <f t="shared" si="12"/>
        <v>-0.77682295429972992</v>
      </c>
    </row>
    <row r="129" spans="1:6" x14ac:dyDescent="0.2">
      <c r="A129" s="11">
        <v>117.39105807234468</v>
      </c>
      <c r="B129" s="12">
        <v>1</v>
      </c>
      <c r="C129" s="12">
        <f t="shared" si="10"/>
        <v>-0.11965683593170695</v>
      </c>
      <c r="D129" s="12">
        <f t="shared" si="11"/>
        <v>-0.11965683593170695</v>
      </c>
      <c r="E129" s="12">
        <f t="shared" si="13"/>
        <v>0.47012143202272072</v>
      </c>
      <c r="F129" s="12">
        <f t="shared" si="12"/>
        <v>-0.75476425164299266</v>
      </c>
    </row>
    <row r="130" spans="1:6" x14ac:dyDescent="0.2">
      <c r="A130" s="11">
        <v>55.543635674499512</v>
      </c>
      <c r="B130" s="12">
        <v>0</v>
      </c>
      <c r="C130" s="12">
        <f t="shared" si="10"/>
        <v>-1.9879965608323766</v>
      </c>
      <c r="D130" s="12">
        <f t="shared" si="11"/>
        <v>-1.9879965608323766</v>
      </c>
      <c r="E130" s="12">
        <f t="shared" ref="E130:E161" si="14">1/(1+EXP(-D130))</f>
        <v>0.12046897791884616</v>
      </c>
      <c r="F130" s="12">
        <f t="shared" si="12"/>
        <v>-0.12836644302049349</v>
      </c>
    </row>
    <row r="131" spans="1:6" x14ac:dyDescent="0.2">
      <c r="A131" s="11">
        <v>105.31058404428963</v>
      </c>
      <c r="B131" s="12">
        <v>1</v>
      </c>
      <c r="C131" s="12">
        <f t="shared" ref="C131:C194" si="15">$I$2+$I$3*A131</f>
        <v>-0.48459410651119095</v>
      </c>
      <c r="D131" s="12">
        <f t="shared" ref="D131:D194" si="16">MIN(MAX(C131,-35),35)</f>
        <v>-0.48459410651119095</v>
      </c>
      <c r="E131" s="12">
        <f t="shared" si="14"/>
        <v>0.38116788230173276</v>
      </c>
      <c r="F131" s="12">
        <f t="shared" ref="F131:F194" si="17">B131*LN(E131)+(1-B131)*LN(1-E131)</f>
        <v>-0.96451536494440016</v>
      </c>
    </row>
    <row r="132" spans="1:6" x14ac:dyDescent="0.2">
      <c r="A132" s="11">
        <v>121.27721919300507</v>
      </c>
      <c r="B132" s="12">
        <v>1</v>
      </c>
      <c r="C132" s="12">
        <f t="shared" si="15"/>
        <v>-2.2603638137796978E-3</v>
      </c>
      <c r="D132" s="12">
        <f t="shared" si="16"/>
        <v>-2.2603638137796978E-3</v>
      </c>
      <c r="E132" s="12">
        <f t="shared" si="14"/>
        <v>0.49943490928715401</v>
      </c>
      <c r="F132" s="12">
        <f t="shared" si="17"/>
        <v>-0.69427800112227045</v>
      </c>
    </row>
    <row r="133" spans="1:6" x14ac:dyDescent="0.2">
      <c r="A133" s="11">
        <v>74.842180900198599</v>
      </c>
      <c r="B133" s="12">
        <v>0</v>
      </c>
      <c r="C133" s="12">
        <f t="shared" si="15"/>
        <v>-1.405009634618585</v>
      </c>
      <c r="D133" s="12">
        <f t="shared" si="16"/>
        <v>-1.405009634618585</v>
      </c>
      <c r="E133" s="12">
        <f t="shared" si="14"/>
        <v>0.19702236134889456</v>
      </c>
      <c r="F133" s="12">
        <f t="shared" si="17"/>
        <v>-0.21942841268201491</v>
      </c>
    </row>
    <row r="134" spans="1:6" x14ac:dyDescent="0.2">
      <c r="A134" s="11">
        <v>182.24874249034625</v>
      </c>
      <c r="B134" s="12">
        <v>1</v>
      </c>
      <c r="C134" s="12">
        <f t="shared" si="15"/>
        <v>1.8396194534459633</v>
      </c>
      <c r="D134" s="12">
        <f t="shared" si="16"/>
        <v>1.8396194534459633</v>
      </c>
      <c r="E134" s="12">
        <f t="shared" si="14"/>
        <v>0.86290369463839023</v>
      </c>
      <c r="F134" s="12">
        <f t="shared" si="17"/>
        <v>-0.14745218782402233</v>
      </c>
    </row>
    <row r="135" spans="1:6" x14ac:dyDescent="0.2">
      <c r="A135" s="11">
        <v>74.043068329332058</v>
      </c>
      <c r="B135" s="12">
        <v>0</v>
      </c>
      <c r="C135" s="12">
        <f t="shared" si="15"/>
        <v>-1.4291499092320259</v>
      </c>
      <c r="D135" s="12">
        <f t="shared" si="16"/>
        <v>-1.4291499092320259</v>
      </c>
      <c r="E135" s="12">
        <f t="shared" si="14"/>
        <v>0.19323117277842625</v>
      </c>
      <c r="F135" s="12">
        <f t="shared" si="17"/>
        <v>-0.21471811120235518</v>
      </c>
    </row>
    <row r="136" spans="1:6" x14ac:dyDescent="0.2">
      <c r="A136" s="11">
        <v>99.863493528441495</v>
      </c>
      <c r="B136" s="12">
        <v>1</v>
      </c>
      <c r="C136" s="12">
        <f t="shared" si="15"/>
        <v>-0.64914446611103305</v>
      </c>
      <c r="D136" s="12">
        <f t="shared" si="16"/>
        <v>-0.64914446611103305</v>
      </c>
      <c r="E136" s="12">
        <f t="shared" si="14"/>
        <v>0.34318235582227019</v>
      </c>
      <c r="F136" s="12">
        <f t="shared" si="17"/>
        <v>-1.0694933234641799</v>
      </c>
    </row>
    <row r="137" spans="1:6" x14ac:dyDescent="0.2">
      <c r="A137" s="11">
        <v>94.616831559871059</v>
      </c>
      <c r="B137" s="12">
        <v>0</v>
      </c>
      <c r="C137" s="12">
        <f t="shared" si="15"/>
        <v>-0.80764010908138939</v>
      </c>
      <c r="D137" s="12">
        <f t="shared" si="16"/>
        <v>-0.80764010908138939</v>
      </c>
      <c r="E137" s="12">
        <f t="shared" si="14"/>
        <v>0.30839360200166765</v>
      </c>
      <c r="F137" s="12">
        <f t="shared" si="17"/>
        <v>-0.36873827420605748</v>
      </c>
    </row>
    <row r="138" spans="1:6" x14ac:dyDescent="0.2">
      <c r="A138" s="11">
        <v>124.13917053766724</v>
      </c>
      <c r="B138" s="12">
        <v>0</v>
      </c>
      <c r="C138" s="12">
        <f t="shared" si="15"/>
        <v>8.4195905189138998E-2</v>
      </c>
      <c r="D138" s="12">
        <f t="shared" si="16"/>
        <v>8.4195905189138998E-2</v>
      </c>
      <c r="E138" s="12">
        <f t="shared" si="14"/>
        <v>0.52103655050995545</v>
      </c>
      <c r="F138" s="12">
        <f t="shared" si="17"/>
        <v>-0.7361309903489579</v>
      </c>
    </row>
    <row r="139" spans="1:6" x14ac:dyDescent="0.2">
      <c r="A139" s="11">
        <v>90.166182352726622</v>
      </c>
      <c r="B139" s="12">
        <v>0</v>
      </c>
      <c r="C139" s="12">
        <f t="shared" si="15"/>
        <v>-0.94208911912768922</v>
      </c>
      <c r="D139" s="12">
        <f t="shared" si="16"/>
        <v>-0.94208911912768922</v>
      </c>
      <c r="E139" s="12">
        <f t="shared" si="14"/>
        <v>0.28047854347639289</v>
      </c>
      <c r="F139" s="12">
        <f t="shared" si="17"/>
        <v>-0.3291689316628017</v>
      </c>
    </row>
    <row r="140" spans="1:6" x14ac:dyDescent="0.2">
      <c r="A140" s="11">
        <v>114.08219718034235</v>
      </c>
      <c r="B140" s="12">
        <v>1</v>
      </c>
      <c r="C140" s="12">
        <f t="shared" si="15"/>
        <v>-0.21961372999482354</v>
      </c>
      <c r="D140" s="12">
        <f t="shared" si="16"/>
        <v>-0.21961372999482354</v>
      </c>
      <c r="E140" s="12">
        <f t="shared" si="14"/>
        <v>0.44531617530637968</v>
      </c>
      <c r="F140" s="12">
        <f t="shared" si="17"/>
        <v>-0.80897074279953596</v>
      </c>
    </row>
    <row r="141" spans="1:6" x14ac:dyDescent="0.2">
      <c r="A141" s="11">
        <v>146.56692524974866</v>
      </c>
      <c r="B141" s="12">
        <v>0</v>
      </c>
      <c r="C141" s="12">
        <f t="shared" si="15"/>
        <v>0.7617126624658308</v>
      </c>
      <c r="D141" s="12">
        <f t="shared" si="16"/>
        <v>0.7617126624658308</v>
      </c>
      <c r="E141" s="12">
        <f t="shared" si="14"/>
        <v>0.68172545580004018</v>
      </c>
      <c r="F141" s="12">
        <f t="shared" si="17"/>
        <v>-1.1448409221304661</v>
      </c>
    </row>
    <row r="142" spans="1:6" x14ac:dyDescent="0.2">
      <c r="A142" s="11">
        <v>64.348663018434223</v>
      </c>
      <c r="B142" s="12">
        <v>0</v>
      </c>
      <c r="C142" s="12">
        <f t="shared" si="15"/>
        <v>-1.7220067794040237</v>
      </c>
      <c r="D142" s="12">
        <f t="shared" si="16"/>
        <v>-1.7220067794040237</v>
      </c>
      <c r="E142" s="12">
        <f t="shared" si="14"/>
        <v>0.15161285834337879</v>
      </c>
      <c r="F142" s="12">
        <f t="shared" si="17"/>
        <v>-0.16441821239818705</v>
      </c>
    </row>
    <row r="143" spans="1:6" x14ac:dyDescent="0.2">
      <c r="A143" s="11">
        <v>85.092662032219323</v>
      </c>
      <c r="B143" s="12">
        <v>0</v>
      </c>
      <c r="C143" s="12">
        <f t="shared" si="15"/>
        <v>-1.0953543514104305</v>
      </c>
      <c r="D143" s="12">
        <f t="shared" si="16"/>
        <v>-1.0953543514104305</v>
      </c>
      <c r="E143" s="12">
        <f t="shared" si="14"/>
        <v>0.25061136063870926</v>
      </c>
      <c r="F143" s="12">
        <f t="shared" si="17"/>
        <v>-0.28849755238345448</v>
      </c>
    </row>
    <row r="144" spans="1:6" x14ac:dyDescent="0.2">
      <c r="A144" s="11">
        <v>186.32399454262946</v>
      </c>
      <c r="B144" s="12">
        <v>1</v>
      </c>
      <c r="C144" s="12">
        <f t="shared" si="15"/>
        <v>1.9627281458225916</v>
      </c>
      <c r="D144" s="12">
        <f t="shared" si="16"/>
        <v>1.9627281458225916</v>
      </c>
      <c r="E144" s="12">
        <f t="shared" si="14"/>
        <v>0.8768278972237229</v>
      </c>
      <c r="F144" s="12">
        <f t="shared" si="17"/>
        <v>-0.1314445462054388</v>
      </c>
    </row>
    <row r="145" spans="1:6" x14ac:dyDescent="0.2">
      <c r="A145" s="11">
        <v>79.772741695896087</v>
      </c>
      <c r="B145" s="12">
        <v>0</v>
      </c>
      <c r="C145" s="12">
        <f t="shared" si="15"/>
        <v>-1.2560630456826423</v>
      </c>
      <c r="D145" s="12">
        <f t="shared" si="16"/>
        <v>-1.2560630456826423</v>
      </c>
      <c r="E145" s="12">
        <f t="shared" si="14"/>
        <v>0.22165236141264141</v>
      </c>
      <c r="F145" s="12">
        <f t="shared" si="17"/>
        <v>-0.25058201837478705</v>
      </c>
    </row>
    <row r="146" spans="1:6" x14ac:dyDescent="0.2">
      <c r="A146" s="11">
        <v>101.13860778403962</v>
      </c>
      <c r="B146" s="12">
        <v>0</v>
      </c>
      <c r="C146" s="12">
        <f t="shared" si="15"/>
        <v>-0.61062472631983811</v>
      </c>
      <c r="D146" s="12">
        <f t="shared" si="16"/>
        <v>-0.61062472631983811</v>
      </c>
      <c r="E146" s="12">
        <f t="shared" si="14"/>
        <v>0.35191670257448204</v>
      </c>
      <c r="F146" s="12">
        <f t="shared" si="17"/>
        <v>-0.43373604548136563</v>
      </c>
    </row>
    <row r="147" spans="1:6" x14ac:dyDescent="0.2">
      <c r="A147" s="11">
        <v>67.909581776209052</v>
      </c>
      <c r="B147" s="12">
        <v>0</v>
      </c>
      <c r="C147" s="12">
        <f t="shared" si="15"/>
        <v>-1.6144355061907611</v>
      </c>
      <c r="D147" s="12">
        <f t="shared" si="16"/>
        <v>-1.6144355061907611</v>
      </c>
      <c r="E147" s="12">
        <f t="shared" si="14"/>
        <v>0.1659737122332014</v>
      </c>
      <c r="F147" s="12">
        <f t="shared" si="17"/>
        <v>-0.18149035701606334</v>
      </c>
    </row>
    <row r="148" spans="1:6" x14ac:dyDescent="0.2">
      <c r="A148" s="11">
        <v>170.20759152148173</v>
      </c>
      <c r="B148" s="12">
        <v>1</v>
      </c>
      <c r="C148" s="12">
        <f t="shared" si="15"/>
        <v>1.4758700874022201</v>
      </c>
      <c r="D148" s="12">
        <f t="shared" si="16"/>
        <v>1.4758700874022201</v>
      </c>
      <c r="E148" s="12">
        <f t="shared" si="14"/>
        <v>0.81394797123269813</v>
      </c>
      <c r="F148" s="12">
        <f t="shared" si="17"/>
        <v>-0.20585883242694886</v>
      </c>
    </row>
    <row r="149" spans="1:6" x14ac:dyDescent="0.2">
      <c r="A149" s="11">
        <v>114.97655133399196</v>
      </c>
      <c r="B149" s="12">
        <v>1</v>
      </c>
      <c r="C149" s="12">
        <f t="shared" si="15"/>
        <v>-0.19259631635638996</v>
      </c>
      <c r="D149" s="12">
        <f t="shared" si="16"/>
        <v>-0.19259631635638996</v>
      </c>
      <c r="E149" s="12">
        <f t="shared" si="14"/>
        <v>0.45199920508406138</v>
      </c>
      <c r="F149" s="12">
        <f t="shared" si="17"/>
        <v>-0.79407485781503329</v>
      </c>
    </row>
    <row r="150" spans="1:6" x14ac:dyDescent="0.2">
      <c r="A150" s="11">
        <v>205.27666645253404</v>
      </c>
      <c r="B150" s="12">
        <v>1</v>
      </c>
      <c r="C150" s="12">
        <f t="shared" si="15"/>
        <v>2.5352666356969493</v>
      </c>
      <c r="D150" s="12">
        <f t="shared" si="16"/>
        <v>2.5352666356969493</v>
      </c>
      <c r="E150" s="12">
        <f t="shared" si="14"/>
        <v>0.92657745737735608</v>
      </c>
      <c r="F150" s="12">
        <f t="shared" si="17"/>
        <v>-7.6257634616964887E-2</v>
      </c>
    </row>
    <row r="151" spans="1:6" x14ac:dyDescent="0.2">
      <c r="A151" s="11">
        <v>60.071056250010813</v>
      </c>
      <c r="B151" s="12">
        <v>0</v>
      </c>
      <c r="C151" s="12">
        <f t="shared" si="15"/>
        <v>-1.8512283757631938</v>
      </c>
      <c r="D151" s="12">
        <f t="shared" si="16"/>
        <v>-1.8512283757631938</v>
      </c>
      <c r="E151" s="12">
        <f t="shared" si="14"/>
        <v>0.13572873612518532</v>
      </c>
      <c r="F151" s="12">
        <f t="shared" si="17"/>
        <v>-0.14586859663602084</v>
      </c>
    </row>
    <row r="152" spans="1:6" x14ac:dyDescent="0.2">
      <c r="A152" s="11">
        <v>158.88301848831776</v>
      </c>
      <c r="B152" s="12">
        <v>1</v>
      </c>
      <c r="C152" s="12">
        <f t="shared" si="15"/>
        <v>1.1337677192664017</v>
      </c>
      <c r="D152" s="12">
        <f t="shared" si="16"/>
        <v>1.1337677192664017</v>
      </c>
      <c r="E152" s="12">
        <f t="shared" si="14"/>
        <v>0.75653354792504857</v>
      </c>
      <c r="F152" s="12">
        <f t="shared" si="17"/>
        <v>-0.279008400504277</v>
      </c>
    </row>
    <row r="153" spans="1:6" x14ac:dyDescent="0.2">
      <c r="A153" s="11">
        <v>109.46577107748747</v>
      </c>
      <c r="B153" s="12">
        <v>1</v>
      </c>
      <c r="C153" s="12">
        <f t="shared" si="15"/>
        <v>-0.35907067000357396</v>
      </c>
      <c r="D153" s="12">
        <f t="shared" si="16"/>
        <v>-0.35907067000357396</v>
      </c>
      <c r="E153" s="12">
        <f t="shared" si="14"/>
        <v>0.41118454912809282</v>
      </c>
      <c r="F153" s="12">
        <f t="shared" si="17"/>
        <v>-0.88871314062473783</v>
      </c>
    </row>
    <row r="154" spans="1:6" x14ac:dyDescent="0.2">
      <c r="A154" s="11">
        <v>113.85227061318922</v>
      </c>
      <c r="B154" s="12">
        <v>1</v>
      </c>
      <c r="C154" s="12">
        <f t="shared" si="15"/>
        <v>-0.22655954798637801</v>
      </c>
      <c r="D154" s="12">
        <f t="shared" si="16"/>
        <v>-0.22655954798637801</v>
      </c>
      <c r="E154" s="12">
        <f t="shared" si="14"/>
        <v>0.4436011493345603</v>
      </c>
      <c r="F154" s="12">
        <f t="shared" si="17"/>
        <v>-0.81282943258376239</v>
      </c>
    </row>
    <row r="155" spans="1:6" x14ac:dyDescent="0.2">
      <c r="A155" s="11">
        <v>196.81132240625462</v>
      </c>
      <c r="B155" s="12">
        <v>1</v>
      </c>
      <c r="C155" s="12">
        <f t="shared" si="15"/>
        <v>2.2795382972566669</v>
      </c>
      <c r="D155" s="12">
        <f t="shared" si="16"/>
        <v>2.2795382972566669</v>
      </c>
      <c r="E155" s="12">
        <f t="shared" si="14"/>
        <v>0.90716817232007918</v>
      </c>
      <c r="F155" s="12">
        <f t="shared" si="17"/>
        <v>-9.742743004551653E-2</v>
      </c>
    </row>
    <row r="156" spans="1:6" x14ac:dyDescent="0.2">
      <c r="A156" s="11">
        <v>319.05184979834752</v>
      </c>
      <c r="B156" s="12">
        <v>1</v>
      </c>
      <c r="C156" s="12">
        <f t="shared" si="15"/>
        <v>5.9722844856154067</v>
      </c>
      <c r="D156" s="12">
        <f t="shared" si="16"/>
        <v>5.9722844856154067</v>
      </c>
      <c r="E156" s="12">
        <f t="shared" si="14"/>
        <v>0.9974580649489323</v>
      </c>
      <c r="F156" s="12">
        <f t="shared" si="17"/>
        <v>-2.5451712532767816E-3</v>
      </c>
    </row>
    <row r="157" spans="1:6" x14ac:dyDescent="0.2">
      <c r="A157" s="11">
        <v>131.64638307466129</v>
      </c>
      <c r="B157" s="12">
        <v>0</v>
      </c>
      <c r="C157" s="12">
        <f t="shared" si="15"/>
        <v>0.3109801891955648</v>
      </c>
      <c r="D157" s="12">
        <f t="shared" si="16"/>
        <v>0.3109801891955648</v>
      </c>
      <c r="E157" s="12">
        <f t="shared" si="14"/>
        <v>0.57712449614761796</v>
      </c>
      <c r="F157" s="12">
        <f t="shared" si="17"/>
        <v>-0.86067746038949533</v>
      </c>
    </row>
    <row r="158" spans="1:6" x14ac:dyDescent="0.2">
      <c r="A158" s="11">
        <v>103.31213932368898</v>
      </c>
      <c r="B158" s="12">
        <v>0</v>
      </c>
      <c r="C158" s="12">
        <f t="shared" si="15"/>
        <v>-0.54496483037900223</v>
      </c>
      <c r="D158" s="12">
        <f t="shared" si="16"/>
        <v>-0.54496483037900223</v>
      </c>
      <c r="E158" s="12">
        <f t="shared" si="14"/>
        <v>0.36703339388351797</v>
      </c>
      <c r="F158" s="12">
        <f t="shared" si="17"/>
        <v>-0.45733761317981753</v>
      </c>
    </row>
    <row r="159" spans="1:6" x14ac:dyDescent="0.2">
      <c r="A159" s="11">
        <v>184.44502112600244</v>
      </c>
      <c r="B159" s="12">
        <v>1</v>
      </c>
      <c r="C159" s="12">
        <f t="shared" si="15"/>
        <v>1.9059665130784778</v>
      </c>
      <c r="D159" s="12">
        <f t="shared" si="16"/>
        <v>1.9059665130784778</v>
      </c>
      <c r="E159" s="12">
        <f t="shared" si="14"/>
        <v>0.87056532807840348</v>
      </c>
      <c r="F159" s="12">
        <f t="shared" si="17"/>
        <v>-0.13861247597469684</v>
      </c>
    </row>
    <row r="160" spans="1:6" x14ac:dyDescent="0.2">
      <c r="A160" s="11">
        <v>89.187641097683468</v>
      </c>
      <c r="B160" s="12">
        <v>0</v>
      </c>
      <c r="C160" s="12">
        <f t="shared" si="15"/>
        <v>-0.97164972858188303</v>
      </c>
      <c r="D160" s="12">
        <f t="shared" si="16"/>
        <v>-0.97164972858188303</v>
      </c>
      <c r="E160" s="12">
        <f t="shared" si="14"/>
        <v>0.2745517984607791</v>
      </c>
      <c r="F160" s="12">
        <f t="shared" si="17"/>
        <v>-0.32096560612032343</v>
      </c>
    </row>
    <row r="161" spans="1:6" x14ac:dyDescent="0.2">
      <c r="A161" s="11">
        <v>94.642374304990284</v>
      </c>
      <c r="B161" s="12">
        <v>1</v>
      </c>
      <c r="C161" s="12">
        <f t="shared" si="15"/>
        <v>-0.80686849203513189</v>
      </c>
      <c r="D161" s="12">
        <f t="shared" si="16"/>
        <v>-0.80686849203513189</v>
      </c>
      <c r="E161" s="12">
        <f t="shared" si="14"/>
        <v>0.30855820220498376</v>
      </c>
      <c r="F161" s="12">
        <f t="shared" si="17"/>
        <v>-1.1758447915024837</v>
      </c>
    </row>
    <row r="162" spans="1:6" x14ac:dyDescent="0.2">
      <c r="A162" s="11">
        <v>181.99389815800825</v>
      </c>
      <c r="B162" s="12">
        <v>1</v>
      </c>
      <c r="C162" s="12">
        <f t="shared" si="15"/>
        <v>1.8319208983354525</v>
      </c>
      <c r="D162" s="12">
        <f t="shared" si="16"/>
        <v>1.8319208983354525</v>
      </c>
      <c r="E162" s="12">
        <f t="shared" ref="E162:E193" si="18">1/(1+EXP(-D162))</f>
        <v>0.86199040149652717</v>
      </c>
      <c r="F162" s="12">
        <f t="shared" si="17"/>
        <v>-0.14851114353528111</v>
      </c>
    </row>
    <row r="163" spans="1:6" x14ac:dyDescent="0.2">
      <c r="A163" s="11">
        <v>192.11825463095877</v>
      </c>
      <c r="B163" s="12">
        <v>1</v>
      </c>
      <c r="C163" s="12">
        <f t="shared" si="15"/>
        <v>2.1377661001902633</v>
      </c>
      <c r="D163" s="12">
        <f t="shared" si="16"/>
        <v>2.1377661001902633</v>
      </c>
      <c r="E163" s="12">
        <f t="shared" si="18"/>
        <v>0.89452001888181609</v>
      </c>
      <c r="F163" s="12">
        <f t="shared" si="17"/>
        <v>-0.11146799631529897</v>
      </c>
    </row>
    <row r="164" spans="1:6" x14ac:dyDescent="0.2">
      <c r="A164" s="11">
        <v>44.510075892375433</v>
      </c>
      <c r="B164" s="12">
        <v>0</v>
      </c>
      <c r="C164" s="12">
        <f t="shared" si="15"/>
        <v>-2.3213077522900019</v>
      </c>
      <c r="D164" s="12">
        <f t="shared" si="16"/>
        <v>-2.3213077522900019</v>
      </c>
      <c r="E164" s="12">
        <f t="shared" si="18"/>
        <v>8.9373569521621482E-2</v>
      </c>
      <c r="F164" s="12">
        <f t="shared" si="17"/>
        <v>-9.3622531158537373E-2</v>
      </c>
    </row>
    <row r="165" spans="1:6" x14ac:dyDescent="0.2">
      <c r="A165" s="11">
        <v>176.11615309736675</v>
      </c>
      <c r="B165" s="12">
        <v>1</v>
      </c>
      <c r="C165" s="12">
        <f t="shared" si="15"/>
        <v>1.6543609586666035</v>
      </c>
      <c r="D165" s="12">
        <f t="shared" si="16"/>
        <v>1.6543609586666035</v>
      </c>
      <c r="E165" s="12">
        <f t="shared" si="18"/>
        <v>0.8394795757335527</v>
      </c>
      <c r="F165" s="12">
        <f t="shared" si="17"/>
        <v>-0.1749731318450099</v>
      </c>
    </row>
    <row r="166" spans="1:6" x14ac:dyDescent="0.2">
      <c r="A166" s="11">
        <v>158.89178157293526</v>
      </c>
      <c r="B166" s="12">
        <v>1</v>
      </c>
      <c r="C166" s="12">
        <f t="shared" si="15"/>
        <v>1.1340324420061503</v>
      </c>
      <c r="D166" s="12">
        <f t="shared" si="16"/>
        <v>1.1340324420061503</v>
      </c>
      <c r="E166" s="12">
        <f t="shared" si="18"/>
        <v>0.75658230403778737</v>
      </c>
      <c r="F166" s="12">
        <f t="shared" si="17"/>
        <v>-0.2789439558516188</v>
      </c>
    </row>
    <row r="167" spans="1:6" x14ac:dyDescent="0.2">
      <c r="A167" s="11">
        <v>73.009185542719891</v>
      </c>
      <c r="B167" s="12">
        <v>1</v>
      </c>
      <c r="C167" s="12">
        <f t="shared" si="15"/>
        <v>-1.4603823229079405</v>
      </c>
      <c r="D167" s="12">
        <f t="shared" si="16"/>
        <v>-1.4603823229079405</v>
      </c>
      <c r="E167" s="12">
        <f t="shared" si="18"/>
        <v>0.18840885688658676</v>
      </c>
      <c r="F167" s="12">
        <f t="shared" si="17"/>
        <v>-1.6691409068695591</v>
      </c>
    </row>
    <row r="168" spans="1:6" x14ac:dyDescent="0.2">
      <c r="A168" s="11">
        <v>78.383324114319336</v>
      </c>
      <c r="B168" s="12">
        <v>0</v>
      </c>
      <c r="C168" s="12">
        <f t="shared" si="15"/>
        <v>-1.2980357579071971</v>
      </c>
      <c r="D168" s="12">
        <f t="shared" si="16"/>
        <v>-1.2980357579071971</v>
      </c>
      <c r="E168" s="12">
        <f t="shared" si="18"/>
        <v>0.21449578128614183</v>
      </c>
      <c r="F168" s="12">
        <f t="shared" si="17"/>
        <v>-0.24142945056395407</v>
      </c>
    </row>
    <row r="169" spans="1:6" x14ac:dyDescent="0.2">
      <c r="A169" s="11">
        <v>112.59828382273582</v>
      </c>
      <c r="B169" s="12">
        <v>0</v>
      </c>
      <c r="C169" s="12">
        <f t="shared" si="15"/>
        <v>-0.26444105127739315</v>
      </c>
      <c r="D169" s="12">
        <f t="shared" si="16"/>
        <v>-0.26444105127739315</v>
      </c>
      <c r="E169" s="12">
        <f t="shared" si="18"/>
        <v>0.43427231450638748</v>
      </c>
      <c r="F169" s="12">
        <f t="shared" si="17"/>
        <v>-0.56964243759083633</v>
      </c>
    </row>
    <row r="170" spans="1:6" x14ac:dyDescent="0.2">
      <c r="A170" s="11">
        <v>135.95811173880819</v>
      </c>
      <c r="B170" s="12">
        <v>1</v>
      </c>
      <c r="C170" s="12">
        <f t="shared" si="15"/>
        <v>0.44123256890507445</v>
      </c>
      <c r="D170" s="12">
        <f t="shared" si="16"/>
        <v>0.44123256890507445</v>
      </c>
      <c r="E170" s="12">
        <f t="shared" si="18"/>
        <v>0.6085526880215123</v>
      </c>
      <c r="F170" s="12">
        <f t="shared" si="17"/>
        <v>-0.49667178357903774</v>
      </c>
    </row>
    <row r="171" spans="1:6" x14ac:dyDescent="0.2">
      <c r="A171" s="11">
        <v>309.68376613504915</v>
      </c>
      <c r="B171" s="12">
        <v>1</v>
      </c>
      <c r="C171" s="12">
        <f t="shared" si="15"/>
        <v>5.6892854183019201</v>
      </c>
      <c r="D171" s="12">
        <f t="shared" si="16"/>
        <v>5.6892854183019201</v>
      </c>
      <c r="E171" s="12">
        <f t="shared" si="18"/>
        <v>0.99662939060301459</v>
      </c>
      <c r="F171" s="12">
        <f t="shared" si="17"/>
        <v>-3.376302697700762E-3</v>
      </c>
    </row>
    <row r="172" spans="1:6" x14ac:dyDescent="0.2">
      <c r="A172" s="11">
        <v>137.34878105423866</v>
      </c>
      <c r="B172" s="12">
        <v>1</v>
      </c>
      <c r="C172" s="12">
        <f t="shared" si="15"/>
        <v>0.48324309457428516</v>
      </c>
      <c r="D172" s="12">
        <f t="shared" si="16"/>
        <v>0.48324309457428516</v>
      </c>
      <c r="E172" s="12">
        <f t="shared" si="18"/>
        <v>0.61851339133013794</v>
      </c>
      <c r="F172" s="12">
        <f t="shared" si="17"/>
        <v>-0.48043643608222153</v>
      </c>
    </row>
    <row r="173" spans="1:6" x14ac:dyDescent="0.2">
      <c r="A173" s="11">
        <v>248.25932762285854</v>
      </c>
      <c r="B173" s="12">
        <v>1</v>
      </c>
      <c r="C173" s="12">
        <f t="shared" si="15"/>
        <v>3.8337235516517962</v>
      </c>
      <c r="D173" s="12">
        <f t="shared" si="16"/>
        <v>3.8337235516517962</v>
      </c>
      <c r="E173" s="12">
        <f t="shared" si="18"/>
        <v>0.97882897747624253</v>
      </c>
      <c r="F173" s="12">
        <f t="shared" si="17"/>
        <v>-2.1398342747385887E-2</v>
      </c>
    </row>
    <row r="174" spans="1:6" x14ac:dyDescent="0.2">
      <c r="A174" s="11">
        <v>160.54054899965215</v>
      </c>
      <c r="B174" s="12">
        <v>1</v>
      </c>
      <c r="C174" s="12">
        <f t="shared" si="15"/>
        <v>1.183839815717568</v>
      </c>
      <c r="D174" s="12">
        <f t="shared" si="16"/>
        <v>1.183839815717568</v>
      </c>
      <c r="E174" s="12">
        <f t="shared" si="18"/>
        <v>0.76563751032769722</v>
      </c>
      <c r="F174" s="12">
        <f t="shared" si="17"/>
        <v>-0.26704644536269251</v>
      </c>
    </row>
    <row r="175" spans="1:6" x14ac:dyDescent="0.2">
      <c r="A175" s="11">
        <v>123.50727306878298</v>
      </c>
      <c r="B175" s="12">
        <v>0</v>
      </c>
      <c r="C175" s="12">
        <f t="shared" si="15"/>
        <v>6.5107007100771774E-2</v>
      </c>
      <c r="D175" s="12">
        <f t="shared" si="16"/>
        <v>6.5107007100771774E-2</v>
      </c>
      <c r="E175" s="12">
        <f t="shared" si="18"/>
        <v>0.51627100455411057</v>
      </c>
      <c r="F175" s="12">
        <f t="shared" si="17"/>
        <v>-0.72623045584772783</v>
      </c>
    </row>
    <row r="176" spans="1:6" x14ac:dyDescent="0.2">
      <c r="A176" s="11">
        <v>104.60321240160583</v>
      </c>
      <c r="B176" s="12">
        <v>0</v>
      </c>
      <c r="C176" s="12">
        <f t="shared" si="15"/>
        <v>-0.50596299286174684</v>
      </c>
      <c r="D176" s="12">
        <f t="shared" si="16"/>
        <v>-0.50596299286174684</v>
      </c>
      <c r="E176" s="12">
        <f t="shared" si="18"/>
        <v>0.37614037002097522</v>
      </c>
      <c r="F176" s="12">
        <f t="shared" si="17"/>
        <v>-0.47182988787488694</v>
      </c>
    </row>
    <row r="177" spans="1:6" x14ac:dyDescent="0.2">
      <c r="A177" s="11">
        <v>103.52025535081358</v>
      </c>
      <c r="B177" s="12">
        <v>0</v>
      </c>
      <c r="C177" s="12">
        <f t="shared" si="15"/>
        <v>-0.53867788379674764</v>
      </c>
      <c r="D177" s="12">
        <f t="shared" si="16"/>
        <v>-0.53867788379674764</v>
      </c>
      <c r="E177" s="12">
        <f t="shared" si="18"/>
        <v>0.36849519375198547</v>
      </c>
      <c r="F177" s="12">
        <f t="shared" si="17"/>
        <v>-0.45964972637650842</v>
      </c>
    </row>
    <row r="178" spans="1:6" x14ac:dyDescent="0.2">
      <c r="A178" s="11">
        <v>179.30849027264571</v>
      </c>
      <c r="B178" s="12">
        <v>1</v>
      </c>
      <c r="C178" s="12">
        <f t="shared" si="15"/>
        <v>1.7507978048375552</v>
      </c>
      <c r="D178" s="12">
        <f t="shared" si="16"/>
        <v>1.7507978048375552</v>
      </c>
      <c r="E178" s="12">
        <f t="shared" si="18"/>
        <v>0.85205340022203746</v>
      </c>
      <c r="F178" s="12">
        <f t="shared" si="17"/>
        <v>-0.16010607779995423</v>
      </c>
    </row>
    <row r="179" spans="1:6" x14ac:dyDescent="0.2">
      <c r="A179" s="11">
        <v>112.01324547669257</v>
      </c>
      <c r="B179" s="12">
        <v>1</v>
      </c>
      <c r="C179" s="12">
        <f t="shared" si="15"/>
        <v>-0.28211438898695063</v>
      </c>
      <c r="D179" s="12">
        <f t="shared" si="16"/>
        <v>-0.28211438898695063</v>
      </c>
      <c r="E179" s="12">
        <f t="shared" si="18"/>
        <v>0.42993548183827607</v>
      </c>
      <c r="F179" s="12">
        <f t="shared" si="17"/>
        <v>-0.84412012378855872</v>
      </c>
    </row>
    <row r="180" spans="1:6" x14ac:dyDescent="0.2">
      <c r="A180" s="11">
        <v>106.02683648550874</v>
      </c>
      <c r="B180" s="12">
        <v>1</v>
      </c>
      <c r="C180" s="12">
        <f t="shared" si="15"/>
        <v>-0.46295694141838384</v>
      </c>
      <c r="D180" s="12">
        <f t="shared" si="16"/>
        <v>-0.46295694141838384</v>
      </c>
      <c r="E180" s="12">
        <f t="shared" si="18"/>
        <v>0.38628459001177368</v>
      </c>
      <c r="F180" s="12">
        <f t="shared" si="17"/>
        <v>-0.9511809013513105</v>
      </c>
    </row>
    <row r="181" spans="1:6" x14ac:dyDescent="0.2">
      <c r="A181" s="11">
        <v>107.23320722510739</v>
      </c>
      <c r="B181" s="12">
        <v>1</v>
      </c>
      <c r="C181" s="12">
        <f t="shared" si="15"/>
        <v>-0.42651386443368322</v>
      </c>
      <c r="D181" s="12">
        <f t="shared" si="16"/>
        <v>-0.42651386443368322</v>
      </c>
      <c r="E181" s="12">
        <f t="shared" si="18"/>
        <v>0.39495909507291888</v>
      </c>
      <c r="F181" s="12">
        <f t="shared" si="17"/>
        <v>-0.92897307622080905</v>
      </c>
    </row>
    <row r="182" spans="1:6" x14ac:dyDescent="0.2">
      <c r="A182" s="11">
        <v>237.36572886085986</v>
      </c>
      <c r="B182" s="12">
        <v>0</v>
      </c>
      <c r="C182" s="12">
        <f t="shared" si="15"/>
        <v>3.5046404221521259</v>
      </c>
      <c r="D182" s="12">
        <f t="shared" si="16"/>
        <v>3.5046404221521259</v>
      </c>
      <c r="E182" s="12">
        <f t="shared" si="18"/>
        <v>0.97081951529614419</v>
      </c>
      <c r="F182" s="12">
        <f t="shared" si="17"/>
        <v>-3.5342551252010619</v>
      </c>
    </row>
    <row r="183" spans="1:6" x14ac:dyDescent="0.2">
      <c r="A183" s="11">
        <v>173.94022482347393</v>
      </c>
      <c r="B183" s="12">
        <v>0</v>
      </c>
      <c r="C183" s="12">
        <f t="shared" si="15"/>
        <v>1.5886286601320379</v>
      </c>
      <c r="D183" s="12">
        <f t="shared" si="16"/>
        <v>1.5886286601320379</v>
      </c>
      <c r="E183" s="12">
        <f t="shared" si="18"/>
        <v>0.83042307767140622</v>
      </c>
      <c r="F183" s="12">
        <f t="shared" si="17"/>
        <v>-1.7744486360586009</v>
      </c>
    </row>
    <row r="184" spans="1:6" x14ac:dyDescent="0.2">
      <c r="A184" s="11">
        <v>106.50172057877724</v>
      </c>
      <c r="B184" s="12">
        <v>0</v>
      </c>
      <c r="C184" s="12">
        <f t="shared" si="15"/>
        <v>-0.44861123739745334</v>
      </c>
      <c r="D184" s="12">
        <f t="shared" si="16"/>
        <v>-0.44861123739745334</v>
      </c>
      <c r="E184" s="12">
        <f t="shared" si="18"/>
        <v>0.38969100749178187</v>
      </c>
      <c r="F184" s="12">
        <f t="shared" si="17"/>
        <v>-0.49378990496999942</v>
      </c>
    </row>
    <row r="185" spans="1:6" x14ac:dyDescent="0.2">
      <c r="A185" s="11">
        <v>96.497178020170153</v>
      </c>
      <c r="B185" s="12">
        <v>0</v>
      </c>
      <c r="C185" s="12">
        <f t="shared" si="15"/>
        <v>-0.75083699826208461</v>
      </c>
      <c r="D185" s="12">
        <f t="shared" si="16"/>
        <v>-0.75083699826208461</v>
      </c>
      <c r="E185" s="12">
        <f t="shared" si="18"/>
        <v>0.32063895045165469</v>
      </c>
      <c r="F185" s="12">
        <f t="shared" si="17"/>
        <v>-0.38660255556095957</v>
      </c>
    </row>
    <row r="186" spans="1:6" x14ac:dyDescent="0.2">
      <c r="A186" s="11">
        <v>104.45136836513271</v>
      </c>
      <c r="B186" s="12">
        <v>1</v>
      </c>
      <c r="C186" s="12">
        <f t="shared" si="15"/>
        <v>-0.5105500271201362</v>
      </c>
      <c r="D186" s="12">
        <f t="shared" si="16"/>
        <v>-0.5105500271201362</v>
      </c>
      <c r="E186" s="12">
        <f t="shared" si="18"/>
        <v>0.37506459518874052</v>
      </c>
      <c r="F186" s="12">
        <f t="shared" si="17"/>
        <v>-0.98065701400907346</v>
      </c>
    </row>
    <row r="187" spans="1:6" x14ac:dyDescent="0.2">
      <c r="A187" s="11">
        <v>100.45922545189995</v>
      </c>
      <c r="B187" s="12">
        <v>0</v>
      </c>
      <c r="C187" s="12">
        <f t="shared" si="15"/>
        <v>-0.63114808768754527</v>
      </c>
      <c r="D187" s="12">
        <f t="shared" si="16"/>
        <v>-0.63114808768754527</v>
      </c>
      <c r="E187" s="12">
        <f t="shared" si="18"/>
        <v>0.34725025800589665</v>
      </c>
      <c r="F187" s="12">
        <f t="shared" si="17"/>
        <v>-0.42656146666287231</v>
      </c>
    </row>
    <row r="188" spans="1:6" x14ac:dyDescent="0.2">
      <c r="A188" s="11">
        <v>357.03706590459433</v>
      </c>
      <c r="B188" s="12">
        <v>1</v>
      </c>
      <c r="C188" s="12">
        <f t="shared" si="15"/>
        <v>7.1197743155668372</v>
      </c>
      <c r="D188" s="12">
        <f t="shared" si="16"/>
        <v>7.1197743155668372</v>
      </c>
      <c r="E188" s="12">
        <f t="shared" si="18"/>
        <v>0.99919170457223061</v>
      </c>
      <c r="F188" s="12">
        <f t="shared" si="17"/>
        <v>-8.0862227465643122E-4</v>
      </c>
    </row>
    <row r="189" spans="1:6" x14ac:dyDescent="0.2">
      <c r="A189" s="11">
        <v>100.95885880233784</v>
      </c>
      <c r="B189" s="12">
        <v>0</v>
      </c>
      <c r="C189" s="12">
        <f t="shared" si="15"/>
        <v>-0.61605473698161717</v>
      </c>
      <c r="D189" s="12">
        <f t="shared" si="16"/>
        <v>-0.61605473698161717</v>
      </c>
      <c r="E189" s="12">
        <f t="shared" si="18"/>
        <v>0.35067927083456463</v>
      </c>
      <c r="F189" s="12">
        <f t="shared" si="17"/>
        <v>-0.43182849457234884</v>
      </c>
    </row>
    <row r="190" spans="1:6" x14ac:dyDescent="0.2">
      <c r="A190" s="11">
        <v>99.125861864848545</v>
      </c>
      <c r="B190" s="12">
        <v>0</v>
      </c>
      <c r="C190" s="12">
        <f t="shared" si="15"/>
        <v>-0.67142747300128125</v>
      </c>
      <c r="D190" s="12">
        <f t="shared" si="16"/>
        <v>-0.67142747300128125</v>
      </c>
      <c r="E190" s="12">
        <f t="shared" si="18"/>
        <v>0.33817727943744147</v>
      </c>
      <c r="F190" s="12">
        <f t="shared" si="17"/>
        <v>-0.41275755262041497</v>
      </c>
    </row>
    <row r="191" spans="1:6" x14ac:dyDescent="0.2">
      <c r="A191" s="11">
        <v>68.645787586766517</v>
      </c>
      <c r="B191" s="12">
        <v>0</v>
      </c>
      <c r="C191" s="12">
        <f t="shared" si="15"/>
        <v>-1.5921955726860282</v>
      </c>
      <c r="D191" s="12">
        <f t="shared" si="16"/>
        <v>-1.5921955726860282</v>
      </c>
      <c r="E191" s="12">
        <f t="shared" si="18"/>
        <v>0.16907521943323467</v>
      </c>
      <c r="F191" s="12">
        <f t="shared" si="17"/>
        <v>-0.18521600499040736</v>
      </c>
    </row>
    <row r="192" spans="1:6" x14ac:dyDescent="0.2">
      <c r="A192" s="11">
        <v>130.33864248829059</v>
      </c>
      <c r="B192" s="12">
        <v>1</v>
      </c>
      <c r="C192" s="12">
        <f t="shared" si="15"/>
        <v>0.27147484535658872</v>
      </c>
      <c r="D192" s="12">
        <f t="shared" si="16"/>
        <v>0.27147484535658872</v>
      </c>
      <c r="E192" s="12">
        <f t="shared" si="18"/>
        <v>0.5674549414605885</v>
      </c>
      <c r="F192" s="12">
        <f t="shared" si="17"/>
        <v>-0.56659393108612477</v>
      </c>
    </row>
    <row r="193" spans="1:6" x14ac:dyDescent="0.2">
      <c r="A193" s="11">
        <v>58.340269083100971</v>
      </c>
      <c r="B193" s="12">
        <v>0</v>
      </c>
      <c r="C193" s="12">
        <f t="shared" si="15"/>
        <v>-1.9035134717933011</v>
      </c>
      <c r="D193" s="12">
        <f t="shared" si="16"/>
        <v>-1.9035134717933011</v>
      </c>
      <c r="E193" s="12">
        <f t="shared" si="18"/>
        <v>0.12971133524642506</v>
      </c>
      <c r="F193" s="12">
        <f t="shared" si="17"/>
        <v>-0.13893032379915191</v>
      </c>
    </row>
    <row r="194" spans="1:6" x14ac:dyDescent="0.2">
      <c r="A194" s="11">
        <v>129.10433529383297</v>
      </c>
      <c r="B194" s="12">
        <v>1</v>
      </c>
      <c r="C194" s="12">
        <f t="shared" si="15"/>
        <v>0.23418784009869142</v>
      </c>
      <c r="D194" s="12">
        <f t="shared" si="16"/>
        <v>0.23418784009869142</v>
      </c>
      <c r="E194" s="12">
        <f t="shared" ref="E194:E225" si="19">1/(1+EXP(-D194))</f>
        <v>0.5582808405814923</v>
      </c>
      <c r="F194" s="12">
        <f t="shared" si="17"/>
        <v>-0.58289314467991182</v>
      </c>
    </row>
    <row r="195" spans="1:6" x14ac:dyDescent="0.2">
      <c r="A195" s="11">
        <v>63.554103593409039</v>
      </c>
      <c r="B195" s="12">
        <v>0</v>
      </c>
      <c r="C195" s="12">
        <f t="shared" ref="C195:C201" si="20">$I$2+$I$3*A195</f>
        <v>-1.7460095087016074</v>
      </c>
      <c r="D195" s="12">
        <f t="shared" ref="D195:D201" si="21">MIN(MAX(C195,-35),35)</f>
        <v>-1.7460095087016074</v>
      </c>
      <c r="E195" s="12">
        <f t="shared" si="19"/>
        <v>0.14855122282340252</v>
      </c>
      <c r="F195" s="12">
        <f t="shared" ref="F195:F201" si="22">B195*LN(E195)+(1-B195)*LN(1-E195)</f>
        <v>-0.16081593667639238</v>
      </c>
    </row>
    <row r="196" spans="1:6" x14ac:dyDescent="0.2">
      <c r="A196" s="11">
        <v>189.00273295979471</v>
      </c>
      <c r="B196" s="12">
        <v>1</v>
      </c>
      <c r="C196" s="12">
        <f t="shared" si="20"/>
        <v>2.0436497623325431</v>
      </c>
      <c r="D196" s="12">
        <f t="shared" si="21"/>
        <v>2.0436497623325431</v>
      </c>
      <c r="E196" s="12">
        <f t="shared" si="19"/>
        <v>0.88530438823340141</v>
      </c>
      <c r="F196" s="12">
        <f t="shared" si="22"/>
        <v>-0.12182375160186051</v>
      </c>
    </row>
    <row r="197" spans="1:6" x14ac:dyDescent="0.2">
      <c r="A197" s="11">
        <v>120.83855046330162</v>
      </c>
      <c r="B197" s="12">
        <v>0</v>
      </c>
      <c r="C197" s="12">
        <f t="shared" si="20"/>
        <v>-1.5512043220959448E-2</v>
      </c>
      <c r="D197" s="12">
        <f t="shared" si="21"/>
        <v>-1.5512043220959448E-2</v>
      </c>
      <c r="E197" s="12">
        <f t="shared" si="19"/>
        <v>0.49612206695459521</v>
      </c>
      <c r="F197" s="12">
        <f t="shared" si="22"/>
        <v>-0.68542123658352061</v>
      </c>
    </row>
    <row r="198" spans="1:6" x14ac:dyDescent="0.2">
      <c r="A198" s="11">
        <v>96.955756273264996</v>
      </c>
      <c r="B198" s="12">
        <v>1</v>
      </c>
      <c r="C198" s="12">
        <f t="shared" si="20"/>
        <v>-0.73698387497876894</v>
      </c>
      <c r="D198" s="12">
        <f t="shared" si="21"/>
        <v>-0.73698387497876894</v>
      </c>
      <c r="E198" s="12">
        <f t="shared" si="19"/>
        <v>0.32366403903958646</v>
      </c>
      <c r="F198" s="12">
        <f t="shared" si="22"/>
        <v>-1.1280492177041728</v>
      </c>
    </row>
    <row r="199" spans="1:6" x14ac:dyDescent="0.2">
      <c r="A199" s="11">
        <v>137.45753607040433</v>
      </c>
      <c r="B199" s="12">
        <v>0</v>
      </c>
      <c r="C199" s="12">
        <f t="shared" si="20"/>
        <v>0.48652845892912389</v>
      </c>
      <c r="D199" s="12">
        <f t="shared" si="21"/>
        <v>0.48652845892912389</v>
      </c>
      <c r="E199" s="12">
        <f t="shared" si="19"/>
        <v>0.61928828567413741</v>
      </c>
      <c r="F199" s="12">
        <f t="shared" si="22"/>
        <v>-0.9657128455762477</v>
      </c>
    </row>
    <row r="200" spans="1:6" x14ac:dyDescent="0.2">
      <c r="A200" s="11">
        <v>518.79061166424901</v>
      </c>
      <c r="B200" s="12">
        <v>1</v>
      </c>
      <c r="C200" s="12">
        <f t="shared" si="20"/>
        <v>12.006163488623635</v>
      </c>
      <c r="D200" s="12">
        <f t="shared" si="21"/>
        <v>12.006163488623635</v>
      </c>
      <c r="E200" s="12">
        <f t="shared" si="19"/>
        <v>0.99999389357825264</v>
      </c>
      <c r="F200" s="12">
        <f t="shared" si="22"/>
        <v>-6.1064403916341543E-6</v>
      </c>
    </row>
    <row r="201" spans="1:6" x14ac:dyDescent="0.2">
      <c r="A201" s="11">
        <v>63.561794535103331</v>
      </c>
      <c r="B201" s="12">
        <v>0</v>
      </c>
      <c r="C201" s="12">
        <f t="shared" si="20"/>
        <v>-1.7457771741703976</v>
      </c>
      <c r="D201" s="12">
        <f t="shared" si="21"/>
        <v>-1.7457771741703976</v>
      </c>
      <c r="E201" s="12">
        <f t="shared" si="19"/>
        <v>0.14858061176737911</v>
      </c>
      <c r="F201" s="12">
        <f t="shared" si="22"/>
        <v>-0.1608504536690481</v>
      </c>
    </row>
  </sheetData>
  <mergeCells count="5">
    <mergeCell ref="O1:P1"/>
    <mergeCell ref="Q1:R1"/>
    <mergeCell ref="S1:T1"/>
    <mergeCell ref="U1:W1"/>
    <mergeCell ref="X1:Z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377B7-868A-4F4C-AEFC-0F5DF3B80252}">
  <dimension ref="A1:AE1000"/>
  <sheetViews>
    <sheetView zoomScale="86" workbookViewId="0">
      <selection activeCell="J19" sqref="J19:J20"/>
    </sheetView>
  </sheetViews>
  <sheetFormatPr baseColWidth="10" defaultColWidth="8.83203125" defaultRowHeight="15" x14ac:dyDescent="0.2"/>
  <cols>
    <col min="1" max="1" width="16.83203125" bestFit="1" customWidth="1"/>
    <col min="2" max="3" width="12.1640625" customWidth="1"/>
    <col min="5" max="5" width="9.83203125" customWidth="1"/>
    <col min="6" max="6" width="11.1640625" customWidth="1"/>
    <col min="7" max="7" width="11.6640625" customWidth="1"/>
    <col min="8" max="9" width="8.6640625" customWidth="1"/>
    <col min="11" max="11" width="10.83203125" bestFit="1" customWidth="1"/>
    <col min="12" max="12" width="9.83203125" bestFit="1" customWidth="1"/>
    <col min="15" max="15" width="7.1640625" bestFit="1" customWidth="1"/>
    <col min="16" max="16" width="9.6640625" bestFit="1" customWidth="1"/>
    <col min="20" max="21" width="10.33203125" bestFit="1" customWidth="1"/>
    <col min="22" max="22" width="12" bestFit="1" customWidth="1"/>
    <col min="23" max="23" width="9.1640625" customWidth="1"/>
    <col min="24" max="24" width="9.83203125" bestFit="1" customWidth="1"/>
    <col min="28" max="28" width="9.83203125" bestFit="1" customWidth="1"/>
  </cols>
  <sheetData>
    <row r="1" spans="1:31" s="1" customFormat="1" ht="44.5" customHeight="1" x14ac:dyDescent="0.2">
      <c r="A1" s="13" t="s">
        <v>270</v>
      </c>
      <c r="B1" s="13" t="s">
        <v>271</v>
      </c>
      <c r="C1" s="13" t="s">
        <v>272</v>
      </c>
      <c r="D1" s="14" t="s">
        <v>262</v>
      </c>
      <c r="E1" s="14" t="s">
        <v>263</v>
      </c>
      <c r="F1" s="14" t="s">
        <v>258</v>
      </c>
      <c r="G1" s="14" t="s">
        <v>257</v>
      </c>
      <c r="H1"/>
      <c r="I1"/>
      <c r="J1"/>
      <c r="T1" s="43"/>
      <c r="U1" s="43"/>
      <c r="V1" s="43"/>
      <c r="W1" s="43"/>
      <c r="X1" s="43"/>
      <c r="Y1" s="43"/>
      <c r="Z1" s="43"/>
      <c r="AA1" s="43"/>
      <c r="AB1" s="43"/>
      <c r="AC1" s="43"/>
      <c r="AD1" s="43"/>
      <c r="AE1" s="43"/>
    </row>
    <row r="2" spans="1:31" x14ac:dyDescent="0.2">
      <c r="A2" s="13" t="s">
        <v>273</v>
      </c>
      <c r="B2" s="15">
        <v>9.4483230663928808</v>
      </c>
      <c r="C2" s="13">
        <v>0</v>
      </c>
      <c r="D2" s="13">
        <f t="shared" ref="D2:D65" si="0">$J$2+$J$3*B2</f>
        <v>-0.31830050051424874</v>
      </c>
      <c r="E2" s="13">
        <f>MIN(MAX(D2,-35),35)</f>
        <v>-0.31830050051424874</v>
      </c>
      <c r="F2" s="13">
        <f>1/(1+EXP(-E2))</f>
        <v>0.42108998464341918</v>
      </c>
      <c r="G2" s="13">
        <f>C2*LN(F2)+(1-C2)*LN(1-F2)</f>
        <v>-0.5466082273790478</v>
      </c>
      <c r="I2" s="12" t="s">
        <v>256</v>
      </c>
      <c r="J2" s="12">
        <v>0.49724845481486857</v>
      </c>
      <c r="AA2" s="1"/>
      <c r="AD2" s="1"/>
    </row>
    <row r="3" spans="1:31" x14ac:dyDescent="0.2">
      <c r="A3" s="13" t="s">
        <v>274</v>
      </c>
      <c r="B3" s="15">
        <v>8.3668720054757024</v>
      </c>
      <c r="C3" s="13">
        <v>0</v>
      </c>
      <c r="D3" s="13">
        <f t="shared" si="0"/>
        <v>-0.2249531121181314</v>
      </c>
      <c r="E3" s="13">
        <f t="shared" ref="E3:E66" si="1">MIN(MAX(D3,-35),35)</f>
        <v>-0.2249531121181314</v>
      </c>
      <c r="F3" s="13">
        <f t="shared" ref="F3:F66" si="2">1/(1+EXP(-E3))</f>
        <v>0.44399768434289311</v>
      </c>
      <c r="G3" s="13">
        <f t="shared" ref="G3:G66" si="3">C3*LN(F3)+(1-C3)*LN(1-F3)</f>
        <v>-0.586982819889316</v>
      </c>
      <c r="I3" s="12" t="s">
        <v>254</v>
      </c>
      <c r="J3" s="12">
        <v>-8.6316793953625071E-2</v>
      </c>
      <c r="T3" s="2"/>
      <c r="U3" s="2"/>
      <c r="V3" s="3"/>
      <c r="W3" s="3"/>
      <c r="X3" s="4"/>
      <c r="Y3" s="4"/>
    </row>
    <row r="4" spans="1:31" x14ac:dyDescent="0.2">
      <c r="A4" s="13" t="s">
        <v>275</v>
      </c>
      <c r="B4" s="15">
        <v>11.351129363449692</v>
      </c>
      <c r="C4" s="13">
        <v>1</v>
      </c>
      <c r="D4" s="13">
        <f t="shared" si="0"/>
        <v>-0.48254463959096183</v>
      </c>
      <c r="E4" s="13">
        <f t="shared" si="1"/>
        <v>-0.48254463959096183</v>
      </c>
      <c r="F4" s="13">
        <f t="shared" si="2"/>
        <v>0.38165142595561952</v>
      </c>
      <c r="G4" s="13">
        <f t="shared" si="3"/>
        <v>-0.96324758445322001</v>
      </c>
      <c r="I4" s="12" t="s">
        <v>251</v>
      </c>
      <c r="J4" s="12">
        <f>-SUM(G2:G201)</f>
        <v>130.53463563651007</v>
      </c>
      <c r="T4" s="2"/>
      <c r="U4" s="2"/>
      <c r="V4" s="3"/>
      <c r="W4" s="3"/>
      <c r="X4" s="4"/>
      <c r="Y4" s="4"/>
      <c r="AB4" s="4"/>
      <c r="AE4" s="4"/>
    </row>
    <row r="5" spans="1:31" x14ac:dyDescent="0.2">
      <c r="A5" s="13" t="s">
        <v>276</v>
      </c>
      <c r="B5" s="15">
        <v>6.8802190280629709</v>
      </c>
      <c r="C5" s="13">
        <v>0</v>
      </c>
      <c r="D5" s="13">
        <f t="shared" si="0"/>
        <v>-9.6629993386253443E-2</v>
      </c>
      <c r="E5" s="13">
        <f t="shared" si="1"/>
        <v>-9.6629993386253443E-2</v>
      </c>
      <c r="F5" s="13">
        <f t="shared" si="2"/>
        <v>0.47586128138108158</v>
      </c>
      <c r="G5" s="13">
        <f t="shared" si="3"/>
        <v>-0.64599889950717271</v>
      </c>
      <c r="T5" s="2"/>
      <c r="U5" s="2"/>
      <c r="V5" s="3"/>
      <c r="W5" s="3"/>
      <c r="X5" s="4"/>
      <c r="Y5" s="4"/>
      <c r="AB5" s="4"/>
      <c r="AE5" s="4"/>
    </row>
    <row r="6" spans="1:31" ht="17.5" customHeight="1" x14ac:dyDescent="0.2">
      <c r="A6" s="13" t="s">
        <v>277</v>
      </c>
      <c r="B6" s="15">
        <v>21.508555783709788</v>
      </c>
      <c r="C6" s="13">
        <v>1</v>
      </c>
      <c r="D6" s="13">
        <f t="shared" si="0"/>
        <v>-1.3593011230076599</v>
      </c>
      <c r="E6" s="13">
        <f t="shared" si="1"/>
        <v>-1.3593011230076599</v>
      </c>
      <c r="F6" s="13">
        <f t="shared" si="2"/>
        <v>0.20435391158514615</v>
      </c>
      <c r="G6" s="13">
        <f t="shared" si="3"/>
        <v>-1.5879019275590314</v>
      </c>
      <c r="I6" s="13" t="s">
        <v>1272</v>
      </c>
      <c r="J6" s="13" t="s">
        <v>267</v>
      </c>
      <c r="K6" s="13" t="s">
        <v>266</v>
      </c>
      <c r="L6" s="14" t="s">
        <v>1276</v>
      </c>
      <c r="M6" s="14" t="s">
        <v>1277</v>
      </c>
      <c r="T6" s="2"/>
      <c r="U6" s="2"/>
      <c r="V6" s="6"/>
      <c r="W6" s="6"/>
      <c r="X6" s="4"/>
      <c r="Y6" s="4"/>
      <c r="AB6" s="4"/>
      <c r="AE6" s="4"/>
    </row>
    <row r="7" spans="1:31" x14ac:dyDescent="0.2">
      <c r="A7" s="13" t="s">
        <v>278</v>
      </c>
      <c r="B7" s="15">
        <v>6.2888432580424363</v>
      </c>
      <c r="C7" s="13">
        <v>1</v>
      </c>
      <c r="D7" s="13">
        <f t="shared" si="0"/>
        <v>-4.5584332896224544E-2</v>
      </c>
      <c r="E7" s="13">
        <f t="shared" si="1"/>
        <v>-4.5584332896224544E-2</v>
      </c>
      <c r="F7" s="13">
        <f t="shared" si="2"/>
        <v>0.48860588972258284</v>
      </c>
      <c r="G7" s="13">
        <f t="shared" si="3"/>
        <v>-0.71619906594833538</v>
      </c>
      <c r="I7" s="16">
        <v>0</v>
      </c>
      <c r="J7" s="21"/>
      <c r="K7" s="22"/>
      <c r="L7" s="22"/>
      <c r="M7" s="21"/>
      <c r="T7" s="2"/>
      <c r="U7" s="2"/>
      <c r="V7" s="6"/>
      <c r="W7" s="6"/>
      <c r="X7" s="4"/>
      <c r="Y7" s="4"/>
      <c r="AB7" s="4"/>
      <c r="AE7" s="4"/>
    </row>
    <row r="8" spans="1:31" x14ac:dyDescent="0.2">
      <c r="A8" s="13" t="s">
        <v>279</v>
      </c>
      <c r="B8" s="15">
        <v>9.0677618069815189</v>
      </c>
      <c r="C8" s="13">
        <v>0</v>
      </c>
      <c r="D8" s="13">
        <f t="shared" si="0"/>
        <v>-0.28545167269890614</v>
      </c>
      <c r="E8" s="13">
        <f t="shared" si="1"/>
        <v>-0.28545167269890614</v>
      </c>
      <c r="F8" s="13">
        <f t="shared" si="2"/>
        <v>0.42911773572712059</v>
      </c>
      <c r="G8" s="13">
        <f t="shared" si="3"/>
        <v>-0.56057228275324</v>
      </c>
      <c r="I8" s="16">
        <v>0.1</v>
      </c>
      <c r="J8" s="21"/>
      <c r="K8" s="22"/>
      <c r="L8" s="22"/>
      <c r="M8" s="21"/>
      <c r="T8" s="2"/>
      <c r="U8" s="2"/>
      <c r="V8" s="6"/>
      <c r="W8" s="6"/>
      <c r="X8" s="4"/>
      <c r="Y8" s="4"/>
      <c r="AB8" s="4"/>
      <c r="AE8" s="4"/>
    </row>
    <row r="9" spans="1:31" x14ac:dyDescent="0.2">
      <c r="A9" s="13" t="s">
        <v>280</v>
      </c>
      <c r="B9" s="15">
        <v>15.449691991786448</v>
      </c>
      <c r="C9" s="13">
        <v>1</v>
      </c>
      <c r="D9" s="13">
        <f t="shared" si="0"/>
        <v>-0.83631942548713356</v>
      </c>
      <c r="E9" s="13">
        <f t="shared" si="1"/>
        <v>-0.83631942548713356</v>
      </c>
      <c r="F9" s="13">
        <f t="shared" si="2"/>
        <v>0.30231052130410863</v>
      </c>
      <c r="G9" s="13">
        <f t="shared" si="3"/>
        <v>-1.1963005736207399</v>
      </c>
      <c r="I9" s="16">
        <v>0.2</v>
      </c>
      <c r="J9" s="21"/>
      <c r="K9" s="22"/>
      <c r="L9" s="22"/>
      <c r="M9" s="21"/>
      <c r="T9" s="2"/>
      <c r="U9" s="2"/>
      <c r="V9" s="6"/>
      <c r="W9" s="6"/>
      <c r="X9" s="4"/>
      <c r="Y9" s="4"/>
      <c r="AB9" s="4"/>
      <c r="AE9" s="4"/>
    </row>
    <row r="10" spans="1:31" x14ac:dyDescent="0.2">
      <c r="A10" s="13" t="s">
        <v>281</v>
      </c>
      <c r="B10" s="15">
        <v>6.3052703627652296</v>
      </c>
      <c r="C10" s="13">
        <v>1</v>
      </c>
      <c r="D10" s="13">
        <f t="shared" si="0"/>
        <v>-4.7002267909836526E-2</v>
      </c>
      <c r="E10" s="13">
        <f t="shared" si="1"/>
        <v>-4.7002267909836526E-2</v>
      </c>
      <c r="F10" s="13">
        <f t="shared" si="2"/>
        <v>0.48825159583702543</v>
      </c>
      <c r="G10" s="13">
        <f t="shared" si="3"/>
        <v>-0.71692444074727923</v>
      </c>
      <c r="I10" s="16">
        <v>0.3</v>
      </c>
      <c r="J10" s="21"/>
      <c r="K10" s="22"/>
      <c r="L10" s="22"/>
      <c r="M10" s="21"/>
      <c r="T10" s="2"/>
      <c r="U10" s="2"/>
      <c r="V10" s="6"/>
      <c r="W10" s="6"/>
      <c r="X10" s="4"/>
      <c r="Y10" s="4"/>
      <c r="AB10" s="4"/>
      <c r="AE10" s="4"/>
    </row>
    <row r="11" spans="1:31" x14ac:dyDescent="0.2">
      <c r="A11" s="13" t="s">
        <v>282</v>
      </c>
      <c r="B11" s="15">
        <v>13.49760438056126</v>
      </c>
      <c r="C11" s="13">
        <v>0</v>
      </c>
      <c r="D11" s="13">
        <f t="shared" si="0"/>
        <v>-0.66782148136958486</v>
      </c>
      <c r="E11" s="13">
        <f t="shared" si="1"/>
        <v>-0.66782148136958486</v>
      </c>
      <c r="F11" s="13">
        <f t="shared" si="2"/>
        <v>0.33898481906019989</v>
      </c>
      <c r="G11" s="13">
        <f t="shared" si="3"/>
        <v>-0.41397847276815825</v>
      </c>
      <c r="I11" s="16">
        <v>0.4</v>
      </c>
      <c r="J11" s="21"/>
      <c r="K11" s="22"/>
      <c r="L11" s="22"/>
      <c r="M11" s="21"/>
      <c r="T11" s="2"/>
      <c r="U11" s="2"/>
      <c r="V11" s="6"/>
      <c r="W11" s="6"/>
      <c r="X11" s="4"/>
      <c r="Y11" s="4"/>
      <c r="AB11" s="4"/>
      <c r="AE11" s="4"/>
    </row>
    <row r="12" spans="1:31" x14ac:dyDescent="0.2">
      <c r="A12" s="13" t="s">
        <v>283</v>
      </c>
      <c r="B12" s="15">
        <v>10.223134839151266</v>
      </c>
      <c r="C12" s="13">
        <v>1</v>
      </c>
      <c r="D12" s="13">
        <f t="shared" si="0"/>
        <v>-0.38517976865627723</v>
      </c>
      <c r="E12" s="13">
        <f t="shared" si="1"/>
        <v>-0.38517976865627723</v>
      </c>
      <c r="F12" s="13">
        <f t="shared" si="2"/>
        <v>0.40487820980386846</v>
      </c>
      <c r="G12" s="13">
        <f t="shared" si="3"/>
        <v>-0.90416897363353954</v>
      </c>
      <c r="I12" s="16">
        <v>0.5</v>
      </c>
      <c r="J12" s="21"/>
      <c r="K12" s="22"/>
      <c r="L12" s="22"/>
      <c r="M12" s="21"/>
      <c r="T12" s="2"/>
      <c r="U12" s="2"/>
      <c r="V12" s="2"/>
      <c r="W12" s="2"/>
      <c r="X12" s="4"/>
      <c r="Y12" s="4"/>
      <c r="AB12" s="4"/>
    </row>
    <row r="13" spans="1:31" x14ac:dyDescent="0.2">
      <c r="A13" s="13" t="s">
        <v>284</v>
      </c>
      <c r="B13" s="15">
        <v>6.4120465434633811</v>
      </c>
      <c r="C13" s="13">
        <v>1</v>
      </c>
      <c r="D13" s="13">
        <f t="shared" si="0"/>
        <v>-5.6218845498313907E-2</v>
      </c>
      <c r="E13" s="13">
        <f t="shared" si="1"/>
        <v>-5.6218845498313907E-2</v>
      </c>
      <c r="F13" s="13">
        <f t="shared" si="2"/>
        <v>0.48594898918407214</v>
      </c>
      <c r="G13" s="13">
        <f t="shared" si="3"/>
        <v>-0.72165162111698533</v>
      </c>
      <c r="I13" s="16">
        <v>0.6</v>
      </c>
      <c r="J13" s="21"/>
      <c r="K13" s="22"/>
      <c r="L13" s="22"/>
      <c r="M13" s="21"/>
      <c r="T13" s="2"/>
      <c r="U13" s="2"/>
      <c r="V13" s="2"/>
      <c r="W13" s="2"/>
      <c r="X13" s="4"/>
      <c r="Y13" s="4"/>
    </row>
    <row r="14" spans="1:31" x14ac:dyDescent="0.2">
      <c r="A14" s="13" t="s">
        <v>285</v>
      </c>
      <c r="B14" s="15">
        <v>6.8254620123203287</v>
      </c>
      <c r="C14" s="13">
        <v>0</v>
      </c>
      <c r="D14" s="13">
        <f t="shared" si="0"/>
        <v>-9.1903543340880356E-2</v>
      </c>
      <c r="E14" s="13">
        <f t="shared" si="1"/>
        <v>-9.1903543340880356E-2</v>
      </c>
      <c r="F14" s="13">
        <f t="shared" si="2"/>
        <v>0.47704027221198092</v>
      </c>
      <c r="G14" s="13">
        <f t="shared" si="3"/>
        <v>-0.64825082019940783</v>
      </c>
      <c r="I14" s="16">
        <v>0.7</v>
      </c>
      <c r="J14" s="21"/>
      <c r="K14" s="22"/>
      <c r="L14" s="22"/>
      <c r="M14" s="21"/>
      <c r="T14" s="2"/>
      <c r="U14" s="2"/>
      <c r="V14" s="2"/>
      <c r="W14" s="2"/>
      <c r="X14" s="4"/>
      <c r="Y14" s="4"/>
    </row>
    <row r="15" spans="1:31" x14ac:dyDescent="0.2">
      <c r="A15" s="13" t="s">
        <v>286</v>
      </c>
      <c r="B15" s="15">
        <v>7.0417522245037647</v>
      </c>
      <c r="C15" s="13">
        <v>1</v>
      </c>
      <c r="D15" s="13">
        <f t="shared" si="0"/>
        <v>-0.11057302102010391</v>
      </c>
      <c r="E15" s="13">
        <f t="shared" si="1"/>
        <v>-0.11057302102010391</v>
      </c>
      <c r="F15" s="13">
        <f t="shared" si="2"/>
        <v>0.47238487512732402</v>
      </c>
      <c r="G15" s="13">
        <f t="shared" si="3"/>
        <v>-0.7499612122601329</v>
      </c>
      <c r="I15" s="16">
        <v>0.8</v>
      </c>
      <c r="J15" s="21"/>
      <c r="K15" s="22"/>
      <c r="L15" s="22"/>
      <c r="M15" s="21"/>
      <c r="T15" s="2"/>
      <c r="U15" s="2"/>
      <c r="V15" s="2"/>
      <c r="W15" s="2"/>
      <c r="X15" s="4"/>
      <c r="Y15" s="4"/>
    </row>
    <row r="16" spans="1:31" x14ac:dyDescent="0.2">
      <c r="A16" s="13" t="s">
        <v>287</v>
      </c>
      <c r="B16" s="15">
        <v>1.516769336071184</v>
      </c>
      <c r="C16" s="13">
        <v>0</v>
      </c>
      <c r="D16" s="13">
        <f t="shared" si="0"/>
        <v>0.36632578855803544</v>
      </c>
      <c r="E16" s="13">
        <f t="shared" si="1"/>
        <v>0.36632578855803544</v>
      </c>
      <c r="F16" s="13">
        <f t="shared" si="2"/>
        <v>0.59057086196990194</v>
      </c>
      <c r="G16" s="13">
        <f t="shared" si="3"/>
        <v>-0.89299143576659001</v>
      </c>
      <c r="I16" s="16">
        <v>0.9</v>
      </c>
      <c r="J16" s="21"/>
      <c r="K16" s="22"/>
      <c r="L16" s="22"/>
      <c r="M16" s="21"/>
      <c r="T16" s="2"/>
      <c r="U16" s="2"/>
      <c r="V16" s="2"/>
      <c r="W16" s="2"/>
      <c r="X16" s="4"/>
      <c r="Y16" s="4"/>
    </row>
    <row r="17" spans="1:25" x14ac:dyDescent="0.2">
      <c r="A17" s="13" t="s">
        <v>288</v>
      </c>
      <c r="B17" s="15">
        <v>10.965092402464066</v>
      </c>
      <c r="C17" s="13">
        <v>1</v>
      </c>
      <c r="D17" s="13">
        <f t="shared" si="0"/>
        <v>-0.44922316677108187</v>
      </c>
      <c r="E17" s="13">
        <f t="shared" si="1"/>
        <v>-0.44922316677108187</v>
      </c>
      <c r="F17" s="13">
        <f t="shared" si="2"/>
        <v>0.3895454809779425</v>
      </c>
      <c r="G17" s="13">
        <f t="shared" si="3"/>
        <v>-0.94277465289393481</v>
      </c>
      <c r="I17" s="16">
        <v>1</v>
      </c>
      <c r="J17" s="21"/>
      <c r="K17" s="22"/>
      <c r="L17" s="22"/>
      <c r="M17" s="21"/>
      <c r="T17" s="2"/>
      <c r="U17" s="2"/>
      <c r="V17" s="2"/>
      <c r="W17" s="2"/>
      <c r="X17" s="4"/>
      <c r="Y17" s="4"/>
    </row>
    <row r="18" spans="1:25" x14ac:dyDescent="0.2">
      <c r="A18" s="13" t="s">
        <v>289</v>
      </c>
      <c r="B18" s="15">
        <v>14.461327857631758</v>
      </c>
      <c r="C18" s="13">
        <v>1</v>
      </c>
      <c r="D18" s="13">
        <f t="shared" si="0"/>
        <v>-0.75100700216815008</v>
      </c>
      <c r="E18" s="13">
        <f t="shared" si="1"/>
        <v>-0.75100700216815008</v>
      </c>
      <c r="F18" s="13">
        <f t="shared" si="2"/>
        <v>0.32060191969566804</v>
      </c>
      <c r="G18" s="13">
        <f t="shared" si="3"/>
        <v>-1.1375550510028147</v>
      </c>
      <c r="I18" s="2"/>
      <c r="J18" s="24"/>
      <c r="K18" s="25"/>
      <c r="L18" s="25"/>
      <c r="T18" s="2"/>
      <c r="U18" s="2"/>
      <c r="V18" s="2"/>
      <c r="W18" s="2"/>
      <c r="X18" s="4"/>
      <c r="Y18" s="4"/>
    </row>
    <row r="19" spans="1:25" x14ac:dyDescent="0.2">
      <c r="A19" s="13" t="s">
        <v>290</v>
      </c>
      <c r="B19" s="15">
        <v>8.3778234086242307</v>
      </c>
      <c r="C19" s="13">
        <v>0</v>
      </c>
      <c r="D19" s="13">
        <f t="shared" si="0"/>
        <v>-0.22589840212720602</v>
      </c>
      <c r="E19" s="13">
        <f t="shared" si="1"/>
        <v>-0.22589840212720602</v>
      </c>
      <c r="F19" s="13">
        <f t="shared" si="2"/>
        <v>0.44376433888558026</v>
      </c>
      <c r="G19" s="13">
        <f t="shared" si="3"/>
        <v>-0.58656322360576929</v>
      </c>
      <c r="I19" s="13" t="s">
        <v>1278</v>
      </c>
      <c r="J19" s="13"/>
      <c r="T19" s="2"/>
      <c r="U19" s="2"/>
      <c r="V19" s="2"/>
      <c r="W19" s="2"/>
      <c r="X19" s="4"/>
      <c r="Y19" s="4"/>
    </row>
    <row r="20" spans="1:25" x14ac:dyDescent="0.2">
      <c r="A20" s="13" t="s">
        <v>291</v>
      </c>
      <c r="B20" s="15">
        <v>3.4524298425735798</v>
      </c>
      <c r="C20" s="13">
        <v>0</v>
      </c>
      <c r="D20" s="13">
        <f t="shared" si="0"/>
        <v>0.19924577945409866</v>
      </c>
      <c r="E20" s="13">
        <f t="shared" si="1"/>
        <v>0.19924577945409866</v>
      </c>
      <c r="F20" s="13">
        <f t="shared" si="2"/>
        <v>0.54964730821987384</v>
      </c>
      <c r="G20" s="13">
        <f t="shared" si="3"/>
        <v>-0.7977242436854779</v>
      </c>
      <c r="I20" s="13" t="s">
        <v>1279</v>
      </c>
      <c r="J20" s="13"/>
      <c r="T20" s="2"/>
      <c r="U20" s="2"/>
      <c r="V20" s="2"/>
      <c r="W20" s="2"/>
      <c r="X20" s="4"/>
      <c r="Y20" s="4"/>
    </row>
    <row r="21" spans="1:25" x14ac:dyDescent="0.2">
      <c r="A21" s="13" t="s">
        <v>292</v>
      </c>
      <c r="B21" s="15">
        <v>3.9014373716632442</v>
      </c>
      <c r="C21" s="13">
        <v>1</v>
      </c>
      <c r="D21" s="13">
        <f t="shared" si="0"/>
        <v>0.16048888908203979</v>
      </c>
      <c r="E21" s="13">
        <f t="shared" si="1"/>
        <v>0.16048888908203979</v>
      </c>
      <c r="F21" s="13">
        <f t="shared" si="2"/>
        <v>0.54003632555675085</v>
      </c>
      <c r="G21" s="13">
        <f t="shared" si="3"/>
        <v>-0.61611887213677308</v>
      </c>
    </row>
    <row r="22" spans="1:25" x14ac:dyDescent="0.2">
      <c r="A22" s="13" t="s">
        <v>293</v>
      </c>
      <c r="B22" s="15">
        <v>4.4982888432580426</v>
      </c>
      <c r="C22" s="13">
        <v>1</v>
      </c>
      <c r="D22" s="13">
        <f t="shared" si="0"/>
        <v>0.10897058358747364</v>
      </c>
      <c r="E22" s="13">
        <f t="shared" si="1"/>
        <v>0.10897058358747364</v>
      </c>
      <c r="F22" s="13">
        <f t="shared" si="2"/>
        <v>0.52721571993668204</v>
      </c>
      <c r="G22" s="13">
        <f t="shared" si="3"/>
        <v>-0.6401454784525652</v>
      </c>
    </row>
    <row r="23" spans="1:25" x14ac:dyDescent="0.2">
      <c r="A23" s="13" t="s">
        <v>294</v>
      </c>
      <c r="B23" s="15">
        <v>4.6050650239561941</v>
      </c>
      <c r="C23" s="13">
        <v>1</v>
      </c>
      <c r="D23" s="13">
        <f t="shared" si="0"/>
        <v>9.9754005998996254E-2</v>
      </c>
      <c r="E23" s="13">
        <f t="shared" si="1"/>
        <v>9.9754005998996254E-2</v>
      </c>
      <c r="F23" s="13">
        <f t="shared" si="2"/>
        <v>0.52491784209241699</v>
      </c>
      <c r="G23" s="13">
        <f t="shared" si="3"/>
        <v>-0.64451351988908601</v>
      </c>
      <c r="K23" s="5"/>
      <c r="L23" s="5"/>
    </row>
    <row r="24" spans="1:25" x14ac:dyDescent="0.2">
      <c r="A24" s="13" t="s">
        <v>295</v>
      </c>
      <c r="B24" s="15">
        <v>4.7008898015058183</v>
      </c>
      <c r="C24" s="13">
        <v>0</v>
      </c>
      <c r="D24" s="13">
        <f t="shared" si="0"/>
        <v>9.1482718419593378E-2</v>
      </c>
      <c r="E24" s="13">
        <f t="shared" si="1"/>
        <v>9.1482718419593378E-2</v>
      </c>
      <c r="F24" s="13">
        <f t="shared" si="2"/>
        <v>0.52285474238235352</v>
      </c>
      <c r="G24" s="13">
        <f t="shared" si="3"/>
        <v>-0.73993431114417219</v>
      </c>
    </row>
    <row r="25" spans="1:25" x14ac:dyDescent="0.2">
      <c r="A25" s="13" t="s">
        <v>296</v>
      </c>
      <c r="B25" s="15">
        <v>5.02943189596167</v>
      </c>
      <c r="C25" s="13">
        <v>1</v>
      </c>
      <c r="D25" s="13">
        <f t="shared" si="0"/>
        <v>6.3124018147355243E-2</v>
      </c>
      <c r="E25" s="13">
        <f t="shared" si="1"/>
        <v>6.3124018147355243E-2</v>
      </c>
      <c r="F25" s="13">
        <f t="shared" si="2"/>
        <v>0.51577576648665213</v>
      </c>
      <c r="G25" s="13">
        <f t="shared" si="3"/>
        <v>-0.66208316902198028</v>
      </c>
    </row>
    <row r="26" spans="1:25" x14ac:dyDescent="0.2">
      <c r="A26" s="13" t="s">
        <v>297</v>
      </c>
      <c r="B26" s="15">
        <v>9.7440109514031477</v>
      </c>
      <c r="C26" s="13">
        <v>1</v>
      </c>
      <c r="D26" s="13">
        <f t="shared" si="0"/>
        <v>-0.34382333075926308</v>
      </c>
      <c r="E26" s="13">
        <f t="shared" si="1"/>
        <v>-0.34382333075926308</v>
      </c>
      <c r="F26" s="13">
        <f t="shared" si="2"/>
        <v>0.41488104429454936</v>
      </c>
      <c r="G26" s="13">
        <f t="shared" si="3"/>
        <v>-0.87976344009470642</v>
      </c>
    </row>
    <row r="27" spans="1:25" x14ac:dyDescent="0.2">
      <c r="A27" s="13" t="s">
        <v>298</v>
      </c>
      <c r="B27" s="15">
        <v>9.7768651608487342</v>
      </c>
      <c r="C27" s="13">
        <v>1</v>
      </c>
      <c r="D27" s="13">
        <f t="shared" si="0"/>
        <v>-0.34665920078648704</v>
      </c>
      <c r="E27" s="13">
        <f t="shared" si="1"/>
        <v>-0.34665920078648704</v>
      </c>
      <c r="F27" s="13">
        <f t="shared" si="2"/>
        <v>0.41419278993353981</v>
      </c>
      <c r="G27" s="13">
        <f t="shared" si="3"/>
        <v>-0.88142373738234925</v>
      </c>
    </row>
    <row r="28" spans="1:25" x14ac:dyDescent="0.2">
      <c r="A28" s="13" t="s">
        <v>299</v>
      </c>
      <c r="B28" s="15">
        <v>6.6748802190280632</v>
      </c>
      <c r="C28" s="13">
        <v>1</v>
      </c>
      <c r="D28" s="13">
        <f t="shared" si="0"/>
        <v>-7.8905805716104505E-2</v>
      </c>
      <c r="E28" s="13">
        <f t="shared" si="1"/>
        <v>-7.8905805716104505E-2</v>
      </c>
      <c r="F28" s="13">
        <f t="shared" si="2"/>
        <v>0.48028377715054471</v>
      </c>
      <c r="G28" s="13">
        <f t="shared" si="3"/>
        <v>-0.73337814737452078</v>
      </c>
    </row>
    <row r="29" spans="1:25" x14ac:dyDescent="0.2">
      <c r="A29" s="13" t="s">
        <v>300</v>
      </c>
      <c r="B29" s="15">
        <v>10.425735797399042</v>
      </c>
      <c r="C29" s="13">
        <v>0</v>
      </c>
      <c r="D29" s="13">
        <f t="shared" si="0"/>
        <v>-0.40266763382415749</v>
      </c>
      <c r="E29" s="13">
        <f t="shared" si="1"/>
        <v>-0.40266763382415749</v>
      </c>
      <c r="F29" s="13">
        <f t="shared" si="2"/>
        <v>0.40067158126331792</v>
      </c>
      <c r="G29" s="13">
        <f t="shared" si="3"/>
        <v>-0.51194555275794951</v>
      </c>
    </row>
    <row r="30" spans="1:25" x14ac:dyDescent="0.2">
      <c r="A30" s="13" t="s">
        <v>301</v>
      </c>
      <c r="B30" s="15">
        <v>7.1978097193702943</v>
      </c>
      <c r="C30" s="13">
        <v>1</v>
      </c>
      <c r="D30" s="13">
        <f t="shared" si="0"/>
        <v>-0.12404340364941702</v>
      </c>
      <c r="E30" s="13">
        <f t="shared" si="1"/>
        <v>-0.12404340364941702</v>
      </c>
      <c r="F30" s="13">
        <f t="shared" si="2"/>
        <v>0.4690288510591123</v>
      </c>
      <c r="G30" s="13">
        <f t="shared" si="3"/>
        <v>-0.75709099631038623</v>
      </c>
    </row>
    <row r="31" spans="1:25" x14ac:dyDescent="0.2">
      <c r="A31" s="13" t="s">
        <v>302</v>
      </c>
      <c r="B31" s="15">
        <v>6.2751540041067759</v>
      </c>
      <c r="C31" s="13">
        <v>0</v>
      </c>
      <c r="D31" s="13">
        <f t="shared" si="0"/>
        <v>-4.4402720384881356E-2</v>
      </c>
      <c r="E31" s="13">
        <f t="shared" si="1"/>
        <v>-4.4402720384881356E-2</v>
      </c>
      <c r="F31" s="13">
        <f t="shared" si="2"/>
        <v>0.48890114338746132</v>
      </c>
      <c r="G31" s="13">
        <f t="shared" si="3"/>
        <v>-0.67119225032146257</v>
      </c>
    </row>
    <row r="32" spans="1:25" x14ac:dyDescent="0.2">
      <c r="A32" s="13" t="s">
        <v>303</v>
      </c>
      <c r="B32" s="15">
        <v>6.7323750855578375</v>
      </c>
      <c r="C32" s="13">
        <v>1</v>
      </c>
      <c r="D32" s="13">
        <f t="shared" si="0"/>
        <v>-8.3868578263746274E-2</v>
      </c>
      <c r="E32" s="13">
        <f t="shared" si="1"/>
        <v>-8.3868578263746274E-2</v>
      </c>
      <c r="F32" s="13">
        <f t="shared" si="2"/>
        <v>0.4790451369290511</v>
      </c>
      <c r="G32" s="13">
        <f t="shared" si="3"/>
        <v>-0.73596045442608082</v>
      </c>
    </row>
    <row r="33" spans="1:11" x14ac:dyDescent="0.2">
      <c r="A33" s="13" t="s">
        <v>304</v>
      </c>
      <c r="B33" s="15">
        <v>10.22861054072553</v>
      </c>
      <c r="C33" s="13">
        <v>0</v>
      </c>
      <c r="D33" s="13">
        <f t="shared" si="0"/>
        <v>-0.38565241366081449</v>
      </c>
      <c r="E33" s="13">
        <f t="shared" si="1"/>
        <v>-0.38565241366081449</v>
      </c>
      <c r="F33" s="13">
        <f t="shared" si="2"/>
        <v>0.40476433023999403</v>
      </c>
      <c r="G33" s="13">
        <f t="shared" si="3"/>
        <v>-0.51879786822665952</v>
      </c>
    </row>
    <row r="34" spans="1:11" x14ac:dyDescent="0.2">
      <c r="A34" s="13" t="s">
        <v>305</v>
      </c>
      <c r="B34" s="15">
        <v>9.3634496919917858</v>
      </c>
      <c r="C34" s="13">
        <v>1</v>
      </c>
      <c r="D34" s="13">
        <f t="shared" si="0"/>
        <v>-0.31097450294392048</v>
      </c>
      <c r="E34" s="13">
        <f t="shared" si="1"/>
        <v>-0.31097450294392048</v>
      </c>
      <c r="F34" s="13">
        <f t="shared" si="2"/>
        <v>0.42287689159300851</v>
      </c>
      <c r="G34" s="13">
        <f t="shared" si="3"/>
        <v>-0.86067417871832552</v>
      </c>
    </row>
    <row r="35" spans="1:11" x14ac:dyDescent="0.2">
      <c r="A35" s="13" t="s">
        <v>306</v>
      </c>
      <c r="B35" s="15">
        <v>7.137577002053388</v>
      </c>
      <c r="C35" s="13">
        <v>1</v>
      </c>
      <c r="D35" s="13">
        <f t="shared" si="0"/>
        <v>-0.11884430859950668</v>
      </c>
      <c r="E35" s="13">
        <f t="shared" si="1"/>
        <v>-0.11884430859950668</v>
      </c>
      <c r="F35" s="13">
        <f t="shared" si="2"/>
        <v>0.47032384339203648</v>
      </c>
      <c r="G35" s="13">
        <f t="shared" si="3"/>
        <v>-0.75433379305548587</v>
      </c>
    </row>
    <row r="36" spans="1:11" x14ac:dyDescent="0.2">
      <c r="A36" s="13" t="s">
        <v>307</v>
      </c>
      <c r="B36" s="15">
        <v>6.7871321013004788</v>
      </c>
      <c r="C36" s="13">
        <v>0</v>
      </c>
      <c r="D36" s="13">
        <f t="shared" si="0"/>
        <v>-8.859502830911925E-2</v>
      </c>
      <c r="E36" s="13">
        <f t="shared" si="1"/>
        <v>-8.859502830911925E-2</v>
      </c>
      <c r="F36" s="13">
        <f t="shared" si="2"/>
        <v>0.47786571883931184</v>
      </c>
      <c r="G36" s="13">
        <f t="shared" si="3"/>
        <v>-0.64983048057810988</v>
      </c>
      <c r="K36" s="5"/>
    </row>
    <row r="37" spans="1:11" x14ac:dyDescent="0.2">
      <c r="A37" s="13" t="s">
        <v>308</v>
      </c>
      <c r="B37" s="15">
        <v>7.0828199863107457</v>
      </c>
      <c r="C37" s="13">
        <v>0</v>
      </c>
      <c r="D37" s="13">
        <f t="shared" si="0"/>
        <v>-0.11411785855413359</v>
      </c>
      <c r="E37" s="13">
        <f t="shared" si="1"/>
        <v>-0.11411785855413359</v>
      </c>
      <c r="F37" s="13">
        <f t="shared" si="2"/>
        <v>0.47150145642356078</v>
      </c>
      <c r="G37" s="13">
        <f t="shared" si="3"/>
        <v>-0.63771522944396875</v>
      </c>
    </row>
    <row r="38" spans="1:11" x14ac:dyDescent="0.2">
      <c r="A38" s="13" t="s">
        <v>309</v>
      </c>
      <c r="B38" s="15">
        <v>7.5154004106776178</v>
      </c>
      <c r="C38" s="13">
        <v>1</v>
      </c>
      <c r="D38" s="13">
        <f t="shared" si="0"/>
        <v>-0.15145681391258059</v>
      </c>
      <c r="E38" s="13">
        <f t="shared" si="1"/>
        <v>-0.15145681391258059</v>
      </c>
      <c r="F38" s="13">
        <f t="shared" si="2"/>
        <v>0.46220801197574879</v>
      </c>
      <c r="G38" s="13">
        <f t="shared" si="3"/>
        <v>-0.77174024685733045</v>
      </c>
    </row>
    <row r="39" spans="1:11" x14ac:dyDescent="0.2">
      <c r="A39" s="13" t="s">
        <v>310</v>
      </c>
      <c r="B39" s="15">
        <v>11.143052703627653</v>
      </c>
      <c r="C39" s="13">
        <v>0</v>
      </c>
      <c r="D39" s="13">
        <f t="shared" si="0"/>
        <v>-0.46458412941854432</v>
      </c>
      <c r="E39" s="13">
        <f t="shared" si="1"/>
        <v>-0.46458412941854432</v>
      </c>
      <c r="F39" s="13">
        <f t="shared" si="2"/>
        <v>0.38589890594687198</v>
      </c>
      <c r="G39" s="13">
        <f t="shared" si="3"/>
        <v>-0.48759571609304081</v>
      </c>
    </row>
    <row r="40" spans="1:11" x14ac:dyDescent="0.2">
      <c r="A40" s="13" t="s">
        <v>311</v>
      </c>
      <c r="B40" s="15">
        <v>6.9623545516769338</v>
      </c>
      <c r="C40" s="13">
        <v>1</v>
      </c>
      <c r="D40" s="13">
        <f t="shared" si="0"/>
        <v>-0.10371966845431302</v>
      </c>
      <c r="E40" s="13">
        <f t="shared" si="1"/>
        <v>-0.10371966845431302</v>
      </c>
      <c r="F40" s="13">
        <f t="shared" si="2"/>
        <v>0.47409330357934543</v>
      </c>
      <c r="G40" s="13">
        <f t="shared" si="3"/>
        <v>-0.74635113366370121</v>
      </c>
    </row>
    <row r="41" spans="1:11" x14ac:dyDescent="0.2">
      <c r="A41" s="13" t="s">
        <v>312</v>
      </c>
      <c r="B41" s="15">
        <v>10.11088295687885</v>
      </c>
      <c r="C41" s="13">
        <v>1</v>
      </c>
      <c r="D41" s="13">
        <f t="shared" si="0"/>
        <v>-0.37549054606326249</v>
      </c>
      <c r="E41" s="13">
        <f t="shared" si="1"/>
        <v>-0.37549054606326249</v>
      </c>
      <c r="F41" s="13">
        <f t="shared" si="2"/>
        <v>0.40721498128296407</v>
      </c>
      <c r="G41" s="13">
        <f t="shared" si="3"/>
        <v>-0.89841402345264409</v>
      </c>
    </row>
    <row r="42" spans="1:11" x14ac:dyDescent="0.2">
      <c r="A42" s="13" t="s">
        <v>313</v>
      </c>
      <c r="B42" s="15">
        <v>6.4722792607802875</v>
      </c>
      <c r="C42" s="13">
        <v>0</v>
      </c>
      <c r="D42" s="13">
        <f t="shared" si="0"/>
        <v>-6.1417940548224248E-2</v>
      </c>
      <c r="E42" s="13">
        <f t="shared" si="1"/>
        <v>-6.1417940548224248E-2</v>
      </c>
      <c r="F42" s="13">
        <f t="shared" si="2"/>
        <v>0.48465033967855159</v>
      </c>
      <c r="G42" s="13">
        <f t="shared" si="3"/>
        <v>-0.6629096566216085</v>
      </c>
    </row>
    <row r="43" spans="1:11" x14ac:dyDescent="0.2">
      <c r="A43" s="13" t="s">
        <v>314</v>
      </c>
      <c r="B43" s="15">
        <v>9.9986310746064344</v>
      </c>
      <c r="C43" s="13">
        <v>0</v>
      </c>
      <c r="D43" s="13">
        <f t="shared" si="0"/>
        <v>-0.36580132347024785</v>
      </c>
      <c r="E43" s="13">
        <f t="shared" si="1"/>
        <v>-0.36580132347024785</v>
      </c>
      <c r="F43" s="13">
        <f t="shared" si="2"/>
        <v>0.40955595809363343</v>
      </c>
      <c r="G43" s="13">
        <f t="shared" si="3"/>
        <v>-0.526880411753196</v>
      </c>
    </row>
    <row r="44" spans="1:11" x14ac:dyDescent="0.2">
      <c r="A44" s="13" t="s">
        <v>315</v>
      </c>
      <c r="B44" s="15">
        <v>9.3579739904175216</v>
      </c>
      <c r="C44" s="13">
        <v>1</v>
      </c>
      <c r="D44" s="13">
        <f t="shared" si="0"/>
        <v>-0.31050185793938323</v>
      </c>
      <c r="E44" s="13">
        <f t="shared" si="1"/>
        <v>-0.31050185793938323</v>
      </c>
      <c r="F44" s="13">
        <f t="shared" si="2"/>
        <v>0.4229922457667411</v>
      </c>
      <c r="G44" s="13">
        <f t="shared" si="3"/>
        <v>-0.86040143162459004</v>
      </c>
    </row>
    <row r="45" spans="1:11" x14ac:dyDescent="0.2">
      <c r="A45" s="13" t="s">
        <v>316</v>
      </c>
      <c r="B45" s="15">
        <v>6.3107460643394937</v>
      </c>
      <c r="C45" s="13">
        <v>1</v>
      </c>
      <c r="D45" s="13">
        <f t="shared" si="0"/>
        <v>-4.747491291437389E-2</v>
      </c>
      <c r="E45" s="13">
        <f t="shared" si="1"/>
        <v>-4.747491291437389E-2</v>
      </c>
      <c r="F45" s="13">
        <f t="shared" si="2"/>
        <v>0.48813350048067922</v>
      </c>
      <c r="G45" s="13">
        <f t="shared" si="3"/>
        <v>-0.71716634398272894</v>
      </c>
    </row>
    <row r="46" spans="1:11" x14ac:dyDescent="0.2">
      <c r="A46" s="13" t="s">
        <v>317</v>
      </c>
      <c r="B46" s="15">
        <v>10.628336755646817</v>
      </c>
      <c r="C46" s="13">
        <v>0</v>
      </c>
      <c r="D46" s="13">
        <f t="shared" si="0"/>
        <v>-0.42015549899203775</v>
      </c>
      <c r="E46" s="13">
        <f t="shared" si="1"/>
        <v>-0.42015549899203775</v>
      </c>
      <c r="F46" s="13">
        <f t="shared" si="2"/>
        <v>0.39647954119105139</v>
      </c>
      <c r="G46" s="13">
        <f t="shared" si="3"/>
        <v>-0.50497533875577372</v>
      </c>
    </row>
    <row r="47" spans="1:11" x14ac:dyDescent="0.2">
      <c r="A47" s="13" t="s">
        <v>318</v>
      </c>
      <c r="B47" s="15">
        <v>10.710472279260781</v>
      </c>
      <c r="C47" s="13">
        <v>1</v>
      </c>
      <c r="D47" s="13">
        <f t="shared" si="0"/>
        <v>-0.42724517406009732</v>
      </c>
      <c r="E47" s="13">
        <f t="shared" si="1"/>
        <v>-0.42724517406009732</v>
      </c>
      <c r="F47" s="13">
        <f t="shared" si="2"/>
        <v>0.39478435006939444</v>
      </c>
      <c r="G47" s="13">
        <f t="shared" si="3"/>
        <v>-0.9294156123569457</v>
      </c>
    </row>
    <row r="48" spans="1:11" x14ac:dyDescent="0.2">
      <c r="A48" s="13" t="s">
        <v>319</v>
      </c>
      <c r="B48" s="15">
        <v>11.236139630390143</v>
      </c>
      <c r="C48" s="13">
        <v>1</v>
      </c>
      <c r="D48" s="13">
        <f t="shared" si="0"/>
        <v>-0.4726190944956784</v>
      </c>
      <c r="E48" s="13">
        <f t="shared" si="1"/>
        <v>-0.4726190944956784</v>
      </c>
      <c r="F48" s="13">
        <f t="shared" si="2"/>
        <v>0.38399652670029205</v>
      </c>
      <c r="G48" s="13">
        <f t="shared" si="3"/>
        <v>-0.95712177148663968</v>
      </c>
    </row>
    <row r="49" spans="1:7" x14ac:dyDescent="0.2">
      <c r="A49" s="13" t="s">
        <v>320</v>
      </c>
      <c r="B49" s="15">
        <v>6.6392881587953454</v>
      </c>
      <c r="C49" s="13">
        <v>0</v>
      </c>
      <c r="D49" s="13">
        <f t="shared" si="0"/>
        <v>-7.5833613186612081E-2</v>
      </c>
      <c r="E49" s="13">
        <f t="shared" si="1"/>
        <v>-7.5833613186612081E-2</v>
      </c>
      <c r="F49" s="13">
        <f t="shared" si="2"/>
        <v>0.48105067688071101</v>
      </c>
      <c r="G49" s="13">
        <f t="shared" si="3"/>
        <v>-0.6559490438991028</v>
      </c>
    </row>
    <row r="50" spans="1:7" x14ac:dyDescent="0.2">
      <c r="A50" s="13" t="s">
        <v>321</v>
      </c>
      <c r="B50" s="15">
        <v>6.8555783709787814</v>
      </c>
      <c r="C50" s="13">
        <v>1</v>
      </c>
      <c r="D50" s="13">
        <f t="shared" si="0"/>
        <v>-9.4503090865835526E-2</v>
      </c>
      <c r="E50" s="13">
        <f t="shared" si="1"/>
        <v>-9.4503090865835526E-2</v>
      </c>
      <c r="F50" s="13">
        <f t="shared" si="2"/>
        <v>0.47639179474937715</v>
      </c>
      <c r="G50" s="13">
        <f t="shared" si="3"/>
        <v>-0.74151466509730812</v>
      </c>
    </row>
    <row r="51" spans="1:7" x14ac:dyDescent="0.2">
      <c r="A51" s="13" t="s">
        <v>322</v>
      </c>
      <c r="B51" s="15">
        <v>10.091718001368925</v>
      </c>
      <c r="C51" s="13">
        <v>0</v>
      </c>
      <c r="D51" s="13">
        <f t="shared" si="0"/>
        <v>-0.37383628854738193</v>
      </c>
      <c r="E51" s="13">
        <f t="shared" si="1"/>
        <v>-0.37383628854738193</v>
      </c>
      <c r="F51" s="13">
        <f t="shared" si="2"/>
        <v>0.40761436527071909</v>
      </c>
      <c r="G51" s="13">
        <f t="shared" si="3"/>
        <v>-0.52359744615786485</v>
      </c>
    </row>
    <row r="52" spans="1:7" x14ac:dyDescent="0.2">
      <c r="A52" s="13" t="s">
        <v>323</v>
      </c>
      <c r="B52" s="15">
        <v>8.4982888432580417</v>
      </c>
      <c r="C52" s="13">
        <v>1</v>
      </c>
      <c r="D52" s="13">
        <f t="shared" si="0"/>
        <v>-0.23629659222702659</v>
      </c>
      <c r="E52" s="13">
        <f t="shared" si="1"/>
        <v>-0.23629659222702659</v>
      </c>
      <c r="F52" s="13">
        <f t="shared" si="2"/>
        <v>0.4411991981886294</v>
      </c>
      <c r="G52" s="13">
        <f t="shared" si="3"/>
        <v>-0.81825880894662273</v>
      </c>
    </row>
    <row r="53" spans="1:7" x14ac:dyDescent="0.2">
      <c r="A53" s="13" t="s">
        <v>324</v>
      </c>
      <c r="B53" s="15">
        <v>12.366872005475702</v>
      </c>
      <c r="C53" s="13">
        <v>0</v>
      </c>
      <c r="D53" s="13">
        <f t="shared" si="0"/>
        <v>-0.57022028793263169</v>
      </c>
      <c r="E53" s="13">
        <f t="shared" si="1"/>
        <v>-0.57022028793263169</v>
      </c>
      <c r="F53" s="13">
        <f t="shared" si="2"/>
        <v>0.36118599611426788</v>
      </c>
      <c r="G53" s="13">
        <f t="shared" si="3"/>
        <v>-0.44814194070603142</v>
      </c>
    </row>
    <row r="54" spans="1:7" x14ac:dyDescent="0.2">
      <c r="A54" s="13" t="s">
        <v>325</v>
      </c>
      <c r="B54" s="15">
        <v>6.9842573579739904</v>
      </c>
      <c r="C54" s="13">
        <v>0</v>
      </c>
      <c r="D54" s="13">
        <f t="shared" si="0"/>
        <v>-0.10561024847246214</v>
      </c>
      <c r="E54" s="13">
        <f t="shared" si="1"/>
        <v>-0.10561024847246214</v>
      </c>
      <c r="F54" s="13">
        <f t="shared" si="2"/>
        <v>0.47362195067730944</v>
      </c>
      <c r="G54" s="13">
        <f t="shared" si="3"/>
        <v>-0.64173559945543213</v>
      </c>
    </row>
    <row r="55" spans="1:7" x14ac:dyDescent="0.2">
      <c r="A55" s="13" t="s">
        <v>326</v>
      </c>
      <c r="B55" s="15">
        <v>10.954140999315538</v>
      </c>
      <c r="C55" s="13">
        <v>0</v>
      </c>
      <c r="D55" s="13">
        <f t="shared" si="0"/>
        <v>-0.44827787676200737</v>
      </c>
      <c r="E55" s="13">
        <f t="shared" si="1"/>
        <v>-0.44827787676200737</v>
      </c>
      <c r="F55" s="13">
        <f t="shared" si="2"/>
        <v>0.38977029420867032</v>
      </c>
      <c r="G55" s="13">
        <f t="shared" si="3"/>
        <v>-0.49391982582725757</v>
      </c>
    </row>
    <row r="56" spans="1:7" x14ac:dyDescent="0.2">
      <c r="A56" s="13" t="s">
        <v>327</v>
      </c>
      <c r="B56" s="15">
        <v>11.104722792607802</v>
      </c>
      <c r="C56" s="13">
        <v>0</v>
      </c>
      <c r="D56" s="13">
        <f t="shared" si="0"/>
        <v>-0.46127561438678311</v>
      </c>
      <c r="E56" s="13">
        <f t="shared" si="1"/>
        <v>-0.46127561438678311</v>
      </c>
      <c r="F56" s="13">
        <f t="shared" si="2"/>
        <v>0.38668325633107503</v>
      </c>
      <c r="G56" s="13">
        <f t="shared" si="3"/>
        <v>-0.48887376577891228</v>
      </c>
    </row>
    <row r="57" spans="1:7" x14ac:dyDescent="0.2">
      <c r="A57" s="13" t="s">
        <v>328</v>
      </c>
      <c r="B57" s="15">
        <v>10.956878850102669</v>
      </c>
      <c r="C57" s="13">
        <v>0</v>
      </c>
      <c r="D57" s="13">
        <f t="shared" si="0"/>
        <v>-0.44851419926427594</v>
      </c>
      <c r="E57" s="13">
        <f t="shared" si="1"/>
        <v>-0.44851419926427594</v>
      </c>
      <c r="F57" s="13">
        <f t="shared" si="2"/>
        <v>0.38971408650493133</v>
      </c>
      <c r="G57" s="13">
        <f t="shared" si="3"/>
        <v>-0.4938277209776506</v>
      </c>
    </row>
    <row r="58" spans="1:7" x14ac:dyDescent="0.2">
      <c r="A58" s="13" t="s">
        <v>329</v>
      </c>
      <c r="B58" s="15">
        <v>11.627652292950033</v>
      </c>
      <c r="C58" s="13">
        <v>1</v>
      </c>
      <c r="D58" s="13">
        <f t="shared" si="0"/>
        <v>-0.50641321232009551</v>
      </c>
      <c r="E58" s="13">
        <f t="shared" si="1"/>
        <v>-0.50641321232009551</v>
      </c>
      <c r="F58" s="13">
        <f t="shared" si="2"/>
        <v>0.37603472795952653</v>
      </c>
      <c r="G58" s="13">
        <f t="shared" si="3"/>
        <v>-0.9780737782628266</v>
      </c>
    </row>
    <row r="59" spans="1:7" x14ac:dyDescent="0.2">
      <c r="A59" s="13" t="s">
        <v>330</v>
      </c>
      <c r="B59" s="15">
        <v>7.1430527036276521</v>
      </c>
      <c r="C59" s="13">
        <v>1</v>
      </c>
      <c r="D59" s="13">
        <f t="shared" si="0"/>
        <v>-0.11931695360404393</v>
      </c>
      <c r="E59" s="13">
        <f t="shared" si="1"/>
        <v>-0.11931695360404393</v>
      </c>
      <c r="F59" s="13">
        <f t="shared" si="2"/>
        <v>0.47020610004089092</v>
      </c>
      <c r="G59" s="13">
        <f t="shared" si="3"/>
        <v>-0.75458416967046293</v>
      </c>
    </row>
    <row r="60" spans="1:7" x14ac:dyDescent="0.2">
      <c r="A60" s="13" t="s">
        <v>331</v>
      </c>
      <c r="B60" s="15">
        <v>12.917180013689254</v>
      </c>
      <c r="C60" s="13">
        <v>0</v>
      </c>
      <c r="D60" s="13">
        <f t="shared" si="0"/>
        <v>-0.61772111088863069</v>
      </c>
      <c r="E60" s="13">
        <f t="shared" si="1"/>
        <v>-0.61772111088863069</v>
      </c>
      <c r="F60" s="13">
        <f t="shared" si="2"/>
        <v>0.35029992644167318</v>
      </c>
      <c r="G60" s="13">
        <f t="shared" si="3"/>
        <v>-0.43124444787674665</v>
      </c>
    </row>
    <row r="61" spans="1:7" x14ac:dyDescent="0.2">
      <c r="A61" s="13" t="s">
        <v>332</v>
      </c>
      <c r="B61" s="15">
        <v>13.010266940451745</v>
      </c>
      <c r="C61" s="13">
        <v>1</v>
      </c>
      <c r="D61" s="13">
        <f t="shared" si="0"/>
        <v>-0.62575607596576477</v>
      </c>
      <c r="E61" s="13">
        <f t="shared" si="1"/>
        <v>-0.62575607596576477</v>
      </c>
      <c r="F61" s="13">
        <f t="shared" si="2"/>
        <v>0.34847345640820399</v>
      </c>
      <c r="G61" s="13">
        <f t="shared" si="3"/>
        <v>-1.0541932169385084</v>
      </c>
    </row>
    <row r="62" spans="1:7" x14ac:dyDescent="0.2">
      <c r="A62" s="13" t="s">
        <v>333</v>
      </c>
      <c r="B62" s="15">
        <v>7.3702943189596164</v>
      </c>
      <c r="C62" s="13">
        <v>1</v>
      </c>
      <c r="D62" s="13">
        <f t="shared" si="0"/>
        <v>-0.1389317212923421</v>
      </c>
      <c r="E62" s="13">
        <f t="shared" si="1"/>
        <v>-0.1389317212923421</v>
      </c>
      <c r="F62" s="13">
        <f t="shared" si="2"/>
        <v>0.46532283003613323</v>
      </c>
      <c r="G62" s="13">
        <f t="shared" si="3"/>
        <v>-0.76502385613825796</v>
      </c>
    </row>
    <row r="63" spans="1:7" x14ac:dyDescent="0.2">
      <c r="A63" s="13" t="s">
        <v>334</v>
      </c>
      <c r="B63" s="15">
        <v>14.30527036276523</v>
      </c>
      <c r="C63" s="13">
        <v>1</v>
      </c>
      <c r="D63" s="13">
        <f t="shared" si="0"/>
        <v>-0.73753661953883709</v>
      </c>
      <c r="E63" s="13">
        <f t="shared" si="1"/>
        <v>-0.73753661953883709</v>
      </c>
      <c r="F63" s="13">
        <f t="shared" si="2"/>
        <v>0.32354305193959998</v>
      </c>
      <c r="G63" s="13">
        <f t="shared" si="3"/>
        <v>-1.1284230921659397</v>
      </c>
    </row>
    <row r="64" spans="1:7" x14ac:dyDescent="0.2">
      <c r="A64" s="13" t="s">
        <v>335</v>
      </c>
      <c r="B64" s="15">
        <v>12.054757015742641</v>
      </c>
      <c r="C64" s="13">
        <v>1</v>
      </c>
      <c r="D64" s="13">
        <f t="shared" si="0"/>
        <v>-0.54327952267400526</v>
      </c>
      <c r="E64" s="13">
        <f t="shared" si="1"/>
        <v>-0.54327952267400526</v>
      </c>
      <c r="F64" s="13">
        <f t="shared" si="2"/>
        <v>0.36742501203498129</v>
      </c>
      <c r="G64" s="13">
        <f t="shared" si="3"/>
        <v>-1.0012360300344563</v>
      </c>
    </row>
    <row r="65" spans="1:7" x14ac:dyDescent="0.2">
      <c r="A65" s="13" t="s">
        <v>336</v>
      </c>
      <c r="B65" s="15">
        <v>7.0417522245037647</v>
      </c>
      <c r="C65" s="13">
        <v>1</v>
      </c>
      <c r="D65" s="13">
        <f t="shared" si="0"/>
        <v>-0.11057302102010391</v>
      </c>
      <c r="E65" s="13">
        <f t="shared" si="1"/>
        <v>-0.11057302102010391</v>
      </c>
      <c r="F65" s="13">
        <f t="shared" si="2"/>
        <v>0.47238487512732402</v>
      </c>
      <c r="G65" s="13">
        <f t="shared" si="3"/>
        <v>-0.7499612122601329</v>
      </c>
    </row>
    <row r="66" spans="1:7" x14ac:dyDescent="0.2">
      <c r="A66" s="13" t="s">
        <v>337</v>
      </c>
      <c r="B66" s="15">
        <v>18.165639972621491</v>
      </c>
      <c r="C66" s="13">
        <v>1</v>
      </c>
      <c r="D66" s="13">
        <f t="shared" ref="D66:D129" si="4">$J$2+$J$3*B66</f>
        <v>-1.070751347737636</v>
      </c>
      <c r="E66" s="13">
        <f t="shared" si="1"/>
        <v>-1.070751347737636</v>
      </c>
      <c r="F66" s="13">
        <f t="shared" si="2"/>
        <v>0.25526022486953975</v>
      </c>
      <c r="G66" s="13">
        <f t="shared" si="3"/>
        <v>-1.3654717644848646</v>
      </c>
    </row>
    <row r="67" spans="1:7" x14ac:dyDescent="0.2">
      <c r="A67" s="13" t="s">
        <v>338</v>
      </c>
      <c r="B67" s="15">
        <v>7.7371663244353179</v>
      </c>
      <c r="C67" s="13">
        <v>0</v>
      </c>
      <c r="D67" s="13">
        <f t="shared" si="4"/>
        <v>-0.1705989365963414</v>
      </c>
      <c r="E67" s="13">
        <f t="shared" ref="E67:E130" si="5">MIN(MAX(D67,-35),35)</f>
        <v>-0.1705989365963414</v>
      </c>
      <c r="F67" s="13">
        <f t="shared" ref="F67:F130" si="6">1/(1+EXP(-E67))</f>
        <v>0.45745340549554275</v>
      </c>
      <c r="G67" s="13">
        <f t="shared" ref="G67:G130" si="7">C67*LN(F67)+(1-C67)*LN(1-F67)</f>
        <v>-0.61148130876824869</v>
      </c>
    </row>
    <row r="68" spans="1:7" x14ac:dyDescent="0.2">
      <c r="A68" s="13" t="s">
        <v>339</v>
      </c>
      <c r="B68" s="15">
        <v>8.424366872005475</v>
      </c>
      <c r="C68" s="13">
        <v>0</v>
      </c>
      <c r="D68" s="13">
        <f t="shared" si="4"/>
        <v>-0.22991588466577295</v>
      </c>
      <c r="E68" s="13">
        <f t="shared" si="5"/>
        <v>-0.22991588466577295</v>
      </c>
      <c r="F68" s="13">
        <f t="shared" si="6"/>
        <v>0.442772898662322</v>
      </c>
      <c r="G68" s="13">
        <f t="shared" si="7"/>
        <v>-0.58478239982125324</v>
      </c>
    </row>
    <row r="69" spans="1:7" x14ac:dyDescent="0.2">
      <c r="A69" s="13" t="s">
        <v>340</v>
      </c>
      <c r="B69" s="15">
        <v>15.622176591375769</v>
      </c>
      <c r="C69" s="13">
        <v>1</v>
      </c>
      <c r="D69" s="13">
        <f t="shared" si="4"/>
        <v>-0.85120774313005865</v>
      </c>
      <c r="E69" s="13">
        <f t="shared" si="5"/>
        <v>-0.85120774313005865</v>
      </c>
      <c r="F69" s="13">
        <f t="shared" si="6"/>
        <v>0.29917956722836275</v>
      </c>
      <c r="G69" s="13">
        <f t="shared" si="7"/>
        <v>-1.2067113265628302</v>
      </c>
    </row>
    <row r="70" spans="1:7" x14ac:dyDescent="0.2">
      <c r="A70" s="13" t="s">
        <v>341</v>
      </c>
      <c r="B70" s="15">
        <v>10.239561943874058</v>
      </c>
      <c r="C70" s="13">
        <v>1</v>
      </c>
      <c r="D70" s="13">
        <f t="shared" si="4"/>
        <v>-0.3865977036698891</v>
      </c>
      <c r="E70" s="13">
        <f t="shared" si="5"/>
        <v>-0.3865977036698891</v>
      </c>
      <c r="F70" s="13">
        <f t="shared" si="6"/>
        <v>0.40453660187832802</v>
      </c>
      <c r="G70" s="13">
        <f t="shared" si="7"/>
        <v>-0.90501305985704938</v>
      </c>
    </row>
    <row r="71" spans="1:7" x14ac:dyDescent="0.2">
      <c r="A71" s="13" t="s">
        <v>342</v>
      </c>
      <c r="B71" s="15">
        <v>7.6906228610540728</v>
      </c>
      <c r="C71" s="13">
        <v>1</v>
      </c>
      <c r="D71" s="13">
        <f t="shared" si="4"/>
        <v>-0.16658145405777436</v>
      </c>
      <c r="E71" s="13">
        <f t="shared" si="5"/>
        <v>-0.16658145405777436</v>
      </c>
      <c r="F71" s="13">
        <f t="shared" si="6"/>
        <v>0.45845067275400991</v>
      </c>
      <c r="G71" s="13">
        <f t="shared" si="7"/>
        <v>-0.77990257703390686</v>
      </c>
    </row>
    <row r="72" spans="1:7" x14ac:dyDescent="0.2">
      <c r="A72" s="13" t="s">
        <v>343</v>
      </c>
      <c r="B72" s="15">
        <v>11.167693360711841</v>
      </c>
      <c r="C72" s="13">
        <v>0</v>
      </c>
      <c r="D72" s="13">
        <f t="shared" si="4"/>
        <v>-0.46671103193896213</v>
      </c>
      <c r="E72" s="13">
        <f t="shared" si="5"/>
        <v>-0.46671103193896213</v>
      </c>
      <c r="F72" s="13">
        <f t="shared" si="6"/>
        <v>0.38539499306808095</v>
      </c>
      <c r="G72" s="13">
        <f t="shared" si="7"/>
        <v>-0.48677548266758752</v>
      </c>
    </row>
    <row r="73" spans="1:7" x14ac:dyDescent="0.2">
      <c r="A73" s="13" t="s">
        <v>344</v>
      </c>
      <c r="B73" s="15">
        <v>12</v>
      </c>
      <c r="C73" s="13">
        <v>1</v>
      </c>
      <c r="D73" s="13">
        <f t="shared" si="4"/>
        <v>-0.53855307262863228</v>
      </c>
      <c r="E73" s="13">
        <f t="shared" si="5"/>
        <v>-0.53855307262863228</v>
      </c>
      <c r="F73" s="13">
        <f t="shared" si="6"/>
        <v>0.36852423859700606</v>
      </c>
      <c r="G73" s="13">
        <f t="shared" si="7"/>
        <v>-0.99824879313326842</v>
      </c>
    </row>
    <row r="74" spans="1:7" x14ac:dyDescent="0.2">
      <c r="A74" s="13" t="s">
        <v>345</v>
      </c>
      <c r="B74" s="15">
        <v>15.748117727583846</v>
      </c>
      <c r="C74" s="13">
        <v>0</v>
      </c>
      <c r="D74" s="13">
        <f t="shared" si="4"/>
        <v>-0.86207857823441647</v>
      </c>
      <c r="E74" s="13">
        <f t="shared" si="5"/>
        <v>-0.86207857823441647</v>
      </c>
      <c r="F74" s="13">
        <f t="shared" si="6"/>
        <v>0.29690525410737967</v>
      </c>
      <c r="G74" s="13">
        <f t="shared" si="7"/>
        <v>-0.35226362257891464</v>
      </c>
    </row>
    <row r="75" spans="1:7" x14ac:dyDescent="0.2">
      <c r="A75" s="13" t="s">
        <v>346</v>
      </c>
      <c r="B75" s="15">
        <v>8.7474332648870643</v>
      </c>
      <c r="C75" s="13">
        <v>0</v>
      </c>
      <c r="D75" s="13">
        <f t="shared" si="4"/>
        <v>-0.257801939933474</v>
      </c>
      <c r="E75" s="13">
        <f t="shared" si="5"/>
        <v>-0.257801939933474</v>
      </c>
      <c r="F75" s="13">
        <f t="shared" si="6"/>
        <v>0.43590411660852246</v>
      </c>
      <c r="G75" s="13">
        <f t="shared" si="7"/>
        <v>-0.57253103592020471</v>
      </c>
    </row>
    <row r="76" spans="1:7" x14ac:dyDescent="0.2">
      <c r="A76" s="13" t="s">
        <v>347</v>
      </c>
      <c r="B76" s="15">
        <v>9.897330595482547</v>
      </c>
      <c r="C76" s="13">
        <v>0</v>
      </c>
      <c r="D76" s="13">
        <f t="shared" si="4"/>
        <v>-0.35705739088630772</v>
      </c>
      <c r="E76" s="13">
        <f t="shared" si="5"/>
        <v>-0.35705739088630772</v>
      </c>
      <c r="F76" s="13">
        <f t="shared" si="6"/>
        <v>0.41167207480059215</v>
      </c>
      <c r="G76" s="13">
        <f t="shared" si="7"/>
        <v>-0.53047079062072311</v>
      </c>
    </row>
    <row r="77" spans="1:7" x14ac:dyDescent="0.2">
      <c r="A77" s="13" t="s">
        <v>348</v>
      </c>
      <c r="B77" s="15">
        <v>4.6050650239561941</v>
      </c>
      <c r="C77" s="13">
        <v>0</v>
      </c>
      <c r="D77" s="13">
        <f t="shared" si="4"/>
        <v>9.9754005998996254E-2</v>
      </c>
      <c r="E77" s="13">
        <f t="shared" si="5"/>
        <v>9.9754005998996254E-2</v>
      </c>
      <c r="F77" s="13">
        <f t="shared" si="6"/>
        <v>0.52491784209241699</v>
      </c>
      <c r="G77" s="13">
        <f t="shared" si="7"/>
        <v>-0.74426752588808243</v>
      </c>
    </row>
    <row r="78" spans="1:7" x14ac:dyDescent="0.2">
      <c r="A78" s="13" t="s">
        <v>349</v>
      </c>
      <c r="B78" s="15">
        <v>10.403832991101986</v>
      </c>
      <c r="C78" s="13">
        <v>0</v>
      </c>
      <c r="D78" s="13">
        <f t="shared" si="4"/>
        <v>-0.40077705380600837</v>
      </c>
      <c r="E78" s="13">
        <f t="shared" si="5"/>
        <v>-0.40077705380600837</v>
      </c>
      <c r="F78" s="13">
        <f t="shared" si="6"/>
        <v>0.40112565868579259</v>
      </c>
      <c r="G78" s="13">
        <f t="shared" si="7"/>
        <v>-0.51270348365136975</v>
      </c>
    </row>
    <row r="79" spans="1:7" x14ac:dyDescent="0.2">
      <c r="A79" s="13" t="s">
        <v>350</v>
      </c>
      <c r="B79" s="15">
        <v>9.0212183436002746</v>
      </c>
      <c r="C79" s="13">
        <v>0</v>
      </c>
      <c r="D79" s="13">
        <f t="shared" si="4"/>
        <v>-0.28143419016033921</v>
      </c>
      <c r="E79" s="13">
        <f t="shared" si="5"/>
        <v>-0.28143419016033921</v>
      </c>
      <c r="F79" s="13">
        <f t="shared" si="6"/>
        <v>0.43010220036293284</v>
      </c>
      <c r="G79" s="13">
        <f t="shared" si="7"/>
        <v>-0.5622982331118459</v>
      </c>
    </row>
    <row r="80" spans="1:7" x14ac:dyDescent="0.2">
      <c r="A80" s="13" t="s">
        <v>351</v>
      </c>
      <c r="B80" s="15">
        <v>15.329226557152635</v>
      </c>
      <c r="C80" s="13">
        <v>1</v>
      </c>
      <c r="D80" s="13">
        <f t="shared" si="4"/>
        <v>-0.82592123538731288</v>
      </c>
      <c r="E80" s="13">
        <f t="shared" si="5"/>
        <v>-0.82592123538731288</v>
      </c>
      <c r="F80" s="13">
        <f t="shared" si="6"/>
        <v>0.30450819357191983</v>
      </c>
      <c r="G80" s="13">
        <f t="shared" si="7"/>
        <v>-1.1890572839120397</v>
      </c>
    </row>
    <row r="81" spans="1:7" x14ac:dyDescent="0.2">
      <c r="A81" s="13" t="s">
        <v>352</v>
      </c>
      <c r="B81" s="15">
        <v>15.340177960301164</v>
      </c>
      <c r="C81" s="13">
        <v>0</v>
      </c>
      <c r="D81" s="13">
        <f t="shared" si="4"/>
        <v>-0.82686652539638739</v>
      </c>
      <c r="E81" s="13">
        <f t="shared" si="5"/>
        <v>-0.82686652539638739</v>
      </c>
      <c r="F81" s="13">
        <f t="shared" si="6"/>
        <v>0.30430803426540537</v>
      </c>
      <c r="G81" s="13">
        <f t="shared" si="7"/>
        <v>-0.36284829458178891</v>
      </c>
    </row>
    <row r="82" spans="1:7" x14ac:dyDescent="0.2">
      <c r="A82" s="13" t="s">
        <v>353</v>
      </c>
      <c r="B82" s="15">
        <v>13.253935660506503</v>
      </c>
      <c r="C82" s="13">
        <v>1</v>
      </c>
      <c r="D82" s="13">
        <f t="shared" si="4"/>
        <v>-0.64678877866767492</v>
      </c>
      <c r="E82" s="13">
        <f t="shared" si="5"/>
        <v>-0.64678877866767492</v>
      </c>
      <c r="F82" s="13">
        <f t="shared" si="6"/>
        <v>0.34371354313305119</v>
      </c>
      <c r="G82" s="13">
        <f t="shared" si="7"/>
        <v>-1.0679466919659419</v>
      </c>
    </row>
    <row r="83" spans="1:7" x14ac:dyDescent="0.2">
      <c r="A83" s="13" t="s">
        <v>354</v>
      </c>
      <c r="B83" s="15">
        <v>10.551676933607119</v>
      </c>
      <c r="C83" s="13">
        <v>0</v>
      </c>
      <c r="D83" s="13">
        <f t="shared" si="4"/>
        <v>-0.41353846892851553</v>
      </c>
      <c r="E83" s="13">
        <f t="shared" si="5"/>
        <v>-0.41353846892851553</v>
      </c>
      <c r="F83" s="13">
        <f t="shared" si="6"/>
        <v>0.3980639669481929</v>
      </c>
      <c r="G83" s="13">
        <f t="shared" si="7"/>
        <v>-0.50760409670805706</v>
      </c>
    </row>
    <row r="84" spans="1:7" x14ac:dyDescent="0.2">
      <c r="A84" s="13" t="s">
        <v>355</v>
      </c>
      <c r="B84" s="15">
        <v>11.329226557152635</v>
      </c>
      <c r="C84" s="13">
        <v>0</v>
      </c>
      <c r="D84" s="13">
        <f t="shared" si="4"/>
        <v>-0.4806540595728126</v>
      </c>
      <c r="E84" s="13">
        <f t="shared" si="5"/>
        <v>-0.4806540595728126</v>
      </c>
      <c r="F84" s="13">
        <f t="shared" si="6"/>
        <v>0.38209769048621728</v>
      </c>
      <c r="G84" s="13">
        <f t="shared" si="7"/>
        <v>-0.48142490924006698</v>
      </c>
    </row>
    <row r="85" spans="1:7" x14ac:dyDescent="0.2">
      <c r="A85" s="13" t="s">
        <v>356</v>
      </c>
      <c r="B85" s="15">
        <v>12.843258042436688</v>
      </c>
      <c r="C85" s="13">
        <v>1</v>
      </c>
      <c r="D85" s="13">
        <f t="shared" si="4"/>
        <v>-0.61134040332737705</v>
      </c>
      <c r="E85" s="13">
        <f t="shared" si="5"/>
        <v>-0.61134040332737705</v>
      </c>
      <c r="F85" s="13">
        <f t="shared" si="6"/>
        <v>0.35175349446622634</v>
      </c>
      <c r="G85" s="13">
        <f t="shared" si="7"/>
        <v>-1.0448246485203507</v>
      </c>
    </row>
    <row r="86" spans="1:7" x14ac:dyDescent="0.2">
      <c r="A86" s="13" t="s">
        <v>357</v>
      </c>
      <c r="B86" s="15">
        <v>5.3552361396303905</v>
      </c>
      <c r="C86" s="13">
        <v>0</v>
      </c>
      <c r="D86" s="13">
        <f t="shared" si="4"/>
        <v>3.5001640377385623E-2</v>
      </c>
      <c r="E86" s="13">
        <f t="shared" si="5"/>
        <v>3.5001640377385623E-2</v>
      </c>
      <c r="F86" s="13">
        <f t="shared" si="6"/>
        <v>0.50874951684901515</v>
      </c>
      <c r="G86" s="13">
        <f t="shared" si="7"/>
        <v>-0.71080113228569453</v>
      </c>
    </row>
    <row r="87" spans="1:7" x14ac:dyDescent="0.2">
      <c r="A87" s="13" t="s">
        <v>358</v>
      </c>
      <c r="B87" s="15">
        <v>10.108145106091717</v>
      </c>
      <c r="C87" s="13">
        <v>1</v>
      </c>
      <c r="D87" s="13">
        <f t="shared" si="4"/>
        <v>-0.3752542235609938</v>
      </c>
      <c r="E87" s="13">
        <f t="shared" si="5"/>
        <v>-0.3752542235609938</v>
      </c>
      <c r="F87" s="13">
        <f t="shared" si="6"/>
        <v>0.40727202864462392</v>
      </c>
      <c r="G87" s="13">
        <f t="shared" si="7"/>
        <v>-0.89827394175445174</v>
      </c>
    </row>
    <row r="88" spans="1:7" x14ac:dyDescent="0.2">
      <c r="A88" s="13" t="s">
        <v>359</v>
      </c>
      <c r="B88" s="15">
        <v>7.8877481177275834</v>
      </c>
      <c r="C88" s="13">
        <v>1</v>
      </c>
      <c r="D88" s="13">
        <f t="shared" si="4"/>
        <v>-0.18359667422111725</v>
      </c>
      <c r="E88" s="13">
        <f t="shared" si="5"/>
        <v>-0.18359667422111725</v>
      </c>
      <c r="F88" s="13">
        <f t="shared" si="6"/>
        <v>0.45422932809428795</v>
      </c>
      <c r="G88" s="13">
        <f t="shared" si="7"/>
        <v>-0.78915308051398525</v>
      </c>
    </row>
    <row r="89" spans="1:7" x14ac:dyDescent="0.2">
      <c r="A89" s="13" t="s">
        <v>360</v>
      </c>
      <c r="B89" s="15">
        <v>14.743326488706366</v>
      </c>
      <c r="C89" s="13">
        <v>0</v>
      </c>
      <c r="D89" s="13">
        <f t="shared" si="4"/>
        <v>-0.77534821990182134</v>
      </c>
      <c r="E89" s="13">
        <f t="shared" si="5"/>
        <v>-0.77534821990182134</v>
      </c>
      <c r="F89" s="13">
        <f t="shared" si="6"/>
        <v>0.31532331607301584</v>
      </c>
      <c r="G89" s="13">
        <f t="shared" si="7"/>
        <v>-0.37880854641144468</v>
      </c>
    </row>
    <row r="90" spans="1:7" x14ac:dyDescent="0.2">
      <c r="A90" s="13" t="s">
        <v>361</v>
      </c>
      <c r="B90" s="15">
        <v>17.226557152635181</v>
      </c>
      <c r="C90" s="13">
        <v>1</v>
      </c>
      <c r="D90" s="13">
        <f t="shared" si="4"/>
        <v>-0.98969272945948861</v>
      </c>
      <c r="E90" s="13">
        <f t="shared" si="5"/>
        <v>-0.98969272945948861</v>
      </c>
      <c r="F90" s="13">
        <f t="shared" si="6"/>
        <v>0.27097277360775746</v>
      </c>
      <c r="G90" s="13">
        <f t="shared" si="7"/>
        <v>-1.3057369295415611</v>
      </c>
    </row>
    <row r="91" spans="1:7" x14ac:dyDescent="0.2">
      <c r="A91" s="13" t="s">
        <v>362</v>
      </c>
      <c r="B91" s="15">
        <v>12.939082819986311</v>
      </c>
      <c r="C91" s="13">
        <v>0</v>
      </c>
      <c r="D91" s="13">
        <f t="shared" si="4"/>
        <v>-0.61961169090677992</v>
      </c>
      <c r="E91" s="13">
        <f t="shared" si="5"/>
        <v>-0.61961169090677992</v>
      </c>
      <c r="F91" s="13">
        <f t="shared" si="6"/>
        <v>0.3498697714177178</v>
      </c>
      <c r="G91" s="13">
        <f t="shared" si="7"/>
        <v>-0.43058258449511921</v>
      </c>
    </row>
    <row r="92" spans="1:7" x14ac:dyDescent="0.2">
      <c r="A92" s="13" t="s">
        <v>363</v>
      </c>
      <c r="B92" s="15">
        <v>12.194387405886379</v>
      </c>
      <c r="C92" s="13">
        <v>1</v>
      </c>
      <c r="D92" s="13">
        <f t="shared" si="4"/>
        <v>-0.5553319702897066</v>
      </c>
      <c r="E92" s="13">
        <f t="shared" si="5"/>
        <v>-0.5553319702897066</v>
      </c>
      <c r="F92" s="13">
        <f t="shared" si="6"/>
        <v>0.36462823817522894</v>
      </c>
      <c r="G92" s="13">
        <f t="shared" si="7"/>
        <v>-1.0088769699965823</v>
      </c>
    </row>
    <row r="93" spans="1:7" x14ac:dyDescent="0.2">
      <c r="A93" s="13" t="s">
        <v>364</v>
      </c>
      <c r="B93" s="15">
        <v>13.325119780971937</v>
      </c>
      <c r="C93" s="13">
        <v>0</v>
      </c>
      <c r="D93" s="13">
        <f t="shared" si="4"/>
        <v>-0.65293316372665977</v>
      </c>
      <c r="E93" s="13">
        <f t="shared" si="5"/>
        <v>-0.65293316372665977</v>
      </c>
      <c r="F93" s="13">
        <f t="shared" si="6"/>
        <v>0.34232886032425819</v>
      </c>
      <c r="G93" s="13">
        <f t="shared" si="7"/>
        <v>-0.41905026031917125</v>
      </c>
    </row>
    <row r="94" spans="1:7" x14ac:dyDescent="0.2">
      <c r="A94" s="13" t="s">
        <v>365</v>
      </c>
      <c r="B94" s="15">
        <v>10.650239561943874</v>
      </c>
      <c r="C94" s="13">
        <v>0</v>
      </c>
      <c r="D94" s="13">
        <f t="shared" si="4"/>
        <v>-0.42204607901018687</v>
      </c>
      <c r="E94" s="13">
        <f t="shared" si="5"/>
        <v>-0.42204607901018687</v>
      </c>
      <c r="F94" s="13">
        <f t="shared" si="6"/>
        <v>0.39602724521490479</v>
      </c>
      <c r="G94" s="13">
        <f t="shared" si="7"/>
        <v>-0.50422619003641378</v>
      </c>
    </row>
    <row r="95" spans="1:7" x14ac:dyDescent="0.2">
      <c r="A95" s="13" t="s">
        <v>366</v>
      </c>
      <c r="B95" s="15">
        <v>10.956878850102669</v>
      </c>
      <c r="C95" s="13">
        <v>0</v>
      </c>
      <c r="D95" s="13">
        <f t="shared" si="4"/>
        <v>-0.44851419926427594</v>
      </c>
      <c r="E95" s="13">
        <f t="shared" si="5"/>
        <v>-0.44851419926427594</v>
      </c>
      <c r="F95" s="13">
        <f t="shared" si="6"/>
        <v>0.38971408650493133</v>
      </c>
      <c r="G95" s="13">
        <f t="shared" si="7"/>
        <v>-0.4938277209776506</v>
      </c>
    </row>
    <row r="96" spans="1:7" x14ac:dyDescent="0.2">
      <c r="A96" s="13" t="s">
        <v>367</v>
      </c>
      <c r="B96" s="15">
        <v>15.030800821355236</v>
      </c>
      <c r="C96" s="13">
        <v>0</v>
      </c>
      <c r="D96" s="13">
        <f t="shared" si="4"/>
        <v>-0.80016208264002975</v>
      </c>
      <c r="E96" s="13">
        <f t="shared" si="5"/>
        <v>-0.80016208264002975</v>
      </c>
      <c r="F96" s="13">
        <f t="shared" si="6"/>
        <v>0.30999084889166645</v>
      </c>
      <c r="G96" s="13">
        <f t="shared" si="7"/>
        <v>-0.37105041900293217</v>
      </c>
    </row>
    <row r="97" spans="1:7" x14ac:dyDescent="0.2">
      <c r="A97" s="13" t="s">
        <v>368</v>
      </c>
      <c r="B97" s="15">
        <v>7.8986995208761126</v>
      </c>
      <c r="C97" s="13">
        <v>1</v>
      </c>
      <c r="D97" s="13">
        <f t="shared" si="4"/>
        <v>-0.18454196423019187</v>
      </c>
      <c r="E97" s="13">
        <f t="shared" si="5"/>
        <v>-0.18454196423019187</v>
      </c>
      <c r="F97" s="13">
        <f t="shared" si="6"/>
        <v>0.45399499608767835</v>
      </c>
      <c r="G97" s="13">
        <f t="shared" si="7"/>
        <v>-0.78966910283483749</v>
      </c>
    </row>
    <row r="98" spans="1:7" x14ac:dyDescent="0.2">
      <c r="A98" s="13" t="s">
        <v>369</v>
      </c>
      <c r="B98" s="15">
        <v>13.32785763175907</v>
      </c>
      <c r="C98" s="13">
        <v>0</v>
      </c>
      <c r="D98" s="13">
        <f t="shared" si="4"/>
        <v>-0.65316948622892856</v>
      </c>
      <c r="E98" s="13">
        <f t="shared" si="5"/>
        <v>-0.65316948622892856</v>
      </c>
      <c r="F98" s="13">
        <f t="shared" si="6"/>
        <v>0.34227565670327414</v>
      </c>
      <c r="G98" s="13">
        <f t="shared" si="7"/>
        <v>-0.41896936659298489</v>
      </c>
    </row>
    <row r="99" spans="1:7" x14ac:dyDescent="0.2">
      <c r="A99" s="13" t="s">
        <v>370</v>
      </c>
      <c r="B99" s="15">
        <v>11.356605065023956</v>
      </c>
      <c r="C99" s="13">
        <v>1</v>
      </c>
      <c r="D99" s="13">
        <f t="shared" si="4"/>
        <v>-0.48301728459549909</v>
      </c>
      <c r="E99" s="13">
        <f t="shared" si="5"/>
        <v>-0.48301728459549909</v>
      </c>
      <c r="F99" s="13">
        <f t="shared" si="6"/>
        <v>0.38153989099336899</v>
      </c>
      <c r="G99" s="13">
        <f t="shared" si="7"/>
        <v>-0.96353987017651799</v>
      </c>
    </row>
    <row r="100" spans="1:7" x14ac:dyDescent="0.2">
      <c r="A100" s="13" t="s">
        <v>371</v>
      </c>
      <c r="B100" s="15">
        <v>13.325119780971937</v>
      </c>
      <c r="C100" s="13">
        <v>0</v>
      </c>
      <c r="D100" s="13">
        <f t="shared" si="4"/>
        <v>-0.65293316372665977</v>
      </c>
      <c r="E100" s="13">
        <f t="shared" si="5"/>
        <v>-0.65293316372665977</v>
      </c>
      <c r="F100" s="13">
        <f t="shared" si="6"/>
        <v>0.34232886032425819</v>
      </c>
      <c r="G100" s="13">
        <f t="shared" si="7"/>
        <v>-0.41905026031917125</v>
      </c>
    </row>
    <row r="101" spans="1:7" x14ac:dyDescent="0.2">
      <c r="A101" s="13" t="s">
        <v>372</v>
      </c>
      <c r="B101" s="15">
        <v>8.5503080082135519</v>
      </c>
      <c r="C101" s="13">
        <v>0</v>
      </c>
      <c r="D101" s="13">
        <f t="shared" si="4"/>
        <v>-0.240786719770131</v>
      </c>
      <c r="E101" s="13">
        <f t="shared" si="5"/>
        <v>-0.240786719770131</v>
      </c>
      <c r="F101" s="13">
        <f t="shared" si="6"/>
        <v>0.44009248513002092</v>
      </c>
      <c r="G101" s="13">
        <f t="shared" si="7"/>
        <v>-0.57998366090993292</v>
      </c>
    </row>
    <row r="102" spans="1:7" x14ac:dyDescent="0.2">
      <c r="A102" s="13" t="s">
        <v>373</v>
      </c>
      <c r="B102" s="15">
        <v>16.555783709787818</v>
      </c>
      <c r="C102" s="13">
        <v>0</v>
      </c>
      <c r="D102" s="13">
        <f t="shared" si="4"/>
        <v>-0.93179371640366893</v>
      </c>
      <c r="E102" s="13">
        <f t="shared" si="5"/>
        <v>-0.93179371640366893</v>
      </c>
      <c r="F102" s="13">
        <f t="shared" si="6"/>
        <v>0.28256095007276211</v>
      </c>
      <c r="G102" s="13">
        <f t="shared" si="7"/>
        <v>-0.332067282793235</v>
      </c>
    </row>
    <row r="103" spans="1:7" x14ac:dyDescent="0.2">
      <c r="A103" s="13" t="s">
        <v>374</v>
      </c>
      <c r="B103" s="15">
        <v>11.53182751540041</v>
      </c>
      <c r="C103" s="13">
        <v>1</v>
      </c>
      <c r="D103" s="13">
        <f t="shared" si="4"/>
        <v>-0.49814192474069274</v>
      </c>
      <c r="E103" s="13">
        <f t="shared" si="5"/>
        <v>-0.49814192474069274</v>
      </c>
      <c r="F103" s="13">
        <f t="shared" si="6"/>
        <v>0.3779774226343568</v>
      </c>
      <c r="G103" s="13">
        <f t="shared" si="7"/>
        <v>-0.97292081362690364</v>
      </c>
    </row>
    <row r="104" spans="1:7" x14ac:dyDescent="0.2">
      <c r="A104" s="13" t="s">
        <v>375</v>
      </c>
      <c r="B104" s="15">
        <v>5.462012320328542</v>
      </c>
      <c r="C104" s="13">
        <v>1</v>
      </c>
      <c r="D104" s="13">
        <f t="shared" si="4"/>
        <v>2.5785062788908242E-2</v>
      </c>
      <c r="E104" s="13">
        <f t="shared" si="5"/>
        <v>2.5785062788908242E-2</v>
      </c>
      <c r="F104" s="13">
        <f t="shared" si="6"/>
        <v>0.50644590856053762</v>
      </c>
      <c r="G104" s="13">
        <f t="shared" si="7"/>
        <v>-0.68033775554612064</v>
      </c>
    </row>
    <row r="105" spans="1:7" x14ac:dyDescent="0.2">
      <c r="A105" s="13" t="s">
        <v>376</v>
      </c>
      <c r="B105" s="15">
        <v>20.095824777549623</v>
      </c>
      <c r="C105" s="13">
        <v>0</v>
      </c>
      <c r="D105" s="13">
        <f t="shared" si="4"/>
        <v>-1.2373587118370357</v>
      </c>
      <c r="E105" s="13">
        <f t="shared" si="5"/>
        <v>-1.2373587118370357</v>
      </c>
      <c r="F105" s="13">
        <f t="shared" si="6"/>
        <v>0.22489607477135354</v>
      </c>
      <c r="G105" s="13">
        <f t="shared" si="7"/>
        <v>-0.2547581615497771</v>
      </c>
    </row>
    <row r="106" spans="1:7" x14ac:dyDescent="0.2">
      <c r="A106" s="13" t="s">
        <v>377</v>
      </c>
      <c r="B106" s="15">
        <v>11.693360711841205</v>
      </c>
      <c r="C106" s="13">
        <v>0</v>
      </c>
      <c r="D106" s="13">
        <f t="shared" si="4"/>
        <v>-0.51208495237454321</v>
      </c>
      <c r="E106" s="13">
        <f t="shared" si="5"/>
        <v>-0.51208495237454321</v>
      </c>
      <c r="F106" s="13">
        <f t="shared" si="6"/>
        <v>0.37470489135121726</v>
      </c>
      <c r="G106" s="13">
        <f t="shared" si="7"/>
        <v>-0.46953156684667208</v>
      </c>
    </row>
    <row r="107" spans="1:7" x14ac:dyDescent="0.2">
      <c r="A107" s="13" t="s">
        <v>378</v>
      </c>
      <c r="B107" s="15">
        <v>12.366872005475702</v>
      </c>
      <c r="C107" s="13">
        <v>1</v>
      </c>
      <c r="D107" s="13">
        <f t="shared" si="4"/>
        <v>-0.57022028793263169</v>
      </c>
      <c r="E107" s="13">
        <f t="shared" si="5"/>
        <v>-0.57022028793263169</v>
      </c>
      <c r="F107" s="13">
        <f t="shared" si="6"/>
        <v>0.36118599611426788</v>
      </c>
      <c r="G107" s="13">
        <f t="shared" si="7"/>
        <v>-1.0183622286386633</v>
      </c>
    </row>
    <row r="108" spans="1:7" x14ac:dyDescent="0.2">
      <c r="A108" s="13" t="s">
        <v>379</v>
      </c>
      <c r="B108" s="15">
        <v>0.82956878850102667</v>
      </c>
      <c r="C108" s="13">
        <v>0</v>
      </c>
      <c r="D108" s="13">
        <f t="shared" si="4"/>
        <v>0.4256427366274671</v>
      </c>
      <c r="E108" s="13">
        <f t="shared" si="5"/>
        <v>0.4256427366274671</v>
      </c>
      <c r="F108" s="13">
        <f t="shared" si="6"/>
        <v>0.6048327156070652</v>
      </c>
      <c r="G108" s="13">
        <f t="shared" si="7"/>
        <v>-0.92844609894161834</v>
      </c>
    </row>
    <row r="109" spans="1:7" x14ac:dyDescent="0.2">
      <c r="A109" s="13" t="s">
        <v>380</v>
      </c>
      <c r="B109" s="15">
        <v>9.3908281998631082</v>
      </c>
      <c r="C109" s="13">
        <v>1</v>
      </c>
      <c r="D109" s="13">
        <f t="shared" si="4"/>
        <v>-0.31333772796660719</v>
      </c>
      <c r="E109" s="13">
        <f t="shared" si="5"/>
        <v>-0.31333772796660719</v>
      </c>
      <c r="F109" s="13">
        <f t="shared" si="6"/>
        <v>0.42230024710514347</v>
      </c>
      <c r="G109" s="13">
        <f t="shared" si="7"/>
        <v>-0.86203873190117553</v>
      </c>
    </row>
    <row r="110" spans="1:7" x14ac:dyDescent="0.2">
      <c r="A110" s="13" t="s">
        <v>381</v>
      </c>
      <c r="B110" s="15">
        <v>13.790554414784394</v>
      </c>
      <c r="C110" s="13">
        <v>0</v>
      </c>
      <c r="D110" s="13">
        <f t="shared" si="4"/>
        <v>-0.6931079891123304</v>
      </c>
      <c r="E110" s="13">
        <f t="shared" si="5"/>
        <v>-0.6931079891123304</v>
      </c>
      <c r="F110" s="13">
        <f t="shared" si="6"/>
        <v>0.33334204260080147</v>
      </c>
      <c r="G110" s="13">
        <f t="shared" si="7"/>
        <v>-0.40547817209470011</v>
      </c>
    </row>
    <row r="111" spans="1:7" x14ac:dyDescent="0.2">
      <c r="A111" s="13" t="s">
        <v>382</v>
      </c>
      <c r="B111" s="15">
        <v>15.279945242984258</v>
      </c>
      <c r="C111" s="13">
        <v>0</v>
      </c>
      <c r="D111" s="13">
        <f t="shared" si="4"/>
        <v>-0.82166743034647727</v>
      </c>
      <c r="E111" s="13">
        <f t="shared" si="5"/>
        <v>-0.82166743034647727</v>
      </c>
      <c r="F111" s="13">
        <f t="shared" si="6"/>
        <v>0.30540982539063782</v>
      </c>
      <c r="G111" s="13">
        <f t="shared" si="7"/>
        <v>-0.36443328416616072</v>
      </c>
    </row>
    <row r="112" spans="1:7" x14ac:dyDescent="0.2">
      <c r="A112" s="13" t="s">
        <v>383</v>
      </c>
      <c r="B112" s="15">
        <v>18.581793292265573</v>
      </c>
      <c r="C112" s="13">
        <v>0</v>
      </c>
      <c r="D112" s="13">
        <f t="shared" si="4"/>
        <v>-1.1066723680824713</v>
      </c>
      <c r="E112" s="13">
        <f t="shared" si="5"/>
        <v>-1.1066723680824713</v>
      </c>
      <c r="F112" s="13">
        <f t="shared" si="6"/>
        <v>0.24849178236337785</v>
      </c>
      <c r="G112" s="13">
        <f t="shared" si="7"/>
        <v>-0.28567313487002255</v>
      </c>
    </row>
    <row r="113" spans="1:7" x14ac:dyDescent="0.2">
      <c r="A113" s="13" t="s">
        <v>384</v>
      </c>
      <c r="B113" s="15">
        <v>10.822724161533197</v>
      </c>
      <c r="C113" s="13">
        <v>1</v>
      </c>
      <c r="D113" s="13">
        <f t="shared" si="4"/>
        <v>-0.43693439665311207</v>
      </c>
      <c r="E113" s="13">
        <f t="shared" si="5"/>
        <v>-0.43693439665311207</v>
      </c>
      <c r="F113" s="13">
        <f t="shared" si="6"/>
        <v>0.39247168310109931</v>
      </c>
      <c r="G113" s="13">
        <f t="shared" si="7"/>
        <v>-0.93529088932759918</v>
      </c>
    </row>
    <row r="114" spans="1:7" x14ac:dyDescent="0.2">
      <c r="A114" s="13" t="s">
        <v>385</v>
      </c>
      <c r="B114" s="15">
        <v>11.507186858316222</v>
      </c>
      <c r="C114" s="13">
        <v>0</v>
      </c>
      <c r="D114" s="13">
        <f t="shared" si="4"/>
        <v>-0.49601502222027505</v>
      </c>
      <c r="E114" s="13">
        <f t="shared" si="5"/>
        <v>-0.49601502222027505</v>
      </c>
      <c r="F114" s="13">
        <f t="shared" si="6"/>
        <v>0.37847760935438296</v>
      </c>
      <c r="G114" s="13">
        <f t="shared" si="7"/>
        <v>-0.47558334189734819</v>
      </c>
    </row>
    <row r="115" spans="1:7" x14ac:dyDescent="0.2">
      <c r="A115" s="13" t="s">
        <v>386</v>
      </c>
      <c r="B115" s="15">
        <v>5.0239561943874058</v>
      </c>
      <c r="C115" s="13">
        <v>1</v>
      </c>
      <c r="D115" s="13">
        <f t="shared" si="4"/>
        <v>6.3596663151892496E-2</v>
      </c>
      <c r="E115" s="13">
        <f t="shared" si="5"/>
        <v>6.3596663151892496E-2</v>
      </c>
      <c r="F115" s="13">
        <f t="shared" si="6"/>
        <v>0.5158938092259876</v>
      </c>
      <c r="G115" s="13">
        <f t="shared" si="7"/>
        <v>-0.66185433075315947</v>
      </c>
    </row>
    <row r="116" spans="1:7" x14ac:dyDescent="0.2">
      <c r="A116" s="13" t="s">
        <v>387</v>
      </c>
      <c r="B116" s="15">
        <v>21.177275838466805</v>
      </c>
      <c r="C116" s="13">
        <v>0</v>
      </c>
      <c r="D116" s="13">
        <f t="shared" si="4"/>
        <v>-1.3307061002331533</v>
      </c>
      <c r="E116" s="13">
        <f t="shared" si="5"/>
        <v>-1.3307061002331533</v>
      </c>
      <c r="F116" s="13">
        <f t="shared" si="6"/>
        <v>0.20904259194108299</v>
      </c>
      <c r="G116" s="13">
        <f t="shared" si="7"/>
        <v>-0.2345111583545848</v>
      </c>
    </row>
    <row r="117" spans="1:7" x14ac:dyDescent="0.2">
      <c r="A117" s="13" t="s">
        <v>388</v>
      </c>
      <c r="B117" s="15">
        <v>24.925393566050651</v>
      </c>
      <c r="C117" s="13">
        <v>0</v>
      </c>
      <c r="D117" s="13">
        <f t="shared" si="4"/>
        <v>-1.6542316058389377</v>
      </c>
      <c r="E117" s="13">
        <f t="shared" si="5"/>
        <v>-1.6542316058389377</v>
      </c>
      <c r="F117" s="13">
        <f t="shared" si="6"/>
        <v>0.16053785579336985</v>
      </c>
      <c r="G117" s="13">
        <f t="shared" si="7"/>
        <v>-0.174993896743179</v>
      </c>
    </row>
    <row r="118" spans="1:7" x14ac:dyDescent="0.2">
      <c r="A118" s="13" t="s">
        <v>389</v>
      </c>
      <c r="B118" s="15">
        <v>6.5763175906913069</v>
      </c>
      <c r="C118" s="13">
        <v>0</v>
      </c>
      <c r="D118" s="13">
        <f t="shared" si="4"/>
        <v>-7.0398195634433058E-2</v>
      </c>
      <c r="E118" s="13">
        <f t="shared" si="5"/>
        <v>-7.0398195634433058E-2</v>
      </c>
      <c r="F118" s="13">
        <f t="shared" si="6"/>
        <v>0.48240771596676973</v>
      </c>
      <c r="G118" s="13">
        <f t="shared" si="7"/>
        <v>-0.6585674431066556</v>
      </c>
    </row>
    <row r="119" spans="1:7" x14ac:dyDescent="0.2">
      <c r="A119" s="13" t="s">
        <v>390</v>
      </c>
      <c r="B119" s="15">
        <v>15.252566735112936</v>
      </c>
      <c r="C119" s="13">
        <v>0</v>
      </c>
      <c r="D119" s="13">
        <f t="shared" si="4"/>
        <v>-0.81930420532379067</v>
      </c>
      <c r="E119" s="13">
        <f t="shared" si="5"/>
        <v>-0.81930420532379067</v>
      </c>
      <c r="F119" s="13">
        <f t="shared" si="6"/>
        <v>0.30591137774728144</v>
      </c>
      <c r="G119" s="13">
        <f t="shared" si="7"/>
        <v>-0.36515562885751107</v>
      </c>
    </row>
    <row r="120" spans="1:7" x14ac:dyDescent="0.2">
      <c r="A120" s="13" t="s">
        <v>391</v>
      </c>
      <c r="B120" s="15">
        <v>11.134839151266256</v>
      </c>
      <c r="C120" s="13">
        <v>0</v>
      </c>
      <c r="D120" s="13">
        <f t="shared" si="4"/>
        <v>-0.46387516191173828</v>
      </c>
      <c r="E120" s="13">
        <f t="shared" si="5"/>
        <v>-0.46387516191173828</v>
      </c>
      <c r="F120" s="13">
        <f t="shared" si="6"/>
        <v>0.38606693131850361</v>
      </c>
      <c r="G120" s="13">
        <f t="shared" si="7"/>
        <v>-0.48786936543892873</v>
      </c>
    </row>
    <row r="121" spans="1:7" x14ac:dyDescent="0.2">
      <c r="A121" s="13" t="s">
        <v>392</v>
      </c>
      <c r="B121" s="15">
        <v>5.0513347022587265</v>
      </c>
      <c r="C121" s="13">
        <v>1</v>
      </c>
      <c r="D121" s="13">
        <f t="shared" si="4"/>
        <v>6.1233438129206008E-2</v>
      </c>
      <c r="E121" s="13">
        <f t="shared" si="5"/>
        <v>6.1233438129206008E-2</v>
      </c>
      <c r="F121" s="13">
        <f t="shared" si="6"/>
        <v>0.51530357805731453</v>
      </c>
      <c r="G121" s="13">
        <f t="shared" si="7"/>
        <v>-0.66299908003279795</v>
      </c>
    </row>
    <row r="122" spans="1:7" x14ac:dyDescent="0.2">
      <c r="A122" s="13" t="s">
        <v>393</v>
      </c>
      <c r="B122" s="15">
        <v>12.6652977412731</v>
      </c>
      <c r="C122" s="13">
        <v>0</v>
      </c>
      <c r="D122" s="13">
        <f t="shared" si="4"/>
        <v>-0.5959794406799146</v>
      </c>
      <c r="E122" s="13">
        <f t="shared" si="5"/>
        <v>-0.5959794406799146</v>
      </c>
      <c r="F122" s="13">
        <f t="shared" si="6"/>
        <v>0.35526407213645345</v>
      </c>
      <c r="G122" s="13">
        <f t="shared" si="7"/>
        <v>-0.43891446018427038</v>
      </c>
    </row>
    <row r="123" spans="1:7" x14ac:dyDescent="0.2">
      <c r="A123" s="13" t="s">
        <v>394</v>
      </c>
      <c r="B123" s="15">
        <v>6.9486652977412735</v>
      </c>
      <c r="C123" s="13">
        <v>0</v>
      </c>
      <c r="D123" s="13">
        <f t="shared" si="4"/>
        <v>-0.10253805594296972</v>
      </c>
      <c r="E123" s="13">
        <f t="shared" si="5"/>
        <v>-0.10253805594296972</v>
      </c>
      <c r="F123" s="13">
        <f t="shared" si="6"/>
        <v>0.47438792264427265</v>
      </c>
      <c r="G123" s="13">
        <f t="shared" si="7"/>
        <v>-0.64319183384946199</v>
      </c>
    </row>
    <row r="124" spans="1:7" x14ac:dyDescent="0.2">
      <c r="A124" s="13" t="s">
        <v>395</v>
      </c>
      <c r="B124" s="15">
        <v>23.085557837097877</v>
      </c>
      <c r="C124" s="13">
        <v>0</v>
      </c>
      <c r="D124" s="13">
        <f t="shared" si="4"/>
        <v>-1.4954228843144033</v>
      </c>
      <c r="E124" s="13">
        <f t="shared" si="5"/>
        <v>-1.4954228843144033</v>
      </c>
      <c r="F124" s="13">
        <f t="shared" si="6"/>
        <v>0.18310917691918827</v>
      </c>
      <c r="G124" s="13">
        <f t="shared" si="7"/>
        <v>-0.2022498245316505</v>
      </c>
    </row>
    <row r="125" spans="1:7" x14ac:dyDescent="0.2">
      <c r="A125" s="13" t="s">
        <v>396</v>
      </c>
      <c r="B125" s="15">
        <v>8.5612594113620801</v>
      </c>
      <c r="C125" s="13">
        <v>0</v>
      </c>
      <c r="D125" s="13">
        <f t="shared" si="4"/>
        <v>-0.24173200977920561</v>
      </c>
      <c r="E125" s="13">
        <f t="shared" si="5"/>
        <v>-0.24173200977920561</v>
      </c>
      <c r="F125" s="13">
        <f t="shared" si="6"/>
        <v>0.43985956839625101</v>
      </c>
      <c r="G125" s="13">
        <f t="shared" si="7"/>
        <v>-0.57956775596968324</v>
      </c>
    </row>
    <row r="126" spans="1:7" x14ac:dyDescent="0.2">
      <c r="A126" s="13" t="s">
        <v>397</v>
      </c>
      <c r="B126" s="15">
        <v>6.2587268993839835</v>
      </c>
      <c r="C126" s="13">
        <v>1</v>
      </c>
      <c r="D126" s="13">
        <f t="shared" si="4"/>
        <v>-4.2984785371269485E-2</v>
      </c>
      <c r="E126" s="13">
        <f t="shared" si="5"/>
        <v>-4.2984785371269485E-2</v>
      </c>
      <c r="F126" s="13">
        <f t="shared" si="6"/>
        <v>0.48925545798972853</v>
      </c>
      <c r="G126" s="13">
        <f t="shared" si="7"/>
        <v>-0.71487051693837955</v>
      </c>
    </row>
    <row r="127" spans="1:7" x14ac:dyDescent="0.2">
      <c r="A127" s="13" t="s">
        <v>398</v>
      </c>
      <c r="B127" s="15">
        <v>6.1464750171115679</v>
      </c>
      <c r="C127" s="13">
        <v>1</v>
      </c>
      <c r="D127" s="13">
        <f t="shared" si="4"/>
        <v>-3.3295562778254739E-2</v>
      </c>
      <c r="E127" s="13">
        <f t="shared" si="5"/>
        <v>-3.3295562778254739E-2</v>
      </c>
      <c r="F127" s="13">
        <f t="shared" si="6"/>
        <v>0.49167687820515071</v>
      </c>
      <c r="G127" s="13">
        <f t="shared" si="7"/>
        <v>-0.70993352986118907</v>
      </c>
    </row>
    <row r="128" spans="1:7" x14ac:dyDescent="0.2">
      <c r="A128" s="13" t="s">
        <v>399</v>
      </c>
      <c r="B128" s="15">
        <v>10.455852156057494</v>
      </c>
      <c r="C128" s="13">
        <v>1</v>
      </c>
      <c r="D128" s="13">
        <f t="shared" si="4"/>
        <v>-0.40526718134911255</v>
      </c>
      <c r="E128" s="13">
        <f t="shared" si="5"/>
        <v>-0.40526718134911255</v>
      </c>
      <c r="F128" s="13">
        <f t="shared" si="6"/>
        <v>0.40004750336223599</v>
      </c>
      <c r="G128" s="13">
        <f t="shared" si="7"/>
        <v>-0.91617198051978632</v>
      </c>
    </row>
    <row r="129" spans="1:7" x14ac:dyDescent="0.2">
      <c r="A129" s="13" t="s">
        <v>400</v>
      </c>
      <c r="B129" s="15">
        <v>9.0403832991101982</v>
      </c>
      <c r="C129" s="13">
        <v>0</v>
      </c>
      <c r="D129" s="13">
        <f t="shared" si="4"/>
        <v>-0.28308844767621966</v>
      </c>
      <c r="E129" s="13">
        <f t="shared" si="5"/>
        <v>-0.28308844767621966</v>
      </c>
      <c r="F129" s="13">
        <f t="shared" si="6"/>
        <v>0.42969676516637723</v>
      </c>
      <c r="G129" s="13">
        <f t="shared" si="7"/>
        <v>-0.56158706867437203</v>
      </c>
    </row>
    <row r="130" spans="1:7" x14ac:dyDescent="0.2">
      <c r="A130" s="13" t="s">
        <v>401</v>
      </c>
      <c r="B130" s="15">
        <v>17.960301163586585</v>
      </c>
      <c r="C130" s="13">
        <v>1</v>
      </c>
      <c r="D130" s="13">
        <f t="shared" ref="D130:D193" si="8">$J$2+$J$3*B130</f>
        <v>-1.0530271600674874</v>
      </c>
      <c r="E130" s="13">
        <f t="shared" si="5"/>
        <v>-1.0530271600674874</v>
      </c>
      <c r="F130" s="13">
        <f t="shared" si="6"/>
        <v>0.25864422681744931</v>
      </c>
      <c r="G130" s="13">
        <f t="shared" si="7"/>
        <v>-1.3523018032245968</v>
      </c>
    </row>
    <row r="131" spans="1:7" x14ac:dyDescent="0.2">
      <c r="A131" s="13" t="s">
        <v>402</v>
      </c>
      <c r="B131" s="15">
        <v>11.121149897330595</v>
      </c>
      <c r="C131" s="13">
        <v>1</v>
      </c>
      <c r="D131" s="13">
        <f t="shared" si="8"/>
        <v>-0.46269354940039498</v>
      </c>
      <c r="E131" s="13">
        <f t="shared" ref="E131:E194" si="9">MIN(MAX(D131,-35),35)</f>
        <v>-0.46269354940039498</v>
      </c>
      <c r="F131" s="13">
        <f t="shared" ref="F131:F194" si="10">1/(1+EXP(-E131))</f>
        <v>0.38634703391280667</v>
      </c>
      <c r="G131" s="13">
        <f t="shared" ref="G131:G194" si="11">C131*LN(F131)+(1-C131)*LN(1-F131)</f>
        <v>-0.95101926183453334</v>
      </c>
    </row>
    <row r="132" spans="1:7" x14ac:dyDescent="0.2">
      <c r="A132" s="13" t="s">
        <v>403</v>
      </c>
      <c r="B132" s="15">
        <v>12.506502395619439</v>
      </c>
      <c r="C132" s="13">
        <v>0</v>
      </c>
      <c r="D132" s="13">
        <f t="shared" si="8"/>
        <v>-0.58227273554833281</v>
      </c>
      <c r="E132" s="13">
        <f t="shared" si="9"/>
        <v>-0.58227273554833281</v>
      </c>
      <c r="F132" s="13">
        <f t="shared" si="10"/>
        <v>0.35840980508106141</v>
      </c>
      <c r="G132" s="13">
        <f t="shared" si="11"/>
        <v>-0.44380550478018127</v>
      </c>
    </row>
    <row r="133" spans="1:7" x14ac:dyDescent="0.2">
      <c r="A133" s="13" t="s">
        <v>404</v>
      </c>
      <c r="B133" s="15">
        <v>5.806981519507187</v>
      </c>
      <c r="C133" s="13">
        <v>0</v>
      </c>
      <c r="D133" s="13">
        <f t="shared" si="8"/>
        <v>-3.9915724969419308E-3</v>
      </c>
      <c r="E133" s="13">
        <f t="shared" si="9"/>
        <v>-3.9915724969419308E-3</v>
      </c>
      <c r="F133" s="13">
        <f t="shared" si="10"/>
        <v>0.49900210820068591</v>
      </c>
      <c r="G133" s="13">
        <f t="shared" si="11"/>
        <v>-0.69115338589152686</v>
      </c>
    </row>
    <row r="134" spans="1:7" x14ac:dyDescent="0.2">
      <c r="A134" s="13" t="s">
        <v>405</v>
      </c>
      <c r="B134" s="15">
        <v>9.1882272416153317</v>
      </c>
      <c r="C134" s="13">
        <v>0</v>
      </c>
      <c r="D134" s="13">
        <f t="shared" si="8"/>
        <v>-0.29584986279872683</v>
      </c>
      <c r="E134" s="13">
        <f t="shared" si="9"/>
        <v>-0.29584986279872683</v>
      </c>
      <c r="F134" s="13">
        <f t="shared" si="10"/>
        <v>0.42657233079901369</v>
      </c>
      <c r="G134" s="13">
        <f t="shared" si="11"/>
        <v>-0.55612347207380874</v>
      </c>
    </row>
    <row r="135" spans="1:7" x14ac:dyDescent="0.2">
      <c r="A135" s="13" t="s">
        <v>406</v>
      </c>
      <c r="B135" s="15">
        <v>12.383299110198495</v>
      </c>
      <c r="C135" s="13">
        <v>0</v>
      </c>
      <c r="D135" s="13">
        <f t="shared" si="8"/>
        <v>-0.57163822294624356</v>
      </c>
      <c r="E135" s="13">
        <f t="shared" si="9"/>
        <v>-0.57163822294624356</v>
      </c>
      <c r="F135" s="13">
        <f t="shared" si="10"/>
        <v>0.36085889945225336</v>
      </c>
      <c r="G135" s="13">
        <f t="shared" si="11"/>
        <v>-0.44763003435185256</v>
      </c>
    </row>
    <row r="136" spans="1:7" x14ac:dyDescent="0.2">
      <c r="A136" s="13" t="s">
        <v>407</v>
      </c>
      <c r="B136" s="15">
        <v>10.825462012320328</v>
      </c>
      <c r="C136" s="13">
        <v>1</v>
      </c>
      <c r="D136" s="13">
        <f t="shared" si="8"/>
        <v>-0.43717071915538064</v>
      </c>
      <c r="E136" s="13">
        <f t="shared" si="9"/>
        <v>-0.43717071915538064</v>
      </c>
      <c r="F136" s="13">
        <f t="shared" si="10"/>
        <v>0.39241533634851133</v>
      </c>
      <c r="G136" s="13">
        <f t="shared" si="11"/>
        <v>-0.93543446859770685</v>
      </c>
    </row>
    <row r="137" spans="1:7" x14ac:dyDescent="0.2">
      <c r="A137" s="13" t="s">
        <v>408</v>
      </c>
      <c r="B137" s="15">
        <v>13.097878165639973</v>
      </c>
      <c r="C137" s="13">
        <v>0</v>
      </c>
      <c r="D137" s="13">
        <f t="shared" si="8"/>
        <v>-0.63331839603836171</v>
      </c>
      <c r="E137" s="13">
        <f t="shared" si="9"/>
        <v>-0.63331839603836171</v>
      </c>
      <c r="F137" s="13">
        <f t="shared" si="10"/>
        <v>0.34675848282577548</v>
      </c>
      <c r="G137" s="13">
        <f t="shared" si="11"/>
        <v>-0.42580836023905488</v>
      </c>
    </row>
    <row r="138" spans="1:7" x14ac:dyDescent="0.2">
      <c r="A138" s="13" t="s">
        <v>409</v>
      </c>
      <c r="B138" s="15">
        <v>6.8939082819986313</v>
      </c>
      <c r="C138" s="13">
        <v>0</v>
      </c>
      <c r="D138" s="13">
        <f t="shared" si="8"/>
        <v>-9.7811605897596632E-2</v>
      </c>
      <c r="E138" s="13">
        <f t="shared" si="9"/>
        <v>-9.7811605897596632E-2</v>
      </c>
      <c r="F138" s="13">
        <f t="shared" si="10"/>
        <v>0.47556657519262896</v>
      </c>
      <c r="G138" s="13">
        <f t="shared" si="11"/>
        <v>-0.64543678997935439</v>
      </c>
    </row>
    <row r="139" spans="1:7" x14ac:dyDescent="0.2">
      <c r="A139" s="13" t="s">
        <v>410</v>
      </c>
      <c r="B139" s="15">
        <v>9.6235455167693367</v>
      </c>
      <c r="C139" s="13">
        <v>0</v>
      </c>
      <c r="D139" s="13">
        <f t="shared" si="8"/>
        <v>-0.33342514065944262</v>
      </c>
      <c r="E139" s="13">
        <f t="shared" si="9"/>
        <v>-0.33342514065944262</v>
      </c>
      <c r="F139" s="13">
        <f t="shared" si="10"/>
        <v>0.41740746780298299</v>
      </c>
      <c r="G139" s="13">
        <f t="shared" si="11"/>
        <v>-0.5402672526010609</v>
      </c>
    </row>
    <row r="140" spans="1:7" x14ac:dyDescent="0.2">
      <c r="A140" s="13" t="s">
        <v>411</v>
      </c>
      <c r="B140" s="15">
        <v>16.591375770020534</v>
      </c>
      <c r="C140" s="13">
        <v>1</v>
      </c>
      <c r="D140" s="13">
        <f t="shared" si="8"/>
        <v>-0.93486590893316124</v>
      </c>
      <c r="E140" s="13">
        <f t="shared" si="9"/>
        <v>-0.93486590893316124</v>
      </c>
      <c r="F140" s="13">
        <f t="shared" si="10"/>
        <v>0.28193857065381889</v>
      </c>
      <c r="G140" s="13">
        <f t="shared" si="11"/>
        <v>-1.2660660663343435</v>
      </c>
    </row>
    <row r="141" spans="1:7" x14ac:dyDescent="0.2">
      <c r="A141" s="13" t="s">
        <v>412</v>
      </c>
      <c r="B141" s="15">
        <v>10.677618069815194</v>
      </c>
      <c r="C141" s="13">
        <v>1</v>
      </c>
      <c r="D141" s="13">
        <f t="shared" si="8"/>
        <v>-0.42440930403287336</v>
      </c>
      <c r="E141" s="13">
        <f t="shared" si="9"/>
        <v>-0.42440930403287336</v>
      </c>
      <c r="F141" s="13">
        <f t="shared" si="10"/>
        <v>0.39546212532961483</v>
      </c>
      <c r="G141" s="13">
        <f t="shared" si="11"/>
        <v>-0.9277002603812966</v>
      </c>
    </row>
    <row r="142" spans="1:7" x14ac:dyDescent="0.2">
      <c r="A142" s="13" t="s">
        <v>413</v>
      </c>
      <c r="B142" s="15">
        <v>10.674880219028063</v>
      </c>
      <c r="C142" s="13">
        <v>0</v>
      </c>
      <c r="D142" s="13">
        <f t="shared" si="8"/>
        <v>-0.42417298153060479</v>
      </c>
      <c r="E142" s="13">
        <f t="shared" si="9"/>
        <v>-0.42417298153060479</v>
      </c>
      <c r="F142" s="13">
        <f t="shared" si="10"/>
        <v>0.39551862477889077</v>
      </c>
      <c r="G142" s="13">
        <f t="shared" si="11"/>
        <v>-0.5033844196234244</v>
      </c>
    </row>
    <row r="143" spans="1:7" x14ac:dyDescent="0.2">
      <c r="A143" s="13" t="s">
        <v>414</v>
      </c>
      <c r="B143" s="15">
        <v>9.9164955509924706</v>
      </c>
      <c r="C143" s="13">
        <v>0</v>
      </c>
      <c r="D143" s="13">
        <f t="shared" si="8"/>
        <v>-0.35871164840218828</v>
      </c>
      <c r="E143" s="13">
        <f t="shared" si="9"/>
        <v>-0.35871164840218828</v>
      </c>
      <c r="F143" s="13">
        <f t="shared" si="10"/>
        <v>0.41127147527072599</v>
      </c>
      <c r="G143" s="13">
        <f t="shared" si="11"/>
        <v>-0.52979011036047263</v>
      </c>
    </row>
    <row r="144" spans="1:7" x14ac:dyDescent="0.2">
      <c r="A144" s="13" t="s">
        <v>415</v>
      </c>
      <c r="B144" s="15">
        <v>18.499657768651609</v>
      </c>
      <c r="C144" s="13">
        <v>0</v>
      </c>
      <c r="D144" s="13">
        <f t="shared" si="8"/>
        <v>-1.0995826930144117</v>
      </c>
      <c r="E144" s="13">
        <f t="shared" si="9"/>
        <v>-1.0995826930144117</v>
      </c>
      <c r="F144" s="13">
        <f t="shared" si="10"/>
        <v>0.24981809333009899</v>
      </c>
      <c r="G144" s="13">
        <f t="shared" si="11"/>
        <v>-0.28743955963385692</v>
      </c>
    </row>
    <row r="145" spans="1:7" x14ac:dyDescent="0.2">
      <c r="A145" s="13" t="s">
        <v>416</v>
      </c>
      <c r="B145" s="15">
        <v>19.367556468172484</v>
      </c>
      <c r="C145" s="13">
        <v>0</v>
      </c>
      <c r="D145" s="13">
        <f t="shared" si="8"/>
        <v>-1.1744969262335743</v>
      </c>
      <c r="E145" s="13">
        <f t="shared" si="9"/>
        <v>-1.1744969262335743</v>
      </c>
      <c r="F145" s="13">
        <f t="shared" si="10"/>
        <v>0.23604310581718266</v>
      </c>
      <c r="G145" s="13">
        <f t="shared" si="11"/>
        <v>-0.26924391263403274</v>
      </c>
    </row>
    <row r="146" spans="1:7" x14ac:dyDescent="0.2">
      <c r="A146" s="13" t="s">
        <v>417</v>
      </c>
      <c r="B146" s="15">
        <v>18.600958247775495</v>
      </c>
      <c r="C146" s="13">
        <v>1</v>
      </c>
      <c r="D146" s="13">
        <f t="shared" si="8"/>
        <v>-1.1083266255983517</v>
      </c>
      <c r="E146" s="13">
        <f t="shared" si="9"/>
        <v>-1.1083266255983517</v>
      </c>
      <c r="F146" s="13">
        <f t="shared" si="10"/>
        <v>0.24818298887914292</v>
      </c>
      <c r="G146" s="13">
        <f t="shared" si="11"/>
        <v>-1.39358894651718</v>
      </c>
    </row>
    <row r="147" spans="1:7" x14ac:dyDescent="0.2">
      <c r="A147" s="13" t="s">
        <v>418</v>
      </c>
      <c r="B147" s="15">
        <v>10.023271731690622</v>
      </c>
      <c r="C147" s="13">
        <v>0</v>
      </c>
      <c r="D147" s="13">
        <f t="shared" si="8"/>
        <v>-0.36792822599066566</v>
      </c>
      <c r="E147" s="13">
        <f t="shared" si="9"/>
        <v>-0.36792822599066566</v>
      </c>
      <c r="F147" s="13">
        <f t="shared" si="10"/>
        <v>0.40904172990510257</v>
      </c>
      <c r="G147" s="13">
        <f t="shared" si="11"/>
        <v>-0.52600987304545488</v>
      </c>
    </row>
    <row r="148" spans="1:7" x14ac:dyDescent="0.2">
      <c r="A148" s="13" t="s">
        <v>419</v>
      </c>
      <c r="B148" s="15">
        <v>11.211498973305956</v>
      </c>
      <c r="C148" s="13">
        <v>0</v>
      </c>
      <c r="D148" s="13">
        <f t="shared" si="8"/>
        <v>-0.4704921919752606</v>
      </c>
      <c r="E148" s="13">
        <f t="shared" si="9"/>
        <v>-0.4704921919752606</v>
      </c>
      <c r="F148" s="13">
        <f t="shared" si="10"/>
        <v>0.38449975498703004</v>
      </c>
      <c r="G148" s="13">
        <f t="shared" si="11"/>
        <v>-0.48531993528627027</v>
      </c>
    </row>
    <row r="149" spans="1:7" x14ac:dyDescent="0.2">
      <c r="A149" s="13" t="s">
        <v>420</v>
      </c>
      <c r="B149" s="15">
        <v>8.424366872005475</v>
      </c>
      <c r="C149" s="13">
        <v>1</v>
      </c>
      <c r="D149" s="13">
        <f t="shared" si="8"/>
        <v>-0.22991588466577295</v>
      </c>
      <c r="E149" s="13">
        <f t="shared" si="9"/>
        <v>-0.22991588466577295</v>
      </c>
      <c r="F149" s="13">
        <f t="shared" si="10"/>
        <v>0.442772898662322</v>
      </c>
      <c r="G149" s="13">
        <f t="shared" si="11"/>
        <v>-0.81469828448702586</v>
      </c>
    </row>
    <row r="150" spans="1:7" x14ac:dyDescent="0.2">
      <c r="A150" s="13" t="s">
        <v>421</v>
      </c>
      <c r="B150" s="15">
        <v>17.251197809719372</v>
      </c>
      <c r="C150" s="13">
        <v>0</v>
      </c>
      <c r="D150" s="13">
        <f t="shared" si="8"/>
        <v>-0.99181963197990664</v>
      </c>
      <c r="E150" s="13">
        <f t="shared" si="9"/>
        <v>-0.99181963197990664</v>
      </c>
      <c r="F150" s="13">
        <f t="shared" si="10"/>
        <v>0.27055281612352233</v>
      </c>
      <c r="G150" s="13">
        <f t="shared" si="11"/>
        <v>-0.31546831408382037</v>
      </c>
    </row>
    <row r="151" spans="1:7" x14ac:dyDescent="0.2">
      <c r="A151" s="13" t="s">
        <v>422</v>
      </c>
      <c r="B151" s="15">
        <v>12.284736481861739</v>
      </c>
      <c r="C151" s="13">
        <v>1</v>
      </c>
      <c r="D151" s="13">
        <f t="shared" si="8"/>
        <v>-0.56313061286457211</v>
      </c>
      <c r="E151" s="13">
        <f t="shared" si="9"/>
        <v>-0.56313061286457211</v>
      </c>
      <c r="F151" s="13">
        <f t="shared" si="10"/>
        <v>0.36282340620168513</v>
      </c>
      <c r="G151" s="13">
        <f t="shared" si="11"/>
        <v>-1.0138390473820407</v>
      </c>
    </row>
    <row r="152" spans="1:7" x14ac:dyDescent="0.2">
      <c r="A152" s="13" t="s">
        <v>423</v>
      </c>
      <c r="B152" s="15">
        <v>11.389459274469541</v>
      </c>
      <c r="C152" s="13">
        <v>0</v>
      </c>
      <c r="D152" s="13">
        <f t="shared" si="8"/>
        <v>-0.48585315462272283</v>
      </c>
      <c r="E152" s="13">
        <f t="shared" si="9"/>
        <v>-0.48585315462272283</v>
      </c>
      <c r="F152" s="13">
        <f t="shared" si="10"/>
        <v>0.38087094384890896</v>
      </c>
      <c r="G152" s="13">
        <f t="shared" si="11"/>
        <v>-0.47944153667005379</v>
      </c>
    </row>
    <row r="153" spans="1:7" x14ac:dyDescent="0.2">
      <c r="A153" s="13" t="s">
        <v>424</v>
      </c>
      <c r="B153" s="15">
        <v>9.6262833675564679</v>
      </c>
      <c r="C153" s="13">
        <v>0</v>
      </c>
      <c r="D153" s="13">
        <f t="shared" si="8"/>
        <v>-0.33366146316171119</v>
      </c>
      <c r="E153" s="13">
        <f t="shared" si="9"/>
        <v>-0.33366146316171119</v>
      </c>
      <c r="F153" s="13">
        <f t="shared" si="10"/>
        <v>0.41735000037954195</v>
      </c>
      <c r="G153" s="13">
        <f t="shared" si="11"/>
        <v>-0.54016861661427118</v>
      </c>
    </row>
    <row r="154" spans="1:7" x14ac:dyDescent="0.2">
      <c r="A154" s="13" t="s">
        <v>425</v>
      </c>
      <c r="B154" s="15">
        <v>19.665982203969882</v>
      </c>
      <c r="C154" s="13">
        <v>0</v>
      </c>
      <c r="D154" s="13">
        <f t="shared" si="8"/>
        <v>-1.2002560789808572</v>
      </c>
      <c r="E154" s="13">
        <f t="shared" si="9"/>
        <v>-1.2002560789808572</v>
      </c>
      <c r="F154" s="13">
        <f t="shared" si="10"/>
        <v>0.2314296646064804</v>
      </c>
      <c r="G154" s="13">
        <f t="shared" si="11"/>
        <v>-0.26322319723307097</v>
      </c>
    </row>
    <row r="155" spans="1:7" x14ac:dyDescent="0.2">
      <c r="A155" s="13" t="s">
        <v>426</v>
      </c>
      <c r="B155" s="15">
        <v>15.394934976043805</v>
      </c>
      <c r="C155" s="13">
        <v>0</v>
      </c>
      <c r="D155" s="13">
        <f t="shared" si="8"/>
        <v>-0.83159297544176036</v>
      </c>
      <c r="E155" s="13">
        <f t="shared" si="9"/>
        <v>-0.83159297544176036</v>
      </c>
      <c r="F155" s="13">
        <f t="shared" si="10"/>
        <v>0.30330834928926592</v>
      </c>
      <c r="G155" s="13">
        <f t="shared" si="11"/>
        <v>-0.36141236107021402</v>
      </c>
    </row>
    <row r="156" spans="1:7" x14ac:dyDescent="0.2">
      <c r="A156" s="13" t="s">
        <v>427</v>
      </c>
      <c r="B156" s="15">
        <v>16.925393566050651</v>
      </c>
      <c r="C156" s="13">
        <v>1</v>
      </c>
      <c r="D156" s="13">
        <f t="shared" si="8"/>
        <v>-0.9636972542099369</v>
      </c>
      <c r="E156" s="13">
        <f t="shared" si="9"/>
        <v>-0.9636972542099369</v>
      </c>
      <c r="F156" s="13">
        <f t="shared" si="10"/>
        <v>0.27613855398669229</v>
      </c>
      <c r="G156" s="13">
        <f t="shared" si="11"/>
        <v>-1.2868525320302855</v>
      </c>
    </row>
    <row r="157" spans="1:7" x14ac:dyDescent="0.2">
      <c r="A157" s="13" t="s">
        <v>428</v>
      </c>
      <c r="B157" s="15">
        <v>10.11088295687885</v>
      </c>
      <c r="C157" s="13">
        <v>1</v>
      </c>
      <c r="D157" s="13">
        <f t="shared" si="8"/>
        <v>-0.37549054606326249</v>
      </c>
      <c r="E157" s="13">
        <f t="shared" si="9"/>
        <v>-0.37549054606326249</v>
      </c>
      <c r="F157" s="13">
        <f t="shared" si="10"/>
        <v>0.40721498128296407</v>
      </c>
      <c r="G157" s="13">
        <f t="shared" si="11"/>
        <v>-0.89841402345264409</v>
      </c>
    </row>
    <row r="158" spans="1:7" x14ac:dyDescent="0.2">
      <c r="A158" s="13" t="s">
        <v>429</v>
      </c>
      <c r="B158" s="15">
        <v>19.381245722108144</v>
      </c>
      <c r="C158" s="13">
        <v>0</v>
      </c>
      <c r="D158" s="13">
        <f t="shared" si="8"/>
        <v>-1.1756785387449173</v>
      </c>
      <c r="E158" s="13">
        <f t="shared" si="9"/>
        <v>-1.1756785387449173</v>
      </c>
      <c r="F158" s="13">
        <f t="shared" si="10"/>
        <v>0.23583009592523893</v>
      </c>
      <c r="G158" s="13">
        <f t="shared" si="11"/>
        <v>-0.26896512700764857</v>
      </c>
    </row>
    <row r="159" spans="1:7" x14ac:dyDescent="0.2">
      <c r="A159" s="13" t="s">
        <v>430</v>
      </c>
      <c r="B159" s="15">
        <v>7.7590691307323754</v>
      </c>
      <c r="C159" s="13">
        <v>1</v>
      </c>
      <c r="D159" s="13">
        <f t="shared" si="8"/>
        <v>-0.17248951661449063</v>
      </c>
      <c r="E159" s="13">
        <f t="shared" si="9"/>
        <v>-0.17248951661449063</v>
      </c>
      <c r="F159" s="13">
        <f t="shared" si="10"/>
        <v>0.4569842207228858</v>
      </c>
      <c r="G159" s="13">
        <f t="shared" si="11"/>
        <v>-0.78310641664271041</v>
      </c>
    </row>
    <row r="160" spans="1:7" x14ac:dyDescent="0.2">
      <c r="A160" s="13" t="s">
        <v>431</v>
      </c>
      <c r="B160" s="15">
        <v>10.425735797399042</v>
      </c>
      <c r="C160" s="13">
        <v>1</v>
      </c>
      <c r="D160" s="13">
        <f t="shared" si="8"/>
        <v>-0.40266763382415749</v>
      </c>
      <c r="E160" s="13">
        <f t="shared" si="9"/>
        <v>-0.40266763382415749</v>
      </c>
      <c r="F160" s="13">
        <f t="shared" si="10"/>
        <v>0.40067158126331792</v>
      </c>
      <c r="G160" s="13">
        <f t="shared" si="11"/>
        <v>-0.91461318658210677</v>
      </c>
    </row>
    <row r="161" spans="1:7" x14ac:dyDescent="0.2">
      <c r="A161" s="13" t="s">
        <v>432</v>
      </c>
      <c r="B161" s="15">
        <v>11.887748117727584</v>
      </c>
      <c r="C161" s="13">
        <v>0</v>
      </c>
      <c r="D161" s="13">
        <f t="shared" si="8"/>
        <v>-0.52886385003561753</v>
      </c>
      <c r="E161" s="13">
        <f t="shared" si="9"/>
        <v>-0.52886385003561753</v>
      </c>
      <c r="F161" s="13">
        <f t="shared" si="10"/>
        <v>0.37078191593429438</v>
      </c>
      <c r="G161" s="13">
        <f t="shared" si="11"/>
        <v>-0.46327736684787096</v>
      </c>
    </row>
    <row r="162" spans="1:7" x14ac:dyDescent="0.2">
      <c r="A162" s="13" t="s">
        <v>433</v>
      </c>
      <c r="B162" s="15">
        <v>12.774811772758385</v>
      </c>
      <c r="C162" s="13">
        <v>0</v>
      </c>
      <c r="D162" s="13">
        <f t="shared" si="8"/>
        <v>-0.60543234077066077</v>
      </c>
      <c r="E162" s="13">
        <f t="shared" si="9"/>
        <v>-0.60543234077066077</v>
      </c>
      <c r="F162" s="13">
        <f t="shared" si="10"/>
        <v>0.35310184548931206</v>
      </c>
      <c r="G162" s="13">
        <f t="shared" si="11"/>
        <v>-0.43556640875635011</v>
      </c>
    </row>
    <row r="163" spans="1:7" x14ac:dyDescent="0.2">
      <c r="A163" s="13" t="s">
        <v>434</v>
      </c>
      <c r="B163" s="15">
        <v>6.9568788501026697</v>
      </c>
      <c r="C163" s="13">
        <v>0</v>
      </c>
      <c r="D163" s="13">
        <f t="shared" si="8"/>
        <v>-0.10324702344977565</v>
      </c>
      <c r="E163" s="13">
        <f t="shared" si="9"/>
        <v>-0.10324702344977565</v>
      </c>
      <c r="F163" s="13">
        <f t="shared" si="10"/>
        <v>0.47421114905229983</v>
      </c>
      <c r="G163" s="13">
        <f t="shared" si="11"/>
        <v>-0.64285557089043299</v>
      </c>
    </row>
    <row r="164" spans="1:7" x14ac:dyDescent="0.2">
      <c r="A164" s="13" t="s">
        <v>435</v>
      </c>
      <c r="B164" s="15">
        <v>11.909650924024641</v>
      </c>
      <c r="C164" s="13">
        <v>0</v>
      </c>
      <c r="D164" s="13">
        <f t="shared" si="8"/>
        <v>-0.53075443005376677</v>
      </c>
      <c r="E164" s="13">
        <f t="shared" si="9"/>
        <v>-0.53075443005376677</v>
      </c>
      <c r="F164" s="13">
        <f t="shared" si="10"/>
        <v>0.37034094639548149</v>
      </c>
      <c r="G164" s="13">
        <f t="shared" si="11"/>
        <v>-0.46257679084461617</v>
      </c>
    </row>
    <row r="165" spans="1:7" x14ac:dyDescent="0.2">
      <c r="A165" s="13" t="s">
        <v>436</v>
      </c>
      <c r="B165" s="15">
        <v>11.665982203969884</v>
      </c>
      <c r="C165" s="13">
        <v>0</v>
      </c>
      <c r="D165" s="13">
        <f t="shared" si="8"/>
        <v>-0.50972172735185683</v>
      </c>
      <c r="E165" s="13">
        <f t="shared" si="9"/>
        <v>-0.50972172735185683</v>
      </c>
      <c r="F165" s="13">
        <f t="shared" si="10"/>
        <v>0.37525876140150854</v>
      </c>
      <c r="G165" s="13">
        <f t="shared" si="11"/>
        <v>-0.47041773321736496</v>
      </c>
    </row>
    <row r="166" spans="1:7" x14ac:dyDescent="0.2">
      <c r="A166" s="13" t="s">
        <v>437</v>
      </c>
      <c r="B166" s="15">
        <v>11.000684462696784</v>
      </c>
      <c r="C166" s="13">
        <v>0</v>
      </c>
      <c r="D166" s="13">
        <f t="shared" si="8"/>
        <v>-0.45229535930057441</v>
      </c>
      <c r="E166" s="13">
        <f t="shared" si="9"/>
        <v>-0.45229535930057441</v>
      </c>
      <c r="F166" s="13">
        <f t="shared" si="10"/>
        <v>0.38881516261010257</v>
      </c>
      <c r="G166" s="13">
        <f t="shared" si="11"/>
        <v>-0.49235584937292559</v>
      </c>
    </row>
    <row r="167" spans="1:7" x14ac:dyDescent="0.2">
      <c r="A167" s="13" t="s">
        <v>438</v>
      </c>
      <c r="B167" s="15">
        <v>9.5906913073237501</v>
      </c>
      <c r="C167" s="13">
        <v>0</v>
      </c>
      <c r="D167" s="13">
        <f t="shared" si="8"/>
        <v>-0.33058927063221866</v>
      </c>
      <c r="E167" s="13">
        <f t="shared" si="9"/>
        <v>-0.33058927063221866</v>
      </c>
      <c r="F167" s="13">
        <f t="shared" si="10"/>
        <v>0.41809725144761256</v>
      </c>
      <c r="G167" s="13">
        <f t="shared" si="11"/>
        <v>-0.54145194392048168</v>
      </c>
    </row>
    <row r="168" spans="1:7" x14ac:dyDescent="0.2">
      <c r="A168" s="13" t="s">
        <v>439</v>
      </c>
      <c r="B168" s="15">
        <v>15.805612594113621</v>
      </c>
      <c r="C168" s="13">
        <v>0</v>
      </c>
      <c r="D168" s="13">
        <f t="shared" si="8"/>
        <v>-0.86704135078205824</v>
      </c>
      <c r="E168" s="13">
        <f t="shared" si="9"/>
        <v>-0.86704135078205824</v>
      </c>
      <c r="F168" s="13">
        <f t="shared" si="10"/>
        <v>0.29587030807081882</v>
      </c>
      <c r="G168" s="13">
        <f t="shared" si="11"/>
        <v>-0.35079271830047548</v>
      </c>
    </row>
    <row r="169" spans="1:7" x14ac:dyDescent="0.2">
      <c r="A169" s="13" t="s">
        <v>440</v>
      </c>
      <c r="B169" s="15">
        <v>9.8644763860369604</v>
      </c>
      <c r="C169" s="13">
        <v>1</v>
      </c>
      <c r="D169" s="13">
        <f t="shared" si="8"/>
        <v>-0.35422152085908387</v>
      </c>
      <c r="E169" s="13">
        <f t="shared" si="9"/>
        <v>-0.35422152085908387</v>
      </c>
      <c r="F169" s="13">
        <f t="shared" si="10"/>
        <v>0.41235908898054624</v>
      </c>
      <c r="G169" s="13">
        <f t="shared" si="11"/>
        <v>-0.88586073403821952</v>
      </c>
    </row>
    <row r="170" spans="1:7" x14ac:dyDescent="0.2">
      <c r="A170" s="13" t="s">
        <v>441</v>
      </c>
      <c r="B170" s="15">
        <v>12.427104722792608</v>
      </c>
      <c r="C170" s="13">
        <v>1</v>
      </c>
      <c r="D170" s="13">
        <f t="shared" si="8"/>
        <v>-0.57541938298254203</v>
      </c>
      <c r="E170" s="13">
        <f t="shared" si="9"/>
        <v>-0.57541938298254203</v>
      </c>
      <c r="F170" s="13">
        <f t="shared" si="10"/>
        <v>0.35998727324502644</v>
      </c>
      <c r="G170" s="13">
        <f t="shared" si="11"/>
        <v>-1.0216866002540304</v>
      </c>
    </row>
    <row r="171" spans="1:7" x14ac:dyDescent="0.2">
      <c r="A171" s="13" t="s">
        <v>442</v>
      </c>
      <c r="B171" s="15">
        <v>11.567419575633128</v>
      </c>
      <c r="C171" s="13">
        <v>0</v>
      </c>
      <c r="D171" s="13">
        <f t="shared" si="8"/>
        <v>-0.50121411727018528</v>
      </c>
      <c r="E171" s="13">
        <f t="shared" si="9"/>
        <v>-0.50121411727018528</v>
      </c>
      <c r="F171" s="13">
        <f t="shared" si="10"/>
        <v>0.37725538918301754</v>
      </c>
      <c r="G171" s="13">
        <f t="shared" si="11"/>
        <v>-0.47361877872396801</v>
      </c>
    </row>
    <row r="172" spans="1:7" x14ac:dyDescent="0.2">
      <c r="A172" s="13" t="s">
        <v>443</v>
      </c>
      <c r="B172" s="15">
        <v>20.793976728268309</v>
      </c>
      <c r="C172" s="13">
        <v>0</v>
      </c>
      <c r="D172" s="13">
        <f t="shared" si="8"/>
        <v>-1.2976209499155418</v>
      </c>
      <c r="E172" s="13">
        <f t="shared" si="9"/>
        <v>-1.2976209499155418</v>
      </c>
      <c r="F172" s="13">
        <f t="shared" si="10"/>
        <v>0.21456567945872002</v>
      </c>
      <c r="G172" s="13">
        <f t="shared" si="11"/>
        <v>-0.24151843962479594</v>
      </c>
    </row>
    <row r="173" spans="1:7" x14ac:dyDescent="0.2">
      <c r="A173" s="13" t="s">
        <v>444</v>
      </c>
      <c r="B173" s="15">
        <v>13.319644079397673</v>
      </c>
      <c r="C173" s="13">
        <v>0</v>
      </c>
      <c r="D173" s="13">
        <f t="shared" si="8"/>
        <v>-0.65246051872212241</v>
      </c>
      <c r="E173" s="13">
        <f t="shared" si="9"/>
        <v>-0.65246051872212241</v>
      </c>
      <c r="F173" s="13">
        <f t="shared" si="10"/>
        <v>0.34243527946022345</v>
      </c>
      <c r="G173" s="13">
        <f t="shared" si="11"/>
        <v>-0.4192120854935244</v>
      </c>
    </row>
    <row r="174" spans="1:7" x14ac:dyDescent="0.2">
      <c r="A174" s="13" t="s">
        <v>445</v>
      </c>
      <c r="B174" s="15">
        <v>7.4058863791923342</v>
      </c>
      <c r="C174" s="13">
        <v>0</v>
      </c>
      <c r="D174" s="13">
        <f t="shared" si="8"/>
        <v>-0.14200391382183453</v>
      </c>
      <c r="E174" s="13">
        <f t="shared" si="9"/>
        <v>-0.14200391382183453</v>
      </c>
      <c r="F174" s="13">
        <f t="shared" si="10"/>
        <v>0.46455855825684156</v>
      </c>
      <c r="G174" s="13">
        <f t="shared" si="11"/>
        <v>-0.62466374756085186</v>
      </c>
    </row>
    <row r="175" spans="1:7" x14ac:dyDescent="0.2">
      <c r="A175" s="13" t="s">
        <v>446</v>
      </c>
      <c r="B175" s="15">
        <v>10.116358658453114</v>
      </c>
      <c r="C175" s="13">
        <v>0</v>
      </c>
      <c r="D175" s="13">
        <f t="shared" si="8"/>
        <v>-0.37596319106779985</v>
      </c>
      <c r="E175" s="13">
        <f t="shared" si="9"/>
        <v>-0.37596319106779985</v>
      </c>
      <c r="F175" s="13">
        <f t="shared" si="10"/>
        <v>0.40710089406623751</v>
      </c>
      <c r="G175" s="13">
        <f t="shared" si="11"/>
        <v>-0.52273103622447636</v>
      </c>
    </row>
    <row r="176" spans="1:7" x14ac:dyDescent="0.2">
      <c r="A176" s="13" t="s">
        <v>447</v>
      </c>
      <c r="B176" s="15">
        <v>17.037645448323065</v>
      </c>
      <c r="C176" s="13">
        <v>0</v>
      </c>
      <c r="D176" s="13">
        <f t="shared" si="8"/>
        <v>-0.97338647680295143</v>
      </c>
      <c r="E176" s="13">
        <f t="shared" si="9"/>
        <v>-0.97338647680295143</v>
      </c>
      <c r="F176" s="13">
        <f t="shared" si="10"/>
        <v>0.27420602039423797</v>
      </c>
      <c r="G176" s="13">
        <f t="shared" si="11"/>
        <v>-0.32048907907669599</v>
      </c>
    </row>
    <row r="177" spans="1:7" x14ac:dyDescent="0.2">
      <c r="A177" s="13" t="s">
        <v>448</v>
      </c>
      <c r="B177" s="15">
        <v>11.857631759069131</v>
      </c>
      <c r="C177" s="13">
        <v>0</v>
      </c>
      <c r="D177" s="13">
        <f t="shared" si="8"/>
        <v>-0.52626430251066236</v>
      </c>
      <c r="E177" s="13">
        <f t="shared" si="9"/>
        <v>-0.52626430251066236</v>
      </c>
      <c r="F177" s="13">
        <f t="shared" si="10"/>
        <v>0.37138860080519059</v>
      </c>
      <c r="G177" s="13">
        <f t="shared" si="11"/>
        <v>-0.46424202052472657</v>
      </c>
    </row>
    <row r="178" spans="1:7" x14ac:dyDescent="0.2">
      <c r="A178" s="13" t="s">
        <v>449</v>
      </c>
      <c r="B178" s="15">
        <v>12.068446269678303</v>
      </c>
      <c r="C178" s="13">
        <v>0</v>
      </c>
      <c r="D178" s="13">
        <f t="shared" si="8"/>
        <v>-0.54446113518534855</v>
      </c>
      <c r="E178" s="13">
        <f t="shared" si="9"/>
        <v>-0.54446113518534855</v>
      </c>
      <c r="F178" s="13">
        <f t="shared" si="10"/>
        <v>0.36715042012661553</v>
      </c>
      <c r="G178" s="13">
        <f t="shared" si="11"/>
        <v>-0.4575225156083475</v>
      </c>
    </row>
    <row r="179" spans="1:7" x14ac:dyDescent="0.2">
      <c r="A179" s="13" t="s">
        <v>450</v>
      </c>
      <c r="B179" s="15">
        <v>31.498973305954827</v>
      </c>
      <c r="C179" s="13">
        <v>0</v>
      </c>
      <c r="D179" s="13">
        <f t="shared" si="8"/>
        <v>-2.2216419337859703</v>
      </c>
      <c r="E179" s="13">
        <f t="shared" si="9"/>
        <v>-2.2216419337859703</v>
      </c>
      <c r="F179" s="13">
        <f t="shared" si="10"/>
        <v>9.7823800852712792E-2</v>
      </c>
      <c r="G179" s="13">
        <f t="shared" si="11"/>
        <v>-0.10294543526106954</v>
      </c>
    </row>
    <row r="180" spans="1:7" x14ac:dyDescent="0.2">
      <c r="A180" s="13" t="s">
        <v>451</v>
      </c>
      <c r="B180" s="15">
        <v>13.459274469541411</v>
      </c>
      <c r="C180" s="13">
        <v>0</v>
      </c>
      <c r="D180" s="13">
        <f t="shared" si="8"/>
        <v>-0.66451296633782375</v>
      </c>
      <c r="E180" s="13">
        <f t="shared" si="9"/>
        <v>-0.66451296633782375</v>
      </c>
      <c r="F180" s="13">
        <f t="shared" si="10"/>
        <v>0.33972656609406576</v>
      </c>
      <c r="G180" s="13">
        <f t="shared" si="11"/>
        <v>-0.41510123596077525</v>
      </c>
    </row>
    <row r="181" spans="1:7" x14ac:dyDescent="0.2">
      <c r="A181" s="13" t="s">
        <v>452</v>
      </c>
      <c r="B181" s="15">
        <v>14.694045174537989</v>
      </c>
      <c r="C181" s="13">
        <v>0</v>
      </c>
      <c r="D181" s="13">
        <f t="shared" si="8"/>
        <v>-0.77109441486098573</v>
      </c>
      <c r="E181" s="13">
        <f t="shared" si="9"/>
        <v>-0.77109441486098573</v>
      </c>
      <c r="F181" s="13">
        <f t="shared" si="10"/>
        <v>0.31624240991530478</v>
      </c>
      <c r="G181" s="13">
        <f t="shared" si="11"/>
        <v>-0.38015182463524327</v>
      </c>
    </row>
    <row r="182" spans="1:7" x14ac:dyDescent="0.2">
      <c r="A182" s="13" t="s">
        <v>453</v>
      </c>
      <c r="B182" s="15">
        <v>6.537987679671458</v>
      </c>
      <c r="C182" s="13">
        <v>0</v>
      </c>
      <c r="D182" s="13">
        <f t="shared" si="8"/>
        <v>-6.7089680602671953E-2</v>
      </c>
      <c r="E182" s="13">
        <f t="shared" si="9"/>
        <v>-6.7089680602671953E-2</v>
      </c>
      <c r="F182" s="13">
        <f t="shared" si="10"/>
        <v>0.48323386810952623</v>
      </c>
      <c r="G182" s="13">
        <f t="shared" si="11"/>
        <v>-0.66016486292886811</v>
      </c>
    </row>
    <row r="183" spans="1:7" x14ac:dyDescent="0.2">
      <c r="A183" s="13" t="s">
        <v>454</v>
      </c>
      <c r="B183" s="15">
        <v>10.72416153319644</v>
      </c>
      <c r="C183" s="13">
        <v>1</v>
      </c>
      <c r="D183" s="13">
        <f t="shared" si="8"/>
        <v>-0.42842678657144051</v>
      </c>
      <c r="E183" s="13">
        <f t="shared" si="9"/>
        <v>-0.42842678657144051</v>
      </c>
      <c r="F183" s="13">
        <f t="shared" si="10"/>
        <v>0.39450206291347367</v>
      </c>
      <c r="G183" s="13">
        <f t="shared" si="11"/>
        <v>-0.93013090952490263</v>
      </c>
    </row>
    <row r="184" spans="1:7" x14ac:dyDescent="0.2">
      <c r="A184" s="13" t="s">
        <v>455</v>
      </c>
      <c r="B184" s="15">
        <v>6.6858316221765914</v>
      </c>
      <c r="C184" s="13">
        <v>1</v>
      </c>
      <c r="D184" s="13">
        <f t="shared" si="8"/>
        <v>-7.9851095725179122E-2</v>
      </c>
      <c r="E184" s="13">
        <f t="shared" si="9"/>
        <v>-7.9851095725179122E-2</v>
      </c>
      <c r="F184" s="13">
        <f t="shared" si="10"/>
        <v>0.48004782652544636</v>
      </c>
      <c r="G184" s="13">
        <f t="shared" si="11"/>
        <v>-0.73386954144911554</v>
      </c>
    </row>
    <row r="185" spans="1:7" x14ac:dyDescent="0.2">
      <c r="A185" s="13" t="s">
        <v>456</v>
      </c>
      <c r="B185" s="15">
        <v>11.832991101984941</v>
      </c>
      <c r="C185" s="13">
        <v>0</v>
      </c>
      <c r="D185" s="13">
        <f t="shared" si="8"/>
        <v>-0.52413739999024456</v>
      </c>
      <c r="E185" s="13">
        <f t="shared" si="9"/>
        <v>-0.52413739999024456</v>
      </c>
      <c r="F185" s="13">
        <f t="shared" si="10"/>
        <v>0.37188528124707726</v>
      </c>
      <c r="G185" s="13">
        <f t="shared" si="11"/>
        <v>-0.46503245602320697</v>
      </c>
    </row>
    <row r="186" spans="1:7" x14ac:dyDescent="0.2">
      <c r="A186" s="13" t="s">
        <v>457</v>
      </c>
      <c r="B186" s="15">
        <v>10.661190965092402</v>
      </c>
      <c r="C186" s="13">
        <v>0</v>
      </c>
      <c r="D186" s="13">
        <f t="shared" si="8"/>
        <v>-0.42299136901926149</v>
      </c>
      <c r="E186" s="13">
        <f t="shared" si="9"/>
        <v>-0.42299136901926149</v>
      </c>
      <c r="F186" s="13">
        <f t="shared" si="10"/>
        <v>0.39580116385022074</v>
      </c>
      <c r="G186" s="13">
        <f t="shared" si="11"/>
        <v>-0.50385193629792313</v>
      </c>
    </row>
    <row r="187" spans="1:7" x14ac:dyDescent="0.2">
      <c r="A187" s="13" t="s">
        <v>458</v>
      </c>
      <c r="B187" s="15">
        <v>9.0841889117043113</v>
      </c>
      <c r="C187" s="13">
        <v>0</v>
      </c>
      <c r="D187" s="13">
        <f t="shared" si="8"/>
        <v>-0.28686960771251802</v>
      </c>
      <c r="E187" s="13">
        <f t="shared" si="9"/>
        <v>-0.28686960771251802</v>
      </c>
      <c r="F187" s="13">
        <f t="shared" si="10"/>
        <v>0.42877041106462704</v>
      </c>
      <c r="G187" s="13">
        <f t="shared" si="11"/>
        <v>-0.55996406794096087</v>
      </c>
    </row>
    <row r="188" spans="1:7" x14ac:dyDescent="0.2">
      <c r="A188" s="13" t="s">
        <v>459</v>
      </c>
      <c r="B188" s="15">
        <v>11.411362080766597</v>
      </c>
      <c r="C188" s="13">
        <v>0</v>
      </c>
      <c r="D188" s="13">
        <f t="shared" si="8"/>
        <v>-0.48774373464087206</v>
      </c>
      <c r="E188" s="13">
        <f t="shared" si="9"/>
        <v>-0.48774373464087206</v>
      </c>
      <c r="F188" s="13">
        <f t="shared" si="10"/>
        <v>0.38042522996713335</v>
      </c>
      <c r="G188" s="13">
        <f t="shared" si="11"/>
        <v>-0.47872189103468893</v>
      </c>
    </row>
    <row r="189" spans="1:7" x14ac:dyDescent="0.2">
      <c r="A189" s="13" t="s">
        <v>460</v>
      </c>
      <c r="B189" s="15">
        <v>21.765913757700204</v>
      </c>
      <c r="C189" s="13">
        <v>0</v>
      </c>
      <c r="D189" s="13">
        <f t="shared" si="8"/>
        <v>-1.3815154382209132</v>
      </c>
      <c r="E189" s="13">
        <f t="shared" si="9"/>
        <v>-1.3815154382209132</v>
      </c>
      <c r="F189" s="13">
        <f t="shared" si="10"/>
        <v>0.20076572400732778</v>
      </c>
      <c r="G189" s="13">
        <f t="shared" si="11"/>
        <v>-0.22410116468873301</v>
      </c>
    </row>
    <row r="190" spans="1:7" x14ac:dyDescent="0.2">
      <c r="A190" s="13" t="s">
        <v>461</v>
      </c>
      <c r="B190" s="15">
        <v>19.04722792607803</v>
      </c>
      <c r="C190" s="13">
        <v>0</v>
      </c>
      <c r="D190" s="13">
        <f t="shared" si="8"/>
        <v>-1.1468471934681421</v>
      </c>
      <c r="E190" s="13">
        <f t="shared" si="9"/>
        <v>-1.1468471934681421</v>
      </c>
      <c r="F190" s="13">
        <f t="shared" si="10"/>
        <v>0.24106542712016743</v>
      </c>
      <c r="G190" s="13">
        <f t="shared" si="11"/>
        <v>-0.27583970704144162</v>
      </c>
    </row>
    <row r="191" spans="1:7" x14ac:dyDescent="0.2">
      <c r="A191" s="13" t="s">
        <v>462</v>
      </c>
      <c r="B191" s="15">
        <v>27.427789185489392</v>
      </c>
      <c r="C191" s="13">
        <v>0</v>
      </c>
      <c r="D191" s="13">
        <f t="shared" si="8"/>
        <v>-1.8702303729124854</v>
      </c>
      <c r="E191" s="13">
        <f t="shared" si="9"/>
        <v>-1.8702303729124854</v>
      </c>
      <c r="F191" s="13">
        <f t="shared" si="10"/>
        <v>0.13351506871831759</v>
      </c>
      <c r="G191" s="13">
        <f t="shared" si="11"/>
        <v>-0.1433105603046575</v>
      </c>
    </row>
    <row r="192" spans="1:7" x14ac:dyDescent="0.2">
      <c r="A192" s="13" t="s">
        <v>463</v>
      </c>
      <c r="B192" s="15">
        <v>13.399041752224504</v>
      </c>
      <c r="C192" s="13">
        <v>0</v>
      </c>
      <c r="D192" s="13">
        <f t="shared" si="8"/>
        <v>-0.65931387128791341</v>
      </c>
      <c r="E192" s="13">
        <f t="shared" si="9"/>
        <v>-0.65931387128791341</v>
      </c>
      <c r="F192" s="13">
        <f t="shared" si="10"/>
        <v>0.3408937576842499</v>
      </c>
      <c r="G192" s="13">
        <f t="shared" si="11"/>
        <v>-0.41687053999918744</v>
      </c>
    </row>
    <row r="193" spans="1:7" x14ac:dyDescent="0.2">
      <c r="A193" s="13" t="s">
        <v>464</v>
      </c>
      <c r="B193" s="15">
        <v>8.3778234086242307</v>
      </c>
      <c r="C193" s="13">
        <v>0</v>
      </c>
      <c r="D193" s="13">
        <f t="shared" si="8"/>
        <v>-0.22589840212720602</v>
      </c>
      <c r="E193" s="13">
        <f t="shared" si="9"/>
        <v>-0.22589840212720602</v>
      </c>
      <c r="F193" s="13">
        <f t="shared" si="10"/>
        <v>0.44376433888558026</v>
      </c>
      <c r="G193" s="13">
        <f t="shared" si="11"/>
        <v>-0.58656322360576929</v>
      </c>
    </row>
    <row r="194" spans="1:7" x14ac:dyDescent="0.2">
      <c r="A194" s="13" t="s">
        <v>465</v>
      </c>
      <c r="B194" s="15">
        <v>11.917864476386036</v>
      </c>
      <c r="C194" s="13">
        <v>0</v>
      </c>
      <c r="D194" s="13">
        <f t="shared" ref="D194:D257" si="12">$J$2+$J$3*B194</f>
        <v>-0.5314633975605727</v>
      </c>
      <c r="E194" s="13">
        <f t="shared" si="9"/>
        <v>-0.5314633975605727</v>
      </c>
      <c r="F194" s="13">
        <f t="shared" si="10"/>
        <v>0.37017563850757612</v>
      </c>
      <c r="G194" s="13">
        <f t="shared" si="11"/>
        <v>-0.46231428974793937</v>
      </c>
    </row>
    <row r="195" spans="1:7" x14ac:dyDescent="0.2">
      <c r="A195" s="13" t="s">
        <v>466</v>
      </c>
      <c r="B195" s="15">
        <v>17.596167008898014</v>
      </c>
      <c r="C195" s="13">
        <v>0</v>
      </c>
      <c r="D195" s="13">
        <f t="shared" si="12"/>
        <v>-1.0215962672657566</v>
      </c>
      <c r="E195" s="13">
        <f t="shared" ref="E195:E258" si="13">MIN(MAX(D195,-35),35)</f>
        <v>-1.0215962672657566</v>
      </c>
      <c r="F195" s="13">
        <f t="shared" ref="F195:F258" si="14">1/(1+EXP(-E195))</f>
        <v>0.26471658366776096</v>
      </c>
      <c r="G195" s="13">
        <f t="shared" ref="G195:G258" si="15">C195*LN(F195)+(1-C195)*LN(1-F195)</f>
        <v>-0.30749925364202296</v>
      </c>
    </row>
    <row r="196" spans="1:7" x14ac:dyDescent="0.2">
      <c r="A196" s="13" t="s">
        <v>467</v>
      </c>
      <c r="B196" s="15">
        <v>10.023271731690622</v>
      </c>
      <c r="C196" s="13">
        <v>0</v>
      </c>
      <c r="D196" s="13">
        <f t="shared" si="12"/>
        <v>-0.36792822599066566</v>
      </c>
      <c r="E196" s="13">
        <f t="shared" si="13"/>
        <v>-0.36792822599066566</v>
      </c>
      <c r="F196" s="13">
        <f t="shared" si="14"/>
        <v>0.40904172990510257</v>
      </c>
      <c r="G196" s="13">
        <f t="shared" si="15"/>
        <v>-0.52600987304545488</v>
      </c>
    </row>
    <row r="197" spans="1:7" x14ac:dyDescent="0.2">
      <c r="A197" s="13" t="s">
        <v>468</v>
      </c>
      <c r="B197" s="15">
        <v>13.390828199863108</v>
      </c>
      <c r="C197" s="13">
        <v>1</v>
      </c>
      <c r="D197" s="13">
        <f t="shared" si="12"/>
        <v>-0.65860490378110748</v>
      </c>
      <c r="E197" s="13">
        <f t="shared" si="13"/>
        <v>-0.65860490378110748</v>
      </c>
      <c r="F197" s="13">
        <f t="shared" si="14"/>
        <v>0.34105307015686026</v>
      </c>
      <c r="G197" s="13">
        <f t="shared" si="15"/>
        <v>-1.075717182849327</v>
      </c>
    </row>
    <row r="198" spans="1:7" x14ac:dyDescent="0.2">
      <c r="A198" s="13" t="s">
        <v>469</v>
      </c>
      <c r="B198" s="15">
        <v>5.6646132785763177</v>
      </c>
      <c r="C198" s="13">
        <v>0</v>
      </c>
      <c r="D198" s="13">
        <f t="shared" si="12"/>
        <v>8.2971976210279852E-3</v>
      </c>
      <c r="E198" s="13">
        <f t="shared" si="13"/>
        <v>8.2971976210279852E-3</v>
      </c>
      <c r="F198" s="13">
        <f t="shared" si="14"/>
        <v>0.50207428750517169</v>
      </c>
      <c r="G198" s="13">
        <f t="shared" si="15"/>
        <v>-0.69730438478182022</v>
      </c>
    </row>
    <row r="199" spans="1:7" x14ac:dyDescent="0.2">
      <c r="A199" s="13" t="s">
        <v>470</v>
      </c>
      <c r="B199" s="15">
        <v>15.373032169746748</v>
      </c>
      <c r="C199" s="13">
        <v>0</v>
      </c>
      <c r="D199" s="13">
        <f t="shared" si="12"/>
        <v>-0.82970239542361135</v>
      </c>
      <c r="E199" s="13">
        <f t="shared" si="13"/>
        <v>-0.82970239542361135</v>
      </c>
      <c r="F199" s="13">
        <f t="shared" si="14"/>
        <v>0.30370800077585564</v>
      </c>
      <c r="G199" s="13">
        <f t="shared" si="15"/>
        <v>-0.36198616751449508</v>
      </c>
    </row>
    <row r="200" spans="1:7" x14ac:dyDescent="0.2">
      <c r="A200" s="13" t="s">
        <v>471</v>
      </c>
      <c r="B200" s="15">
        <v>8.1670088980150588</v>
      </c>
      <c r="C200" s="13">
        <v>0</v>
      </c>
      <c r="D200" s="13">
        <f t="shared" si="12"/>
        <v>-0.20770156945251983</v>
      </c>
      <c r="E200" s="13">
        <f t="shared" si="13"/>
        <v>-0.20770156945251983</v>
      </c>
      <c r="F200" s="13">
        <f t="shared" si="14"/>
        <v>0.44826047737144409</v>
      </c>
      <c r="G200" s="13">
        <f t="shared" si="15"/>
        <v>-0.59467922337120793</v>
      </c>
    </row>
    <row r="201" spans="1:7" x14ac:dyDescent="0.2">
      <c r="A201" s="13" t="s">
        <v>472</v>
      </c>
      <c r="B201" s="15">
        <v>12.774811772758385</v>
      </c>
      <c r="C201" s="13">
        <v>0</v>
      </c>
      <c r="D201" s="13">
        <f t="shared" si="12"/>
        <v>-0.60543234077066077</v>
      </c>
      <c r="E201" s="13">
        <f t="shared" si="13"/>
        <v>-0.60543234077066077</v>
      </c>
      <c r="F201" s="13">
        <f t="shared" si="14"/>
        <v>0.35310184548931206</v>
      </c>
      <c r="G201" s="13">
        <f t="shared" si="15"/>
        <v>-0.43556640875635011</v>
      </c>
    </row>
    <row r="202" spans="1:7" x14ac:dyDescent="0.2">
      <c r="A202" s="13" t="s">
        <v>473</v>
      </c>
      <c r="B202" s="15">
        <v>18.250513347022586</v>
      </c>
      <c r="C202" s="13">
        <v>0</v>
      </c>
      <c r="D202" s="13">
        <f t="shared" si="12"/>
        <v>-1.0780773453079642</v>
      </c>
      <c r="E202" s="13">
        <f t="shared" si="13"/>
        <v>-1.0780773453079642</v>
      </c>
      <c r="F202" s="13">
        <f t="shared" si="14"/>
        <v>0.25387003361702626</v>
      </c>
      <c r="G202" s="13">
        <f t="shared" si="15"/>
        <v>-0.29285547628096587</v>
      </c>
    </row>
    <row r="203" spans="1:7" x14ac:dyDescent="0.2">
      <c r="A203" s="13" t="s">
        <v>474</v>
      </c>
      <c r="B203" s="15">
        <v>12.506502395619439</v>
      </c>
      <c r="C203" s="13">
        <v>0</v>
      </c>
      <c r="D203" s="13">
        <f t="shared" si="12"/>
        <v>-0.58227273554833281</v>
      </c>
      <c r="E203" s="13">
        <f t="shared" si="13"/>
        <v>-0.58227273554833281</v>
      </c>
      <c r="F203" s="13">
        <f t="shared" si="14"/>
        <v>0.35840980508106141</v>
      </c>
      <c r="G203" s="13">
        <f t="shared" si="15"/>
        <v>-0.44380550478018127</v>
      </c>
    </row>
    <row r="204" spans="1:7" x14ac:dyDescent="0.2">
      <c r="A204" s="13" t="s">
        <v>475</v>
      </c>
      <c r="B204" s="15">
        <v>19.348391512662559</v>
      </c>
      <c r="C204" s="13">
        <v>0</v>
      </c>
      <c r="D204" s="13">
        <f t="shared" si="12"/>
        <v>-1.1728426687176936</v>
      </c>
      <c r="E204" s="13">
        <f t="shared" si="13"/>
        <v>-1.1728426687176936</v>
      </c>
      <c r="F204" s="13">
        <f t="shared" si="14"/>
        <v>0.23634154295725873</v>
      </c>
      <c r="G204" s="13">
        <f t="shared" si="15"/>
        <v>-0.26963463552593525</v>
      </c>
    </row>
    <row r="205" spans="1:7" x14ac:dyDescent="0.2">
      <c r="A205" s="13" t="s">
        <v>476</v>
      </c>
      <c r="B205" s="15">
        <v>12.725530458590006</v>
      </c>
      <c r="C205" s="13">
        <v>0</v>
      </c>
      <c r="D205" s="13">
        <f t="shared" si="12"/>
        <v>-0.60117853572982494</v>
      </c>
      <c r="E205" s="13">
        <f t="shared" si="13"/>
        <v>-0.60117853572982494</v>
      </c>
      <c r="F205" s="13">
        <f t="shared" si="14"/>
        <v>0.35407410968072722</v>
      </c>
      <c r="G205" s="13">
        <f t="shared" si="15"/>
        <v>-0.43707050264847602</v>
      </c>
    </row>
    <row r="206" spans="1:7" x14ac:dyDescent="0.2">
      <c r="A206" s="13" t="s">
        <v>477</v>
      </c>
      <c r="B206" s="15">
        <v>15.425051334702259</v>
      </c>
      <c r="C206" s="13">
        <v>0</v>
      </c>
      <c r="D206" s="13">
        <f t="shared" si="12"/>
        <v>-0.83419252296671575</v>
      </c>
      <c r="E206" s="13">
        <f t="shared" si="13"/>
        <v>-0.83419252296671575</v>
      </c>
      <c r="F206" s="13">
        <f t="shared" si="14"/>
        <v>0.30275931371322029</v>
      </c>
      <c r="G206" s="13">
        <f t="shared" si="15"/>
        <v>-0.36062461034535426</v>
      </c>
    </row>
    <row r="207" spans="1:7" x14ac:dyDescent="0.2">
      <c r="A207" s="13" t="s">
        <v>478</v>
      </c>
      <c r="B207" s="15">
        <v>13.998631074606434</v>
      </c>
      <c r="C207" s="13">
        <v>0</v>
      </c>
      <c r="D207" s="13">
        <f t="shared" si="12"/>
        <v>-0.71106849928474802</v>
      </c>
      <c r="E207" s="13">
        <f t="shared" si="13"/>
        <v>-0.71106849928474802</v>
      </c>
      <c r="F207" s="13">
        <f t="shared" si="14"/>
        <v>0.32936278391053164</v>
      </c>
      <c r="G207" s="13">
        <f t="shared" si="15"/>
        <v>-0.39952694978624298</v>
      </c>
    </row>
    <row r="208" spans="1:7" x14ac:dyDescent="0.2">
      <c r="A208" s="13" t="s">
        <v>479</v>
      </c>
      <c r="B208" s="15">
        <v>11.967145790554415</v>
      </c>
      <c r="C208" s="13">
        <v>0</v>
      </c>
      <c r="D208" s="13">
        <f t="shared" si="12"/>
        <v>-0.53571720260140854</v>
      </c>
      <c r="E208" s="13">
        <f t="shared" si="13"/>
        <v>-0.53571720260140854</v>
      </c>
      <c r="F208" s="13">
        <f t="shared" si="14"/>
        <v>0.36918443131583289</v>
      </c>
      <c r="G208" s="13">
        <f t="shared" si="15"/>
        <v>-0.46074174334150036</v>
      </c>
    </row>
    <row r="209" spans="1:7" x14ac:dyDescent="0.2">
      <c r="A209" s="13" t="s">
        <v>480</v>
      </c>
      <c r="B209" s="15">
        <v>15.000684462696784</v>
      </c>
      <c r="C209" s="13">
        <v>1</v>
      </c>
      <c r="D209" s="13">
        <f t="shared" si="12"/>
        <v>-0.7975625351150748</v>
      </c>
      <c r="E209" s="13">
        <f t="shared" si="13"/>
        <v>-0.7975625351150748</v>
      </c>
      <c r="F209" s="13">
        <f t="shared" si="14"/>
        <v>0.31054715753591511</v>
      </c>
      <c r="G209" s="13">
        <f t="shared" si="15"/>
        <v>-1.1694195130185043</v>
      </c>
    </row>
    <row r="210" spans="1:7" x14ac:dyDescent="0.2">
      <c r="A210" s="13" t="s">
        <v>481</v>
      </c>
      <c r="B210" s="15">
        <v>13.861738535249829</v>
      </c>
      <c r="C210" s="13">
        <v>0</v>
      </c>
      <c r="D210" s="13">
        <f t="shared" si="12"/>
        <v>-0.69925237417131547</v>
      </c>
      <c r="E210" s="13">
        <f t="shared" si="13"/>
        <v>-0.69925237417131547</v>
      </c>
      <c r="F210" s="13">
        <f t="shared" si="14"/>
        <v>0.33197800694005536</v>
      </c>
      <c r="G210" s="13">
        <f t="shared" si="15"/>
        <v>-0.40343418224503363</v>
      </c>
    </row>
    <row r="211" spans="1:7" x14ac:dyDescent="0.2">
      <c r="A211" s="13" t="s">
        <v>482</v>
      </c>
      <c r="B211" s="15">
        <v>11.939767282683095</v>
      </c>
      <c r="C211" s="13">
        <v>0</v>
      </c>
      <c r="D211" s="13">
        <f t="shared" si="12"/>
        <v>-0.53335397757872194</v>
      </c>
      <c r="E211" s="13">
        <f t="shared" si="13"/>
        <v>-0.53335397757872194</v>
      </c>
      <c r="F211" s="13">
        <f t="shared" si="14"/>
        <v>0.36973496631973091</v>
      </c>
      <c r="G211" s="13">
        <f t="shared" si="15"/>
        <v>-0.46161485967972649</v>
      </c>
    </row>
    <row r="212" spans="1:7" x14ac:dyDescent="0.2">
      <c r="A212" s="13" t="s">
        <v>483</v>
      </c>
      <c r="B212" s="15">
        <v>15.477070499657769</v>
      </c>
      <c r="C212" s="13">
        <v>0</v>
      </c>
      <c r="D212" s="13">
        <f t="shared" si="12"/>
        <v>-0.83868265050982016</v>
      </c>
      <c r="E212" s="13">
        <f t="shared" si="13"/>
        <v>-0.83868265050982016</v>
      </c>
      <c r="F212" s="13">
        <f t="shared" si="14"/>
        <v>0.30181230554340022</v>
      </c>
      <c r="G212" s="13">
        <f t="shared" si="15"/>
        <v>-0.35926730913480787</v>
      </c>
    </row>
    <row r="213" spans="1:7" x14ac:dyDescent="0.2">
      <c r="A213" s="13" t="s">
        <v>484</v>
      </c>
      <c r="B213" s="15">
        <v>7.3620807665982202</v>
      </c>
      <c r="C213" s="13">
        <v>0</v>
      </c>
      <c r="D213" s="13">
        <f t="shared" si="12"/>
        <v>-0.13822275378553606</v>
      </c>
      <c r="E213" s="13">
        <f t="shared" si="13"/>
        <v>-0.13822275378553606</v>
      </c>
      <c r="F213" s="13">
        <f t="shared" si="14"/>
        <v>0.46549922370431879</v>
      </c>
      <c r="G213" s="13">
        <f t="shared" si="15"/>
        <v>-0.62642209614076483</v>
      </c>
    </row>
    <row r="214" spans="1:7" x14ac:dyDescent="0.2">
      <c r="A214" s="13" t="s">
        <v>485</v>
      </c>
      <c r="B214" s="15">
        <v>17.084188911704313</v>
      </c>
      <c r="C214" s="13">
        <v>0</v>
      </c>
      <c r="D214" s="13">
        <f t="shared" si="12"/>
        <v>-0.97740395934151869</v>
      </c>
      <c r="E214" s="13">
        <f t="shared" si="13"/>
        <v>-0.97740395934151869</v>
      </c>
      <c r="F214" s="13">
        <f t="shared" si="14"/>
        <v>0.27340719845985928</v>
      </c>
      <c r="G214" s="13">
        <f t="shared" si="15"/>
        <v>-0.31938906629043495</v>
      </c>
    </row>
    <row r="215" spans="1:7" x14ac:dyDescent="0.2">
      <c r="A215" s="13" t="s">
        <v>486</v>
      </c>
      <c r="B215" s="15">
        <v>19.674195756331279</v>
      </c>
      <c r="C215" s="13">
        <v>0</v>
      </c>
      <c r="D215" s="13">
        <f t="shared" si="12"/>
        <v>-1.2009650464876633</v>
      </c>
      <c r="E215" s="13">
        <f t="shared" si="13"/>
        <v>-1.2009650464876633</v>
      </c>
      <c r="F215" s="13">
        <f t="shared" si="14"/>
        <v>0.2313035845856872</v>
      </c>
      <c r="G215" s="13">
        <f t="shared" si="15"/>
        <v>-0.2630591658169103</v>
      </c>
    </row>
    <row r="216" spans="1:7" x14ac:dyDescent="0.2">
      <c r="A216" s="13" t="s">
        <v>487</v>
      </c>
      <c r="B216" s="15">
        <v>12.832306639288159</v>
      </c>
      <c r="C216" s="13">
        <v>0</v>
      </c>
      <c r="D216" s="13">
        <f t="shared" si="12"/>
        <v>-0.61039511331830254</v>
      </c>
      <c r="E216" s="13">
        <f t="shared" si="13"/>
        <v>-0.61039511331830254</v>
      </c>
      <c r="F216" s="13">
        <f t="shared" si="14"/>
        <v>0.35196907249918452</v>
      </c>
      <c r="G216" s="13">
        <f t="shared" si="15"/>
        <v>-0.43381685614407395</v>
      </c>
    </row>
    <row r="217" spans="1:7" x14ac:dyDescent="0.2">
      <c r="A217" s="13" t="s">
        <v>488</v>
      </c>
      <c r="B217" s="15">
        <v>27.748117727583846</v>
      </c>
      <c r="C217" s="13">
        <v>0</v>
      </c>
      <c r="D217" s="13">
        <f t="shared" si="12"/>
        <v>-1.8978801056779175</v>
      </c>
      <c r="E217" s="13">
        <f t="shared" si="13"/>
        <v>-1.8978801056779175</v>
      </c>
      <c r="F217" s="13">
        <f t="shared" si="14"/>
        <v>0.1303485927463105</v>
      </c>
      <c r="G217" s="13">
        <f t="shared" si="15"/>
        <v>-0.13966282894531404</v>
      </c>
    </row>
    <row r="218" spans="1:7" x14ac:dyDescent="0.2">
      <c r="A218" s="13" t="s">
        <v>489</v>
      </c>
      <c r="B218" s="15">
        <v>14.340862422997947</v>
      </c>
      <c r="C218" s="13">
        <v>0</v>
      </c>
      <c r="D218" s="13">
        <f t="shared" si="12"/>
        <v>-0.74060881206832962</v>
      </c>
      <c r="E218" s="13">
        <f t="shared" si="13"/>
        <v>-0.74060881206832962</v>
      </c>
      <c r="F218" s="13">
        <f t="shared" si="14"/>
        <v>0.32287102767296283</v>
      </c>
      <c r="G218" s="13">
        <f t="shared" si="15"/>
        <v>-0.38989351856082438</v>
      </c>
    </row>
    <row r="219" spans="1:7" x14ac:dyDescent="0.2">
      <c r="A219" s="13" t="s">
        <v>490</v>
      </c>
      <c r="B219" s="15">
        <v>12.366872005475702</v>
      </c>
      <c r="C219" s="13">
        <v>0</v>
      </c>
      <c r="D219" s="13">
        <f t="shared" si="12"/>
        <v>-0.57022028793263169</v>
      </c>
      <c r="E219" s="13">
        <f t="shared" si="13"/>
        <v>-0.57022028793263169</v>
      </c>
      <c r="F219" s="13">
        <f t="shared" si="14"/>
        <v>0.36118599611426788</v>
      </c>
      <c r="G219" s="13">
        <f t="shared" si="15"/>
        <v>-0.44814194070603142</v>
      </c>
    </row>
    <row r="220" spans="1:7" x14ac:dyDescent="0.2">
      <c r="A220" s="13" t="s">
        <v>491</v>
      </c>
      <c r="B220" s="15">
        <v>9.3278576317590698</v>
      </c>
      <c r="C220" s="13">
        <v>0</v>
      </c>
      <c r="D220" s="13">
        <f t="shared" si="12"/>
        <v>-0.30790231041442817</v>
      </c>
      <c r="E220" s="13">
        <f t="shared" si="13"/>
        <v>-0.30790231041442817</v>
      </c>
      <c r="F220" s="13">
        <f t="shared" si="14"/>
        <v>0.42362684350607738</v>
      </c>
      <c r="G220" s="13">
        <f t="shared" si="15"/>
        <v>-0.55099998690944318</v>
      </c>
    </row>
    <row r="221" spans="1:7" x14ac:dyDescent="0.2">
      <c r="A221" s="13" t="s">
        <v>492</v>
      </c>
      <c r="B221" s="15">
        <v>15.19233401779603</v>
      </c>
      <c r="C221" s="13">
        <v>0</v>
      </c>
      <c r="D221" s="13">
        <f t="shared" si="12"/>
        <v>-0.81410511027388033</v>
      </c>
      <c r="E221" s="13">
        <f t="shared" si="13"/>
        <v>-0.81410511027388033</v>
      </c>
      <c r="F221" s="13">
        <f t="shared" si="14"/>
        <v>0.30701641213918934</v>
      </c>
      <c r="G221" s="13">
        <f t="shared" si="15"/>
        <v>-0.3667489628132074</v>
      </c>
    </row>
    <row r="222" spans="1:7" x14ac:dyDescent="0.2">
      <c r="A222" s="13" t="s">
        <v>493</v>
      </c>
      <c r="B222" s="15">
        <v>8.7474332648870643</v>
      </c>
      <c r="C222" s="13">
        <v>0</v>
      </c>
      <c r="D222" s="13">
        <f t="shared" si="12"/>
        <v>-0.257801939933474</v>
      </c>
      <c r="E222" s="13">
        <f t="shared" si="13"/>
        <v>-0.257801939933474</v>
      </c>
      <c r="F222" s="13">
        <f t="shared" si="14"/>
        <v>0.43590411660852246</v>
      </c>
      <c r="G222" s="13">
        <f t="shared" si="15"/>
        <v>-0.57253103592020471</v>
      </c>
    </row>
    <row r="223" spans="1:7" x14ac:dyDescent="0.2">
      <c r="A223" s="13" t="s">
        <v>494</v>
      </c>
      <c r="B223" s="15">
        <v>11.945242984257359</v>
      </c>
      <c r="C223" s="13">
        <v>1</v>
      </c>
      <c r="D223" s="13">
        <f t="shared" si="12"/>
        <v>-0.5338266225832593</v>
      </c>
      <c r="E223" s="13">
        <f t="shared" si="13"/>
        <v>-0.5338266225832593</v>
      </c>
      <c r="F223" s="13">
        <f t="shared" si="14"/>
        <v>0.36962483215466657</v>
      </c>
      <c r="G223" s="13">
        <f t="shared" si="15"/>
        <v>-0.99526675490586791</v>
      </c>
    </row>
    <row r="224" spans="1:7" x14ac:dyDescent="0.2">
      <c r="A224" s="13" t="s">
        <v>495</v>
      </c>
      <c r="B224" s="15">
        <v>16.128678986995208</v>
      </c>
      <c r="C224" s="13">
        <v>0</v>
      </c>
      <c r="D224" s="13">
        <f t="shared" si="12"/>
        <v>-0.89492740604975918</v>
      </c>
      <c r="E224" s="13">
        <f t="shared" si="13"/>
        <v>-0.89492740604975918</v>
      </c>
      <c r="F224" s="13">
        <f t="shared" si="14"/>
        <v>0.29009403139841683</v>
      </c>
      <c r="G224" s="13">
        <f t="shared" si="15"/>
        <v>-0.34262275630685979</v>
      </c>
    </row>
    <row r="225" spans="1:7" x14ac:dyDescent="0.2">
      <c r="A225" s="13" t="s">
        <v>496</v>
      </c>
      <c r="B225" s="15">
        <v>15.832991101984941</v>
      </c>
      <c r="C225" s="13">
        <v>0</v>
      </c>
      <c r="D225" s="13">
        <f t="shared" si="12"/>
        <v>-0.86940457580474484</v>
      </c>
      <c r="E225" s="13">
        <f t="shared" si="13"/>
        <v>-0.86940457580474484</v>
      </c>
      <c r="F225" s="13">
        <f t="shared" si="14"/>
        <v>0.29537821249394741</v>
      </c>
      <c r="G225" s="13">
        <f t="shared" si="15"/>
        <v>-0.35009409174487643</v>
      </c>
    </row>
    <row r="226" spans="1:7" x14ac:dyDescent="0.2">
      <c r="A226" s="13" t="s">
        <v>497</v>
      </c>
      <c r="B226" s="15">
        <v>10.932238193018481</v>
      </c>
      <c r="C226" s="13">
        <v>0</v>
      </c>
      <c r="D226" s="13">
        <f t="shared" si="12"/>
        <v>-0.44638729674385813</v>
      </c>
      <c r="E226" s="13">
        <f t="shared" si="13"/>
        <v>-0.44638729674385813</v>
      </c>
      <c r="F226" s="13">
        <f t="shared" si="14"/>
        <v>0.39022006115085289</v>
      </c>
      <c r="G226" s="13">
        <f t="shared" si="15"/>
        <v>-0.49465714288787954</v>
      </c>
    </row>
    <row r="227" spans="1:7" x14ac:dyDescent="0.2">
      <c r="A227" s="13" t="s">
        <v>498</v>
      </c>
      <c r="B227" s="15">
        <v>9.3004791238877473</v>
      </c>
      <c r="C227" s="13">
        <v>1</v>
      </c>
      <c r="D227" s="13">
        <f t="shared" si="12"/>
        <v>-0.30553908539174157</v>
      </c>
      <c r="E227" s="13">
        <f t="shared" si="13"/>
        <v>-0.30553908539174157</v>
      </c>
      <c r="F227" s="13">
        <f t="shared" si="14"/>
        <v>0.42420396929840953</v>
      </c>
      <c r="G227" s="13">
        <f t="shared" si="15"/>
        <v>-0.85754087975622495</v>
      </c>
    </row>
    <row r="228" spans="1:7" x14ac:dyDescent="0.2">
      <c r="A228" s="13" t="s">
        <v>499</v>
      </c>
      <c r="B228" s="15">
        <v>17.560574948665298</v>
      </c>
      <c r="C228" s="13">
        <v>1</v>
      </c>
      <c r="D228" s="13">
        <f t="shared" si="12"/>
        <v>-1.0185240747362641</v>
      </c>
      <c r="E228" s="13">
        <f t="shared" si="13"/>
        <v>-1.0185240747362641</v>
      </c>
      <c r="F228" s="13">
        <f t="shared" si="14"/>
        <v>0.26531499256823804</v>
      </c>
      <c r="G228" s="13">
        <f t="shared" si="15"/>
        <v>-1.3268375076815422</v>
      </c>
    </row>
    <row r="229" spans="1:7" x14ac:dyDescent="0.2">
      <c r="A229" s="13" t="s">
        <v>500</v>
      </c>
      <c r="B229" s="15">
        <v>16.859685147159478</v>
      </c>
      <c r="C229" s="13">
        <v>0</v>
      </c>
      <c r="D229" s="13">
        <f t="shared" si="12"/>
        <v>-0.95802551415548898</v>
      </c>
      <c r="E229" s="13">
        <f t="shared" si="13"/>
        <v>-0.95802551415548898</v>
      </c>
      <c r="F229" s="13">
        <f t="shared" si="14"/>
        <v>0.27727369394572854</v>
      </c>
      <c r="G229" s="13">
        <f t="shared" si="15"/>
        <v>-0.32472468166799484</v>
      </c>
    </row>
    <row r="230" spans="1:7" x14ac:dyDescent="0.2">
      <c r="A230" s="13" t="s">
        <v>501</v>
      </c>
      <c r="B230" s="15">
        <v>12.328542094455852</v>
      </c>
      <c r="C230" s="13">
        <v>0</v>
      </c>
      <c r="D230" s="13">
        <f t="shared" si="12"/>
        <v>-0.56691177290087036</v>
      </c>
      <c r="E230" s="13">
        <f t="shared" si="13"/>
        <v>-0.56691177290087036</v>
      </c>
      <c r="F230" s="13">
        <f t="shared" si="14"/>
        <v>0.36194972207034098</v>
      </c>
      <c r="G230" s="13">
        <f t="shared" si="15"/>
        <v>-0.44933819320995905</v>
      </c>
    </row>
    <row r="231" spans="1:7" x14ac:dyDescent="0.2">
      <c r="A231" s="13" t="s">
        <v>502</v>
      </c>
      <c r="B231" s="15">
        <v>6.9267624914442161</v>
      </c>
      <c r="C231" s="13">
        <v>0</v>
      </c>
      <c r="D231" s="13">
        <f t="shared" si="12"/>
        <v>-0.10064747592482048</v>
      </c>
      <c r="E231" s="13">
        <f t="shared" si="13"/>
        <v>-0.10064747592482048</v>
      </c>
      <c r="F231" s="13">
        <f t="shared" si="14"/>
        <v>0.4748593501558479</v>
      </c>
      <c r="G231" s="13">
        <f t="shared" si="15"/>
        <v>-0.64408914780545479</v>
      </c>
    </row>
    <row r="232" spans="1:7" x14ac:dyDescent="0.2">
      <c r="A232" s="13" t="s">
        <v>503</v>
      </c>
      <c r="B232" s="15">
        <v>14.05886379192334</v>
      </c>
      <c r="C232" s="13">
        <v>0</v>
      </c>
      <c r="D232" s="13">
        <f t="shared" si="12"/>
        <v>-0.71626759433465836</v>
      </c>
      <c r="E232" s="13">
        <f t="shared" si="13"/>
        <v>-0.71626759433465836</v>
      </c>
      <c r="F232" s="13">
        <f t="shared" si="14"/>
        <v>0.32821541299311019</v>
      </c>
      <c r="G232" s="13">
        <f t="shared" si="15"/>
        <v>-0.39781754489701066</v>
      </c>
    </row>
    <row r="233" spans="1:7" x14ac:dyDescent="0.2">
      <c r="A233" s="13" t="s">
        <v>504</v>
      </c>
      <c r="B233" s="15">
        <v>12.747433264887064</v>
      </c>
      <c r="C233" s="13">
        <v>0</v>
      </c>
      <c r="D233" s="13">
        <f t="shared" si="12"/>
        <v>-0.60306911574797417</v>
      </c>
      <c r="E233" s="13">
        <f t="shared" si="13"/>
        <v>-0.60306911574797417</v>
      </c>
      <c r="F233" s="13">
        <f t="shared" si="14"/>
        <v>0.35364184276256599</v>
      </c>
      <c r="G233" s="13">
        <f t="shared" si="15"/>
        <v>-0.43640150586700155</v>
      </c>
    </row>
    <row r="234" spans="1:7" x14ac:dyDescent="0.2">
      <c r="A234" s="13" t="s">
        <v>505</v>
      </c>
      <c r="B234" s="15">
        <v>10.165639972621491</v>
      </c>
      <c r="C234" s="13">
        <v>0</v>
      </c>
      <c r="D234" s="13">
        <f t="shared" si="12"/>
        <v>-0.38021699610863546</v>
      </c>
      <c r="E234" s="13">
        <f t="shared" si="13"/>
        <v>-0.38021699610863546</v>
      </c>
      <c r="F234" s="13">
        <f t="shared" si="14"/>
        <v>0.40607456130929859</v>
      </c>
      <c r="G234" s="13">
        <f t="shared" si="15"/>
        <v>-0.52100149158802833</v>
      </c>
    </row>
    <row r="235" spans="1:7" x14ac:dyDescent="0.2">
      <c r="A235" s="13" t="s">
        <v>506</v>
      </c>
      <c r="B235" s="15">
        <v>11.93429158110883</v>
      </c>
      <c r="C235" s="13">
        <v>1</v>
      </c>
      <c r="D235" s="13">
        <f t="shared" si="12"/>
        <v>-0.5328813325741848</v>
      </c>
      <c r="E235" s="13">
        <f t="shared" si="13"/>
        <v>-0.5328813325741848</v>
      </c>
      <c r="F235" s="13">
        <f t="shared" si="14"/>
        <v>0.36984511404735676</v>
      </c>
      <c r="G235" s="13">
        <f t="shared" si="15"/>
        <v>-0.99467097166859775</v>
      </c>
    </row>
    <row r="236" spans="1:7" x14ac:dyDescent="0.2">
      <c r="A236" s="13" t="s">
        <v>507</v>
      </c>
      <c r="B236" s="15">
        <v>18.885694729637233</v>
      </c>
      <c r="C236" s="13">
        <v>1</v>
      </c>
      <c r="D236" s="13">
        <f t="shared" si="12"/>
        <v>-1.1329041658342913</v>
      </c>
      <c r="E236" s="13">
        <f t="shared" si="13"/>
        <v>-1.1329041658342913</v>
      </c>
      <c r="F236" s="13">
        <f t="shared" si="14"/>
        <v>0.2436255456810725</v>
      </c>
      <c r="G236" s="13">
        <f t="shared" si="15"/>
        <v>-1.412122881316705</v>
      </c>
    </row>
    <row r="237" spans="1:7" x14ac:dyDescent="0.2">
      <c r="A237" s="13" t="s">
        <v>508</v>
      </c>
      <c r="B237" s="15">
        <v>10.956878850102669</v>
      </c>
      <c r="C237" s="13">
        <v>0</v>
      </c>
      <c r="D237" s="13">
        <f t="shared" si="12"/>
        <v>-0.44851419926427594</v>
      </c>
      <c r="E237" s="13">
        <f t="shared" si="13"/>
        <v>-0.44851419926427594</v>
      </c>
      <c r="F237" s="13">
        <f t="shared" si="14"/>
        <v>0.38971408650493133</v>
      </c>
      <c r="G237" s="13">
        <f t="shared" si="15"/>
        <v>-0.4938277209776506</v>
      </c>
    </row>
    <row r="238" spans="1:7" x14ac:dyDescent="0.2">
      <c r="A238" s="13" t="s">
        <v>509</v>
      </c>
      <c r="B238" s="15">
        <v>10.833675564681725</v>
      </c>
      <c r="C238" s="13">
        <v>0</v>
      </c>
      <c r="D238" s="13">
        <f t="shared" si="12"/>
        <v>-0.43787968666218657</v>
      </c>
      <c r="E238" s="13">
        <f t="shared" si="13"/>
        <v>-0.43787968666218657</v>
      </c>
      <c r="F238" s="13">
        <f t="shared" si="14"/>
        <v>0.3922463132869044</v>
      </c>
      <c r="G238" s="13">
        <f t="shared" si="15"/>
        <v>-0.49798559963713668</v>
      </c>
    </row>
    <row r="239" spans="1:7" x14ac:dyDescent="0.2">
      <c r="A239" s="13" t="s">
        <v>510</v>
      </c>
      <c r="B239" s="15">
        <v>13.360711841204655</v>
      </c>
      <c r="C239" s="13">
        <v>0</v>
      </c>
      <c r="D239" s="13">
        <f t="shared" si="12"/>
        <v>-0.65600535625615231</v>
      </c>
      <c r="E239" s="13">
        <f t="shared" si="13"/>
        <v>-0.65600535625615231</v>
      </c>
      <c r="F239" s="13">
        <f t="shared" si="14"/>
        <v>0.3416375229015286</v>
      </c>
      <c r="G239" s="13">
        <f t="shared" si="15"/>
        <v>-0.41799962228453191</v>
      </c>
    </row>
    <row r="240" spans="1:7" x14ac:dyDescent="0.2">
      <c r="A240" s="13" t="s">
        <v>511</v>
      </c>
      <c r="B240" s="15">
        <v>15.972621492128679</v>
      </c>
      <c r="C240" s="13">
        <v>1</v>
      </c>
      <c r="D240" s="13">
        <f t="shared" si="12"/>
        <v>-0.88145702342044596</v>
      </c>
      <c r="E240" s="13">
        <f t="shared" si="13"/>
        <v>-0.88145702342044596</v>
      </c>
      <c r="F240" s="13">
        <f t="shared" si="14"/>
        <v>0.29287593886763935</v>
      </c>
      <c r="G240" s="13">
        <f t="shared" si="15"/>
        <v>-1.2280061764652845</v>
      </c>
    </row>
    <row r="241" spans="1:7" x14ac:dyDescent="0.2">
      <c r="A241" s="13" t="s">
        <v>512</v>
      </c>
      <c r="B241" s="15">
        <v>12.481861738535249</v>
      </c>
      <c r="C241" s="13">
        <v>0</v>
      </c>
      <c r="D241" s="13">
        <f t="shared" si="12"/>
        <v>-0.580145833027915</v>
      </c>
      <c r="E241" s="13">
        <f t="shared" si="13"/>
        <v>-0.580145833027915</v>
      </c>
      <c r="F241" s="13">
        <f t="shared" si="14"/>
        <v>0.35889903817774704</v>
      </c>
      <c r="G241" s="13">
        <f t="shared" si="15"/>
        <v>-0.4445683277213674</v>
      </c>
    </row>
    <row r="242" spans="1:7" x14ac:dyDescent="0.2">
      <c r="A242" s="13" t="s">
        <v>513</v>
      </c>
      <c r="B242" s="15">
        <v>11.819301848049282</v>
      </c>
      <c r="C242" s="13">
        <v>0</v>
      </c>
      <c r="D242" s="13">
        <f t="shared" si="12"/>
        <v>-0.52295578747890126</v>
      </c>
      <c r="E242" s="13">
        <f t="shared" si="13"/>
        <v>-0.52295578747890126</v>
      </c>
      <c r="F242" s="13">
        <f t="shared" si="14"/>
        <v>0.37216133187534461</v>
      </c>
      <c r="G242" s="13">
        <f t="shared" si="15"/>
        <v>-0.46547204340853016</v>
      </c>
    </row>
    <row r="243" spans="1:7" x14ac:dyDescent="0.2">
      <c r="A243" s="13" t="s">
        <v>514</v>
      </c>
      <c r="B243" s="15">
        <v>13.32785763175907</v>
      </c>
      <c r="C243" s="13">
        <v>0</v>
      </c>
      <c r="D243" s="13">
        <f t="shared" si="12"/>
        <v>-0.65316948622892856</v>
      </c>
      <c r="E243" s="13">
        <f t="shared" si="13"/>
        <v>-0.65316948622892856</v>
      </c>
      <c r="F243" s="13">
        <f t="shared" si="14"/>
        <v>0.34227565670327414</v>
      </c>
      <c r="G243" s="13">
        <f t="shared" si="15"/>
        <v>-0.41896936659298489</v>
      </c>
    </row>
    <row r="244" spans="1:7" x14ac:dyDescent="0.2">
      <c r="A244" s="13" t="s">
        <v>515</v>
      </c>
      <c r="B244" s="15">
        <v>30.064339493497606</v>
      </c>
      <c r="C244" s="13">
        <v>1</v>
      </c>
      <c r="D244" s="13">
        <f t="shared" si="12"/>
        <v>-2.0978089425971973</v>
      </c>
      <c r="E244" s="13">
        <f t="shared" si="13"/>
        <v>-2.0978089425971973</v>
      </c>
      <c r="F244" s="13">
        <f t="shared" si="14"/>
        <v>0.1093099628417763</v>
      </c>
      <c r="G244" s="13">
        <f t="shared" si="15"/>
        <v>-2.2135677366107998</v>
      </c>
    </row>
    <row r="245" spans="1:7" x14ac:dyDescent="0.2">
      <c r="A245" s="13" t="s">
        <v>516</v>
      </c>
      <c r="B245" s="15">
        <v>12.177960301163587</v>
      </c>
      <c r="C245" s="13">
        <v>0</v>
      </c>
      <c r="D245" s="13">
        <f t="shared" si="12"/>
        <v>-0.55391403527609473</v>
      </c>
      <c r="E245" s="13">
        <f t="shared" si="13"/>
        <v>-0.55391403527609473</v>
      </c>
      <c r="F245" s="13">
        <f t="shared" si="14"/>
        <v>0.36495680055279223</v>
      </c>
      <c r="G245" s="13">
        <f t="shared" si="15"/>
        <v>-0.45406225177789938</v>
      </c>
    </row>
    <row r="246" spans="1:7" x14ac:dyDescent="0.2">
      <c r="A246" s="13" t="s">
        <v>517</v>
      </c>
      <c r="B246" s="15">
        <v>12.845995893223819</v>
      </c>
      <c r="C246" s="13">
        <v>0</v>
      </c>
      <c r="D246" s="13">
        <f t="shared" si="12"/>
        <v>-0.61157672582964562</v>
      </c>
      <c r="E246" s="13">
        <f t="shared" si="13"/>
        <v>-0.61157672582964562</v>
      </c>
      <c r="F246" s="13">
        <f t="shared" si="14"/>
        <v>0.35169960939459072</v>
      </c>
      <c r="G246" s="13">
        <f t="shared" si="15"/>
        <v>-0.43340112429418176</v>
      </c>
    </row>
    <row r="247" spans="1:7" x14ac:dyDescent="0.2">
      <c r="A247" s="13" t="s">
        <v>518</v>
      </c>
      <c r="B247" s="15">
        <v>10.130047912388775</v>
      </c>
      <c r="C247" s="13">
        <v>0</v>
      </c>
      <c r="D247" s="13">
        <f t="shared" si="12"/>
        <v>-0.37714480357914315</v>
      </c>
      <c r="E247" s="13">
        <f t="shared" si="13"/>
        <v>-0.37714480357914315</v>
      </c>
      <c r="F247" s="13">
        <f t="shared" si="14"/>
        <v>0.40681571987951348</v>
      </c>
      <c r="G247" s="13">
        <f t="shared" si="15"/>
        <v>-0.5222501692035364</v>
      </c>
    </row>
    <row r="248" spans="1:7" x14ac:dyDescent="0.2">
      <c r="A248" s="13" t="s">
        <v>519</v>
      </c>
      <c r="B248" s="15">
        <v>18.414784394250514</v>
      </c>
      <c r="C248" s="13">
        <v>0</v>
      </c>
      <c r="D248" s="13">
        <f t="shared" si="12"/>
        <v>-1.0922566954440835</v>
      </c>
      <c r="E248" s="13">
        <f t="shared" si="13"/>
        <v>-1.0922566954440835</v>
      </c>
      <c r="F248" s="13">
        <f t="shared" si="14"/>
        <v>0.25119356616706917</v>
      </c>
      <c r="G248" s="13">
        <f t="shared" si="15"/>
        <v>-0.28927476166425348</v>
      </c>
    </row>
    <row r="249" spans="1:7" x14ac:dyDescent="0.2">
      <c r="A249" s="13" t="s">
        <v>520</v>
      </c>
      <c r="B249" s="15">
        <v>20.498288843258042</v>
      </c>
      <c r="C249" s="13">
        <v>0</v>
      </c>
      <c r="D249" s="13">
        <f t="shared" si="12"/>
        <v>-1.2720981196705274</v>
      </c>
      <c r="E249" s="13">
        <f t="shared" si="13"/>
        <v>-1.2720981196705274</v>
      </c>
      <c r="F249" s="13">
        <f t="shared" si="14"/>
        <v>0.21889830016513606</v>
      </c>
      <c r="G249" s="13">
        <f t="shared" si="15"/>
        <v>-0.24704992016179594</v>
      </c>
    </row>
    <row r="250" spans="1:7" x14ac:dyDescent="0.2">
      <c r="A250" s="13" t="s">
        <v>521</v>
      </c>
      <c r="B250" s="15">
        <v>12.062970568104038</v>
      </c>
      <c r="C250" s="13">
        <v>0</v>
      </c>
      <c r="D250" s="13">
        <f t="shared" si="12"/>
        <v>-0.54398849018081119</v>
      </c>
      <c r="E250" s="13">
        <f t="shared" si="13"/>
        <v>-0.54398849018081119</v>
      </c>
      <c r="F250" s="13">
        <f t="shared" si="14"/>
        <v>0.36726024655495865</v>
      </c>
      <c r="G250" s="13">
        <f t="shared" si="15"/>
        <v>-0.45769607337424734</v>
      </c>
    </row>
    <row r="251" spans="1:7" x14ac:dyDescent="0.2">
      <c r="A251" s="13" t="s">
        <v>522</v>
      </c>
      <c r="B251" s="15">
        <v>11.523613963039015</v>
      </c>
      <c r="C251" s="13">
        <v>1</v>
      </c>
      <c r="D251" s="13">
        <f t="shared" si="12"/>
        <v>-0.49743295723388692</v>
      </c>
      <c r="E251" s="13">
        <f t="shared" si="13"/>
        <v>-0.49743295723388692</v>
      </c>
      <c r="F251" s="13">
        <f t="shared" si="14"/>
        <v>0.37814412274696196</v>
      </c>
      <c r="G251" s="13">
        <f t="shared" si="15"/>
        <v>-0.97247987892183063</v>
      </c>
    </row>
    <row r="252" spans="1:7" x14ac:dyDescent="0.2">
      <c r="A252" s="13" t="s">
        <v>523</v>
      </c>
      <c r="B252" s="15">
        <v>29.390828199863108</v>
      </c>
      <c r="C252" s="13">
        <v>0</v>
      </c>
      <c r="D252" s="13">
        <f t="shared" si="12"/>
        <v>-2.0396736070391084</v>
      </c>
      <c r="E252" s="13">
        <f t="shared" si="13"/>
        <v>-2.0396736070391084</v>
      </c>
      <c r="F252" s="13">
        <f t="shared" si="14"/>
        <v>0.11509997163487151</v>
      </c>
      <c r="G252" s="13">
        <f t="shared" si="15"/>
        <v>-0.12228060265421843</v>
      </c>
    </row>
    <row r="253" spans="1:7" x14ac:dyDescent="0.2">
      <c r="A253" s="13" t="s">
        <v>524</v>
      </c>
      <c r="B253" s="15">
        <v>11.832991101984941</v>
      </c>
      <c r="C253" s="13">
        <v>0</v>
      </c>
      <c r="D253" s="13">
        <f t="shared" si="12"/>
        <v>-0.52413739999024456</v>
      </c>
      <c r="E253" s="13">
        <f t="shared" si="13"/>
        <v>-0.52413739999024456</v>
      </c>
      <c r="F253" s="13">
        <f t="shared" si="14"/>
        <v>0.37188528124707726</v>
      </c>
      <c r="G253" s="13">
        <f t="shared" si="15"/>
        <v>-0.46503245602320697</v>
      </c>
    </row>
    <row r="254" spans="1:7" x14ac:dyDescent="0.2">
      <c r="A254" s="13" t="s">
        <v>525</v>
      </c>
      <c r="B254" s="15">
        <v>11.039014373716633</v>
      </c>
      <c r="C254" s="13">
        <v>0</v>
      </c>
      <c r="D254" s="13">
        <f t="shared" si="12"/>
        <v>-0.45560387433233551</v>
      </c>
      <c r="E254" s="13">
        <f t="shared" si="13"/>
        <v>-0.45560387433233551</v>
      </c>
      <c r="F254" s="13">
        <f t="shared" si="14"/>
        <v>0.388029223769978</v>
      </c>
      <c r="G254" s="13">
        <f t="shared" si="15"/>
        <v>-0.49107074886807267</v>
      </c>
    </row>
    <row r="255" spans="1:7" x14ac:dyDescent="0.2">
      <c r="A255" s="13" t="s">
        <v>526</v>
      </c>
      <c r="B255" s="15">
        <v>10.948665297741274</v>
      </c>
      <c r="C255" s="13">
        <v>0</v>
      </c>
      <c r="D255" s="13">
        <f t="shared" si="12"/>
        <v>-0.44780523175747</v>
      </c>
      <c r="E255" s="13">
        <f t="shared" si="13"/>
        <v>-0.44780523175747</v>
      </c>
      <c r="F255" s="13">
        <f t="shared" si="14"/>
        <v>0.38988271840021943</v>
      </c>
      <c r="G255" s="13">
        <f t="shared" si="15"/>
        <v>-0.49410407537763751</v>
      </c>
    </row>
    <row r="256" spans="1:7" x14ac:dyDescent="0.2">
      <c r="A256" s="13" t="s">
        <v>527</v>
      </c>
      <c r="B256" s="15">
        <v>11.909650924024641</v>
      </c>
      <c r="C256" s="13">
        <v>0</v>
      </c>
      <c r="D256" s="13">
        <f t="shared" si="12"/>
        <v>-0.53075443005376677</v>
      </c>
      <c r="E256" s="13">
        <f t="shared" si="13"/>
        <v>-0.53075443005376677</v>
      </c>
      <c r="F256" s="13">
        <f t="shared" si="14"/>
        <v>0.37034094639548149</v>
      </c>
      <c r="G256" s="13">
        <f t="shared" si="15"/>
        <v>-0.46257679084461617</v>
      </c>
    </row>
    <row r="257" spans="1:7" x14ac:dyDescent="0.2">
      <c r="A257" s="13" t="s">
        <v>528</v>
      </c>
      <c r="B257" s="15">
        <v>9.681040383299111</v>
      </c>
      <c r="C257" s="13">
        <v>0</v>
      </c>
      <c r="D257" s="13">
        <f t="shared" si="12"/>
        <v>-0.33838791320708428</v>
      </c>
      <c r="E257" s="13">
        <f t="shared" si="13"/>
        <v>-0.33838791320708428</v>
      </c>
      <c r="F257" s="13">
        <f t="shared" si="14"/>
        <v>0.4162011252910866</v>
      </c>
      <c r="G257" s="13">
        <f t="shared" si="15"/>
        <v>-0.53819874809239188</v>
      </c>
    </row>
    <row r="258" spans="1:7" x14ac:dyDescent="0.2">
      <c r="A258" s="13" t="s">
        <v>529</v>
      </c>
      <c r="B258" s="15">
        <v>7.6468172484599588</v>
      </c>
      <c r="C258" s="13">
        <v>0</v>
      </c>
      <c r="D258" s="13">
        <f t="shared" ref="D258:D321" si="16">$J$2+$J$3*B258</f>
        <v>-0.16280029402147589</v>
      </c>
      <c r="E258" s="13">
        <f t="shared" si="13"/>
        <v>-0.16280029402147589</v>
      </c>
      <c r="F258" s="13">
        <f t="shared" si="14"/>
        <v>0.45938958155863202</v>
      </c>
      <c r="G258" s="13">
        <f t="shared" si="15"/>
        <v>-0.61505637332888108</v>
      </c>
    </row>
    <row r="259" spans="1:7" x14ac:dyDescent="0.2">
      <c r="A259" s="13" t="s">
        <v>530</v>
      </c>
      <c r="B259" s="15">
        <v>14.009582477754963</v>
      </c>
      <c r="C259" s="13">
        <v>0</v>
      </c>
      <c r="D259" s="13">
        <f t="shared" si="16"/>
        <v>-0.71201378929382275</v>
      </c>
      <c r="E259" s="13">
        <f t="shared" ref="E259:E322" si="17">MIN(MAX(D259,-35),35)</f>
        <v>-0.71201378929382275</v>
      </c>
      <c r="F259" s="13">
        <f t="shared" ref="F259:F322" si="18">1/(1+EXP(-E259))</f>
        <v>0.32915401916336079</v>
      </c>
      <c r="G259" s="13">
        <f t="shared" ref="G259:G322" si="19">C259*LN(F259)+(1-C259)*LN(1-F259)</f>
        <v>-0.39921570511417481</v>
      </c>
    </row>
    <row r="260" spans="1:7" x14ac:dyDescent="0.2">
      <c r="A260" s="13" t="s">
        <v>531</v>
      </c>
      <c r="B260" s="15">
        <v>19.167693360711841</v>
      </c>
      <c r="C260" s="13">
        <v>0</v>
      </c>
      <c r="D260" s="13">
        <f t="shared" si="16"/>
        <v>-1.1572453835679626</v>
      </c>
      <c r="E260" s="13">
        <f t="shared" si="17"/>
        <v>-1.1572453835679626</v>
      </c>
      <c r="F260" s="13">
        <f t="shared" si="18"/>
        <v>0.23916817357879255</v>
      </c>
      <c r="G260" s="13">
        <f t="shared" si="19"/>
        <v>-0.27334293579047891</v>
      </c>
    </row>
    <row r="261" spans="1:7" x14ac:dyDescent="0.2">
      <c r="A261" s="13" t="s">
        <v>532</v>
      </c>
      <c r="B261" s="15">
        <v>12.758384668035593</v>
      </c>
      <c r="C261" s="13">
        <v>0</v>
      </c>
      <c r="D261" s="13">
        <f t="shared" si="16"/>
        <v>-0.6040144057570489</v>
      </c>
      <c r="E261" s="13">
        <f t="shared" si="17"/>
        <v>-0.6040144057570489</v>
      </c>
      <c r="F261" s="13">
        <f t="shared" si="18"/>
        <v>0.35342579894957143</v>
      </c>
      <c r="G261" s="13">
        <f t="shared" si="19"/>
        <v>-0.43606731388298875</v>
      </c>
    </row>
    <row r="262" spans="1:7" x14ac:dyDescent="0.2">
      <c r="A262" s="13" t="s">
        <v>533</v>
      </c>
      <c r="B262" s="15">
        <v>26.130047912388775</v>
      </c>
      <c r="C262" s="13">
        <v>1</v>
      </c>
      <c r="D262" s="13">
        <f t="shared" si="16"/>
        <v>-1.7582135068371445</v>
      </c>
      <c r="E262" s="13">
        <f t="shared" si="17"/>
        <v>-1.7582135068371445</v>
      </c>
      <c r="F262" s="13">
        <f t="shared" si="18"/>
        <v>0.14701422666469177</v>
      </c>
      <c r="G262" s="13">
        <f t="shared" si="19"/>
        <v>-1.917225916854369</v>
      </c>
    </row>
    <row r="263" spans="1:7" x14ac:dyDescent="0.2">
      <c r="A263" s="13" t="s">
        <v>534</v>
      </c>
      <c r="B263" s="15">
        <v>31.655030800821354</v>
      </c>
      <c r="C263" s="13">
        <v>0</v>
      </c>
      <c r="D263" s="13">
        <f t="shared" si="16"/>
        <v>-2.2351123164152833</v>
      </c>
      <c r="E263" s="13">
        <f t="shared" si="17"/>
        <v>-2.2351123164152833</v>
      </c>
      <c r="F263" s="13">
        <f t="shared" si="18"/>
        <v>9.6641405067204242E-2</v>
      </c>
      <c r="G263" s="13">
        <f t="shared" si="19"/>
        <v>-0.10163568929725621</v>
      </c>
    </row>
    <row r="264" spans="1:7" x14ac:dyDescent="0.2">
      <c r="A264" s="13" t="s">
        <v>535</v>
      </c>
      <c r="B264" s="15">
        <v>12.11772758384668</v>
      </c>
      <c r="C264" s="13">
        <v>0</v>
      </c>
      <c r="D264" s="13">
        <f t="shared" si="16"/>
        <v>-0.54871494022618417</v>
      </c>
      <c r="E264" s="13">
        <f t="shared" si="17"/>
        <v>-0.54871494022618417</v>
      </c>
      <c r="F264" s="13">
        <f t="shared" si="18"/>
        <v>0.36616260403824069</v>
      </c>
      <c r="G264" s="13">
        <f t="shared" si="19"/>
        <v>-0.45596283068623511</v>
      </c>
    </row>
    <row r="265" spans="1:7" x14ac:dyDescent="0.2">
      <c r="A265" s="13" t="s">
        <v>536</v>
      </c>
      <c r="B265" s="15">
        <v>13.237508555783711</v>
      </c>
      <c r="C265" s="13">
        <v>0</v>
      </c>
      <c r="D265" s="13">
        <f t="shared" si="16"/>
        <v>-0.64537084365406305</v>
      </c>
      <c r="E265" s="13">
        <f t="shared" si="17"/>
        <v>-0.64537084365406305</v>
      </c>
      <c r="F265" s="13">
        <f t="shared" si="18"/>
        <v>0.34403346401847684</v>
      </c>
      <c r="G265" s="13">
        <f t="shared" si="19"/>
        <v>-0.42164550356250352</v>
      </c>
    </row>
    <row r="266" spans="1:7" x14ac:dyDescent="0.2">
      <c r="A266" s="13" t="s">
        <v>537</v>
      </c>
      <c r="B266" s="15">
        <v>11.274469541409994</v>
      </c>
      <c r="C266" s="13">
        <v>0</v>
      </c>
      <c r="D266" s="13">
        <f t="shared" si="16"/>
        <v>-0.47592760952743962</v>
      </c>
      <c r="E266" s="13">
        <f t="shared" si="17"/>
        <v>-0.47592760952743962</v>
      </c>
      <c r="F266" s="13">
        <f t="shared" si="18"/>
        <v>0.38321422094863866</v>
      </c>
      <c r="G266" s="13">
        <f t="shared" si="19"/>
        <v>-0.48323351301151984</v>
      </c>
    </row>
    <row r="267" spans="1:7" x14ac:dyDescent="0.2">
      <c r="A267" s="13" t="s">
        <v>538</v>
      </c>
      <c r="B267" s="15">
        <v>9.6974674880219034</v>
      </c>
      <c r="C267" s="13">
        <v>0</v>
      </c>
      <c r="D267" s="13">
        <f t="shared" si="16"/>
        <v>-0.33980584822069615</v>
      </c>
      <c r="E267" s="13">
        <f t="shared" si="17"/>
        <v>-0.33980584822069615</v>
      </c>
      <c r="F267" s="13">
        <f t="shared" si="18"/>
        <v>0.41585663962379349</v>
      </c>
      <c r="G267" s="13">
        <f t="shared" si="19"/>
        <v>-0.53760884618297478</v>
      </c>
    </row>
    <row r="268" spans="1:7" x14ac:dyDescent="0.2">
      <c r="A268" s="13" t="s">
        <v>539</v>
      </c>
      <c r="B268" s="15">
        <v>14.943189596167009</v>
      </c>
      <c r="C268" s="13">
        <v>0</v>
      </c>
      <c r="D268" s="13">
        <f t="shared" si="16"/>
        <v>-0.79259976256743303</v>
      </c>
      <c r="E268" s="13">
        <f t="shared" si="17"/>
        <v>-0.79259976256743303</v>
      </c>
      <c r="F268" s="13">
        <f t="shared" si="18"/>
        <v>0.31161072275030022</v>
      </c>
      <c r="G268" s="13">
        <f t="shared" si="19"/>
        <v>-0.3734007911029335</v>
      </c>
    </row>
    <row r="269" spans="1:7" x14ac:dyDescent="0.2">
      <c r="A269" s="13" t="s">
        <v>540</v>
      </c>
      <c r="B269" s="15">
        <v>19.832991101984941</v>
      </c>
      <c r="C269" s="13">
        <v>0</v>
      </c>
      <c r="D269" s="13">
        <f t="shared" si="16"/>
        <v>-1.2146717516192451</v>
      </c>
      <c r="E269" s="13">
        <f t="shared" si="17"/>
        <v>-1.2146717516192451</v>
      </c>
      <c r="F269" s="13">
        <f t="shared" si="18"/>
        <v>0.22887548233605498</v>
      </c>
      <c r="G269" s="13">
        <f t="shared" si="19"/>
        <v>-0.25990541694911617</v>
      </c>
    </row>
    <row r="270" spans="1:7" x14ac:dyDescent="0.2">
      <c r="A270" s="13" t="s">
        <v>541</v>
      </c>
      <c r="B270" s="15">
        <v>10.603696098562628</v>
      </c>
      <c r="C270" s="13">
        <v>0</v>
      </c>
      <c r="D270" s="13">
        <f t="shared" si="16"/>
        <v>-0.41802859647161983</v>
      </c>
      <c r="E270" s="13">
        <f t="shared" si="17"/>
        <v>-0.41802859647161983</v>
      </c>
      <c r="F270" s="13">
        <f t="shared" si="18"/>
        <v>0.39698858578985119</v>
      </c>
      <c r="G270" s="13">
        <f t="shared" si="19"/>
        <v>-0.50581915339571415</v>
      </c>
    </row>
    <row r="271" spans="1:7" x14ac:dyDescent="0.2">
      <c r="A271" s="13" t="s">
        <v>542</v>
      </c>
      <c r="B271" s="15">
        <v>10.91854893908282</v>
      </c>
      <c r="C271" s="13">
        <v>0</v>
      </c>
      <c r="D271" s="13">
        <f t="shared" si="16"/>
        <v>-0.44520568423251483</v>
      </c>
      <c r="E271" s="13">
        <f t="shared" si="17"/>
        <v>-0.44520568423251483</v>
      </c>
      <c r="F271" s="13">
        <f t="shared" si="18"/>
        <v>0.39050126035971988</v>
      </c>
      <c r="G271" s="13">
        <f t="shared" si="19"/>
        <v>-0.49511839792139001</v>
      </c>
    </row>
    <row r="272" spans="1:7" x14ac:dyDescent="0.2">
      <c r="A272" s="13" t="s">
        <v>543</v>
      </c>
      <c r="B272" s="15">
        <v>10.611909650924025</v>
      </c>
      <c r="C272" s="13">
        <v>0</v>
      </c>
      <c r="D272" s="13">
        <f t="shared" si="16"/>
        <v>-0.41873756397842588</v>
      </c>
      <c r="E272" s="13">
        <f t="shared" si="17"/>
        <v>-0.41873756397842588</v>
      </c>
      <c r="F272" s="13">
        <f t="shared" si="18"/>
        <v>0.39681887941759736</v>
      </c>
      <c r="G272" s="13">
        <f t="shared" si="19"/>
        <v>-0.50553776154743368</v>
      </c>
    </row>
    <row r="273" spans="1:7" x14ac:dyDescent="0.2">
      <c r="A273" s="13" t="s">
        <v>544</v>
      </c>
      <c r="B273" s="15">
        <v>22.414784394250514</v>
      </c>
      <c r="C273" s="13">
        <v>1</v>
      </c>
      <c r="D273" s="13">
        <f t="shared" si="16"/>
        <v>-1.4375238712585838</v>
      </c>
      <c r="E273" s="13">
        <f t="shared" si="17"/>
        <v>-1.4375238712585838</v>
      </c>
      <c r="F273" s="13">
        <f t="shared" si="18"/>
        <v>0.19192908417135432</v>
      </c>
      <c r="G273" s="13">
        <f t="shared" si="19"/>
        <v>-1.650629328456273</v>
      </c>
    </row>
    <row r="274" spans="1:7" x14ac:dyDescent="0.2">
      <c r="A274" s="13" t="s">
        <v>545</v>
      </c>
      <c r="B274" s="15">
        <v>12.594113620807667</v>
      </c>
      <c r="C274" s="13">
        <v>0</v>
      </c>
      <c r="D274" s="13">
        <f t="shared" si="16"/>
        <v>-0.58983505562092975</v>
      </c>
      <c r="E274" s="13">
        <f t="shared" si="17"/>
        <v>-0.58983505562092975</v>
      </c>
      <c r="F274" s="13">
        <f t="shared" si="18"/>
        <v>0.35667270110023697</v>
      </c>
      <c r="G274" s="13">
        <f t="shared" si="19"/>
        <v>-0.44110166574386239</v>
      </c>
    </row>
    <row r="275" spans="1:7" x14ac:dyDescent="0.2">
      <c r="A275" s="13" t="s">
        <v>546</v>
      </c>
      <c r="B275" s="15">
        <v>18.833675564681723</v>
      </c>
      <c r="C275" s="13">
        <v>0</v>
      </c>
      <c r="D275" s="13">
        <f t="shared" si="16"/>
        <v>-1.1284140382911869</v>
      </c>
      <c r="E275" s="13">
        <f t="shared" si="17"/>
        <v>-1.1284140382911869</v>
      </c>
      <c r="F275" s="13">
        <f t="shared" si="18"/>
        <v>0.2444539032640162</v>
      </c>
      <c r="G275" s="13">
        <f t="shared" si="19"/>
        <v>-0.28031448425842576</v>
      </c>
    </row>
    <row r="276" spans="1:7" x14ac:dyDescent="0.2">
      <c r="A276" s="13" t="s">
        <v>547</v>
      </c>
      <c r="B276" s="15">
        <v>19.260780287474333</v>
      </c>
      <c r="C276" s="13">
        <v>0</v>
      </c>
      <c r="D276" s="13">
        <f t="shared" si="16"/>
        <v>-1.1652803486450969</v>
      </c>
      <c r="E276" s="13">
        <f t="shared" si="17"/>
        <v>-1.1652803486450969</v>
      </c>
      <c r="F276" s="13">
        <f t="shared" si="18"/>
        <v>0.23770914268002613</v>
      </c>
      <c r="G276" s="13">
        <f t="shared" si="19"/>
        <v>-0.27142709360571454</v>
      </c>
    </row>
    <row r="277" spans="1:7" x14ac:dyDescent="0.2">
      <c r="A277" s="13" t="s">
        <v>548</v>
      </c>
      <c r="B277" s="15">
        <v>14.414784394250514</v>
      </c>
      <c r="C277" s="13">
        <v>0</v>
      </c>
      <c r="D277" s="13">
        <f t="shared" si="16"/>
        <v>-0.74698951962958327</v>
      </c>
      <c r="E277" s="13">
        <f t="shared" si="17"/>
        <v>-0.74698951962958327</v>
      </c>
      <c r="F277" s="13">
        <f t="shared" si="18"/>
        <v>0.321477622959772</v>
      </c>
      <c r="G277" s="13">
        <f t="shared" si="19"/>
        <v>-0.38783782008858847</v>
      </c>
    </row>
    <row r="278" spans="1:7" x14ac:dyDescent="0.2">
      <c r="A278" s="13" t="s">
        <v>549</v>
      </c>
      <c r="B278" s="15">
        <v>16.213552361396303</v>
      </c>
      <c r="C278" s="13">
        <v>0</v>
      </c>
      <c r="D278" s="13">
        <f t="shared" si="16"/>
        <v>-0.90225340362008732</v>
      </c>
      <c r="E278" s="13">
        <f t="shared" si="17"/>
        <v>-0.90225340362008732</v>
      </c>
      <c r="F278" s="13">
        <f t="shared" si="18"/>
        <v>0.28858764245447049</v>
      </c>
      <c r="G278" s="13">
        <f t="shared" si="19"/>
        <v>-0.34050304887711463</v>
      </c>
    </row>
    <row r="279" spans="1:7" x14ac:dyDescent="0.2">
      <c r="A279" s="13" t="s">
        <v>550</v>
      </c>
      <c r="B279" s="15">
        <v>13.494866529774127</v>
      </c>
      <c r="C279" s="13">
        <v>0</v>
      </c>
      <c r="D279" s="13">
        <f t="shared" si="16"/>
        <v>-0.66758515886731606</v>
      </c>
      <c r="E279" s="13">
        <f t="shared" si="17"/>
        <v>-0.66758515886731606</v>
      </c>
      <c r="F279" s="13">
        <f t="shared" si="18"/>
        <v>0.33903777482972541</v>
      </c>
      <c r="G279" s="13">
        <f t="shared" si="19"/>
        <v>-0.41405858876607038</v>
      </c>
    </row>
    <row r="280" spans="1:7" x14ac:dyDescent="0.2">
      <c r="A280" s="13" t="s">
        <v>551</v>
      </c>
      <c r="B280" s="15">
        <v>12.632443531827516</v>
      </c>
      <c r="C280" s="13">
        <v>0</v>
      </c>
      <c r="D280" s="13">
        <f t="shared" si="16"/>
        <v>-0.59314357065269085</v>
      </c>
      <c r="E280" s="13">
        <f t="shared" si="17"/>
        <v>-0.59314357065269085</v>
      </c>
      <c r="F280" s="13">
        <f t="shared" si="18"/>
        <v>0.3559138987390244</v>
      </c>
      <c r="G280" s="13">
        <f t="shared" si="19"/>
        <v>-0.43992286420430193</v>
      </c>
    </row>
    <row r="281" spans="1:7" x14ac:dyDescent="0.2">
      <c r="A281" s="13" t="s">
        <v>552</v>
      </c>
      <c r="B281" s="15">
        <v>11.085557837097879</v>
      </c>
      <c r="C281" s="13">
        <v>0</v>
      </c>
      <c r="D281" s="13">
        <f t="shared" si="16"/>
        <v>-0.45962135687090266</v>
      </c>
      <c r="E281" s="13">
        <f t="shared" si="17"/>
        <v>-0.45962135687090266</v>
      </c>
      <c r="F281" s="13">
        <f t="shared" si="18"/>
        <v>0.38707565237852004</v>
      </c>
      <c r="G281" s="13">
        <f t="shared" si="19"/>
        <v>-0.48951376400377328</v>
      </c>
    </row>
    <row r="282" spans="1:7" x14ac:dyDescent="0.2">
      <c r="A282" s="13" t="s">
        <v>553</v>
      </c>
      <c r="B282" s="15">
        <v>10.666666666666666</v>
      </c>
      <c r="C282" s="13">
        <v>0</v>
      </c>
      <c r="D282" s="13">
        <f t="shared" si="16"/>
        <v>-0.42346401402379885</v>
      </c>
      <c r="E282" s="13">
        <f t="shared" si="17"/>
        <v>-0.42346401402379885</v>
      </c>
      <c r="F282" s="13">
        <f t="shared" si="18"/>
        <v>0.39568813986218493</v>
      </c>
      <c r="G282" s="13">
        <f t="shared" si="19"/>
        <v>-0.50366488956558964</v>
      </c>
    </row>
    <row r="283" spans="1:7" x14ac:dyDescent="0.2">
      <c r="A283" s="13" t="s">
        <v>554</v>
      </c>
      <c r="B283" s="15">
        <v>10.113620807665983</v>
      </c>
      <c r="C283" s="13">
        <v>0</v>
      </c>
      <c r="D283" s="13">
        <f t="shared" si="16"/>
        <v>-0.37572686856553128</v>
      </c>
      <c r="E283" s="13">
        <f t="shared" si="17"/>
        <v>-0.37572686856553128</v>
      </c>
      <c r="F283" s="13">
        <f t="shared" si="18"/>
        <v>0.40715793642302583</v>
      </c>
      <c r="G283" s="13">
        <f t="shared" si="19"/>
        <v>-0.52282725006658459</v>
      </c>
    </row>
    <row r="284" spans="1:7" x14ac:dyDescent="0.2">
      <c r="A284" s="13" t="s">
        <v>555</v>
      </c>
      <c r="B284" s="15">
        <v>14.091718001368925</v>
      </c>
      <c r="C284" s="13">
        <v>0</v>
      </c>
      <c r="D284" s="13">
        <f t="shared" si="16"/>
        <v>-0.71910346436188211</v>
      </c>
      <c r="E284" s="13">
        <f t="shared" si="17"/>
        <v>-0.71910346436188211</v>
      </c>
      <c r="F284" s="13">
        <f t="shared" si="18"/>
        <v>0.32759043673445021</v>
      </c>
      <c r="G284" s="13">
        <f t="shared" si="19"/>
        <v>-0.39688765496471506</v>
      </c>
    </row>
    <row r="285" spans="1:7" x14ac:dyDescent="0.2">
      <c r="A285" s="13" t="s">
        <v>556</v>
      </c>
      <c r="B285" s="15">
        <v>20.424366872005475</v>
      </c>
      <c r="C285" s="13">
        <v>0</v>
      </c>
      <c r="D285" s="13">
        <f t="shared" si="16"/>
        <v>-1.2657174121092738</v>
      </c>
      <c r="E285" s="13">
        <f t="shared" si="17"/>
        <v>-1.2657174121092738</v>
      </c>
      <c r="F285" s="13">
        <f t="shared" si="18"/>
        <v>0.21999124187085864</v>
      </c>
      <c r="G285" s="13">
        <f t="shared" si="19"/>
        <v>-0.24845013099084323</v>
      </c>
    </row>
    <row r="286" spans="1:7" x14ac:dyDescent="0.2">
      <c r="A286" s="13" t="s">
        <v>557</v>
      </c>
      <c r="B286" s="15">
        <v>12.035592060232718</v>
      </c>
      <c r="C286" s="13">
        <v>0</v>
      </c>
      <c r="D286" s="13">
        <f t="shared" si="16"/>
        <v>-0.54162526515812481</v>
      </c>
      <c r="E286" s="13">
        <f t="shared" si="17"/>
        <v>-0.54162526515812481</v>
      </c>
      <c r="F286" s="13">
        <f t="shared" si="18"/>
        <v>0.36780958522730883</v>
      </c>
      <c r="G286" s="13">
        <f t="shared" si="19"/>
        <v>-0.45856464101645933</v>
      </c>
    </row>
    <row r="287" spans="1:7" x14ac:dyDescent="0.2">
      <c r="A287" s="13" t="s">
        <v>558</v>
      </c>
      <c r="B287" s="15">
        <v>11.597535934291582</v>
      </c>
      <c r="C287" s="13">
        <v>0</v>
      </c>
      <c r="D287" s="13">
        <f t="shared" si="16"/>
        <v>-0.50381366479514056</v>
      </c>
      <c r="E287" s="13">
        <f t="shared" si="17"/>
        <v>-0.50381366479514056</v>
      </c>
      <c r="F287" s="13">
        <f t="shared" si="18"/>
        <v>0.37664486285816551</v>
      </c>
      <c r="G287" s="13">
        <f t="shared" si="19"/>
        <v>-0.47263887904145152</v>
      </c>
    </row>
    <row r="288" spans="1:7" x14ac:dyDescent="0.2">
      <c r="A288" s="13" t="s">
        <v>559</v>
      </c>
      <c r="B288" s="15">
        <v>15.167693360711841</v>
      </c>
      <c r="C288" s="13">
        <v>0</v>
      </c>
      <c r="D288" s="13">
        <f t="shared" si="16"/>
        <v>-0.8119782077534623</v>
      </c>
      <c r="E288" s="13">
        <f t="shared" si="17"/>
        <v>-0.8119782077534623</v>
      </c>
      <c r="F288" s="13">
        <f t="shared" si="18"/>
        <v>0.30746911189410042</v>
      </c>
      <c r="G288" s="13">
        <f t="shared" si="19"/>
        <v>-0.36740243815232987</v>
      </c>
    </row>
    <row r="289" spans="1:7" x14ac:dyDescent="0.2">
      <c r="A289" s="13" t="s">
        <v>560</v>
      </c>
      <c r="B289" s="15">
        <v>11.997262149212867</v>
      </c>
      <c r="C289" s="13">
        <v>0</v>
      </c>
      <c r="D289" s="13">
        <f t="shared" si="16"/>
        <v>-0.53831675012636349</v>
      </c>
      <c r="E289" s="13">
        <f t="shared" si="17"/>
        <v>-0.53831675012636349</v>
      </c>
      <c r="F289" s="13">
        <f t="shared" si="18"/>
        <v>0.36857923588968905</v>
      </c>
      <c r="G289" s="13">
        <f t="shared" si="19"/>
        <v>-0.45978281757332984</v>
      </c>
    </row>
    <row r="290" spans="1:7" x14ac:dyDescent="0.2">
      <c r="A290" s="13" t="s">
        <v>561</v>
      </c>
      <c r="B290" s="15">
        <v>16.109514031485283</v>
      </c>
      <c r="C290" s="13">
        <v>0</v>
      </c>
      <c r="D290" s="13">
        <f t="shared" si="16"/>
        <v>-0.89327314853387851</v>
      </c>
      <c r="E290" s="13">
        <f t="shared" si="17"/>
        <v>-0.89327314853387851</v>
      </c>
      <c r="F290" s="13">
        <f t="shared" si="18"/>
        <v>0.29043482659771719</v>
      </c>
      <c r="G290" s="13">
        <f t="shared" si="19"/>
        <v>-0.34310292838752254</v>
      </c>
    </row>
    <row r="291" spans="1:7" x14ac:dyDescent="0.2">
      <c r="A291" s="13" t="s">
        <v>562</v>
      </c>
      <c r="B291" s="15">
        <v>12.80766598220397</v>
      </c>
      <c r="C291" s="13">
        <v>0</v>
      </c>
      <c r="D291" s="13">
        <f t="shared" si="16"/>
        <v>-0.60826821079788451</v>
      </c>
      <c r="E291" s="13">
        <f t="shared" si="17"/>
        <v>-0.60826821079788451</v>
      </c>
      <c r="F291" s="13">
        <f t="shared" si="18"/>
        <v>0.35245434358701444</v>
      </c>
      <c r="G291" s="13">
        <f t="shared" si="19"/>
        <v>-0.43456597605956004</v>
      </c>
    </row>
    <row r="292" spans="1:7" x14ac:dyDescent="0.2">
      <c r="A292" s="13" t="s">
        <v>563</v>
      </c>
      <c r="B292" s="15">
        <v>15.498973305954825</v>
      </c>
      <c r="C292" s="13">
        <v>1</v>
      </c>
      <c r="D292" s="13">
        <f t="shared" si="16"/>
        <v>-0.84057323052796917</v>
      </c>
      <c r="E292" s="13">
        <f t="shared" si="17"/>
        <v>-0.84057323052796917</v>
      </c>
      <c r="F292" s="13">
        <f t="shared" si="18"/>
        <v>0.30141406875948518</v>
      </c>
      <c r="G292" s="13">
        <f t="shared" si="19"/>
        <v>-1.1992703158450029</v>
      </c>
    </row>
    <row r="293" spans="1:7" x14ac:dyDescent="0.2">
      <c r="A293" s="13" t="s">
        <v>564</v>
      </c>
      <c r="B293" s="15">
        <v>10.732375085557837</v>
      </c>
      <c r="C293" s="13">
        <v>0</v>
      </c>
      <c r="D293" s="13">
        <f t="shared" si="16"/>
        <v>-0.42913575407824656</v>
      </c>
      <c r="E293" s="13">
        <f t="shared" si="17"/>
        <v>-0.42913575407824656</v>
      </c>
      <c r="F293" s="13">
        <f t="shared" si="18"/>
        <v>0.3943327243864741</v>
      </c>
      <c r="G293" s="13">
        <f t="shared" si="19"/>
        <v>-0.50142449383874288</v>
      </c>
    </row>
    <row r="294" spans="1:7" x14ac:dyDescent="0.2">
      <c r="A294" s="13" t="s">
        <v>565</v>
      </c>
      <c r="B294" s="15">
        <v>12.049281314168377</v>
      </c>
      <c r="C294" s="13">
        <v>1</v>
      </c>
      <c r="D294" s="13">
        <f t="shared" si="16"/>
        <v>-0.54280687766946789</v>
      </c>
      <c r="E294" s="13">
        <f t="shared" si="17"/>
        <v>-0.54280687766946789</v>
      </c>
      <c r="F294" s="13">
        <f t="shared" si="18"/>
        <v>0.36753487289922088</v>
      </c>
      <c r="G294" s="13">
        <f t="shared" si="19"/>
        <v>-1.0009370725884519</v>
      </c>
    </row>
    <row r="295" spans="1:7" x14ac:dyDescent="0.2">
      <c r="A295" s="13" t="s">
        <v>566</v>
      </c>
      <c r="B295" s="15">
        <v>18.414784394250514</v>
      </c>
      <c r="C295" s="13">
        <v>0</v>
      </c>
      <c r="D295" s="13">
        <f t="shared" si="16"/>
        <v>-1.0922566954440835</v>
      </c>
      <c r="E295" s="13">
        <f t="shared" si="17"/>
        <v>-1.0922566954440835</v>
      </c>
      <c r="F295" s="13">
        <f t="shared" si="18"/>
        <v>0.25119356616706917</v>
      </c>
      <c r="G295" s="13">
        <f t="shared" si="19"/>
        <v>-0.28927476166425348</v>
      </c>
    </row>
    <row r="296" spans="1:7" x14ac:dyDescent="0.2">
      <c r="A296" s="13" t="s">
        <v>567</v>
      </c>
      <c r="B296" s="15">
        <v>16.580424366872005</v>
      </c>
      <c r="C296" s="13">
        <v>0</v>
      </c>
      <c r="D296" s="13">
        <f t="shared" si="16"/>
        <v>-0.93392061892408673</v>
      </c>
      <c r="E296" s="13">
        <f t="shared" si="17"/>
        <v>-0.93392061892408673</v>
      </c>
      <c r="F296" s="13">
        <f t="shared" si="18"/>
        <v>0.28212998331412781</v>
      </c>
      <c r="G296" s="13">
        <f t="shared" si="19"/>
        <v>-0.33146676157921823</v>
      </c>
    </row>
    <row r="297" spans="1:7" x14ac:dyDescent="0.2">
      <c r="A297" s="13" t="s">
        <v>568</v>
      </c>
      <c r="B297" s="15">
        <v>15.613963039014374</v>
      </c>
      <c r="C297" s="13">
        <v>0</v>
      </c>
      <c r="D297" s="13">
        <f t="shared" si="16"/>
        <v>-0.85049877562325271</v>
      </c>
      <c r="E297" s="13">
        <f t="shared" si="17"/>
        <v>-0.85049877562325271</v>
      </c>
      <c r="F297" s="13">
        <f t="shared" si="18"/>
        <v>0.29932823842436657</v>
      </c>
      <c r="G297" s="13">
        <f t="shared" si="19"/>
        <v>-0.35571574472365991</v>
      </c>
    </row>
    <row r="298" spans="1:7" x14ac:dyDescent="0.2">
      <c r="A298" s="13" t="s">
        <v>569</v>
      </c>
      <c r="B298" s="15">
        <v>15.832991101984941</v>
      </c>
      <c r="C298" s="13">
        <v>0</v>
      </c>
      <c r="D298" s="13">
        <f t="shared" si="16"/>
        <v>-0.86940457580474484</v>
      </c>
      <c r="E298" s="13">
        <f t="shared" si="17"/>
        <v>-0.86940457580474484</v>
      </c>
      <c r="F298" s="13">
        <f t="shared" si="18"/>
        <v>0.29537821249394741</v>
      </c>
      <c r="G298" s="13">
        <f t="shared" si="19"/>
        <v>-0.35009409174487643</v>
      </c>
    </row>
    <row r="299" spans="1:7" x14ac:dyDescent="0.2">
      <c r="A299" s="13" t="s">
        <v>570</v>
      </c>
      <c r="B299" s="15">
        <v>10.833675564681725</v>
      </c>
      <c r="C299" s="13">
        <v>0</v>
      </c>
      <c r="D299" s="13">
        <f t="shared" si="16"/>
        <v>-0.43787968666218657</v>
      </c>
      <c r="E299" s="13">
        <f t="shared" si="17"/>
        <v>-0.43787968666218657</v>
      </c>
      <c r="F299" s="13">
        <f t="shared" si="18"/>
        <v>0.3922463132869044</v>
      </c>
      <c r="G299" s="13">
        <f t="shared" si="19"/>
        <v>-0.49798559963713668</v>
      </c>
    </row>
    <row r="300" spans="1:7" x14ac:dyDescent="0.2">
      <c r="A300" s="13" t="s">
        <v>571</v>
      </c>
      <c r="B300" s="15">
        <v>12.394250513347023</v>
      </c>
      <c r="C300" s="13">
        <v>1</v>
      </c>
      <c r="D300" s="13">
        <f t="shared" si="16"/>
        <v>-0.57258351295531829</v>
      </c>
      <c r="E300" s="13">
        <f t="shared" si="17"/>
        <v>-0.57258351295531829</v>
      </c>
      <c r="F300" s="13">
        <f t="shared" si="18"/>
        <v>0.36064090668550725</v>
      </c>
      <c r="G300" s="13">
        <f t="shared" si="19"/>
        <v>-1.0198725340325459</v>
      </c>
    </row>
    <row r="301" spans="1:7" x14ac:dyDescent="0.2">
      <c r="A301" s="13" t="s">
        <v>572</v>
      </c>
      <c r="B301" s="15">
        <v>13.486652977412732</v>
      </c>
      <c r="C301" s="13">
        <v>0</v>
      </c>
      <c r="D301" s="13">
        <f t="shared" si="16"/>
        <v>-0.66687619136051035</v>
      </c>
      <c r="E301" s="13">
        <f t="shared" si="17"/>
        <v>-0.66687619136051035</v>
      </c>
      <c r="F301" s="13">
        <f t="shared" si="18"/>
        <v>0.33919666630775558</v>
      </c>
      <c r="G301" s="13">
        <f t="shared" si="19"/>
        <v>-0.41429901185431045</v>
      </c>
    </row>
    <row r="302" spans="1:7" x14ac:dyDescent="0.2">
      <c r="A302" s="13" t="s">
        <v>573</v>
      </c>
      <c r="B302" s="15">
        <v>11.811088295687885</v>
      </c>
      <c r="C302" s="13">
        <v>1</v>
      </c>
      <c r="D302" s="13">
        <f t="shared" si="16"/>
        <v>-0.52224681997209532</v>
      </c>
      <c r="E302" s="13">
        <f t="shared" si="17"/>
        <v>-0.52224681997209532</v>
      </c>
      <c r="F302" s="13">
        <f t="shared" si="18"/>
        <v>0.37232700229934501</v>
      </c>
      <c r="G302" s="13">
        <f t="shared" si="19"/>
        <v>-0.98798277239791532</v>
      </c>
    </row>
    <row r="303" spans="1:7" x14ac:dyDescent="0.2">
      <c r="A303" s="13" t="s">
        <v>574</v>
      </c>
      <c r="B303" s="15">
        <v>15.5564681724846</v>
      </c>
      <c r="C303" s="13">
        <v>0</v>
      </c>
      <c r="D303" s="13">
        <f t="shared" si="16"/>
        <v>-0.84553600307561094</v>
      </c>
      <c r="E303" s="13">
        <f t="shared" si="17"/>
        <v>-0.84553600307561094</v>
      </c>
      <c r="F303" s="13">
        <f t="shared" si="18"/>
        <v>0.30037012035954463</v>
      </c>
      <c r="G303" s="13">
        <f t="shared" si="19"/>
        <v>-0.35720382714357951</v>
      </c>
    </row>
    <row r="304" spans="1:7" x14ac:dyDescent="0.2">
      <c r="A304" s="13" t="s">
        <v>575</v>
      </c>
      <c r="B304" s="15">
        <v>10.031485284052019</v>
      </c>
      <c r="C304" s="13">
        <v>0</v>
      </c>
      <c r="D304" s="13">
        <f t="shared" si="16"/>
        <v>-0.36863719349747159</v>
      </c>
      <c r="E304" s="13">
        <f t="shared" si="17"/>
        <v>-0.36863719349747159</v>
      </c>
      <c r="F304" s="13">
        <f t="shared" si="18"/>
        <v>0.40887036466297816</v>
      </c>
      <c r="G304" s="13">
        <f t="shared" si="19"/>
        <v>-0.52571993649752558</v>
      </c>
    </row>
    <row r="305" spans="1:7" x14ac:dyDescent="0.2">
      <c r="A305" s="13" t="s">
        <v>576</v>
      </c>
      <c r="B305" s="15">
        <v>12.966461327857632</v>
      </c>
      <c r="C305" s="13">
        <v>0</v>
      </c>
      <c r="D305" s="13">
        <f t="shared" si="16"/>
        <v>-0.6219749159294663</v>
      </c>
      <c r="E305" s="13">
        <f t="shared" si="17"/>
        <v>-0.6219749159294663</v>
      </c>
      <c r="F305" s="13">
        <f t="shared" si="18"/>
        <v>0.34933242099042433</v>
      </c>
      <c r="G305" s="13">
        <f t="shared" si="19"/>
        <v>-0.42975639851183584</v>
      </c>
    </row>
    <row r="306" spans="1:7" x14ac:dyDescent="0.2">
      <c r="A306" s="13" t="s">
        <v>577</v>
      </c>
      <c r="B306" s="15">
        <v>13.571526351813826</v>
      </c>
      <c r="C306" s="13">
        <v>0</v>
      </c>
      <c r="D306" s="13">
        <f t="shared" si="16"/>
        <v>-0.6742021889308385</v>
      </c>
      <c r="E306" s="13">
        <f t="shared" si="17"/>
        <v>-0.6742021889308385</v>
      </c>
      <c r="F306" s="13">
        <f t="shared" si="18"/>
        <v>0.33755653992928225</v>
      </c>
      <c r="G306" s="13">
        <f t="shared" si="19"/>
        <v>-0.41182006805318816</v>
      </c>
    </row>
    <row r="307" spans="1:7" x14ac:dyDescent="0.2">
      <c r="A307" s="13" t="s">
        <v>578</v>
      </c>
      <c r="B307" s="15">
        <v>12.960985626283367</v>
      </c>
      <c r="C307" s="13">
        <v>0</v>
      </c>
      <c r="D307" s="13">
        <f t="shared" si="16"/>
        <v>-0.62150227092492893</v>
      </c>
      <c r="E307" s="13">
        <f t="shared" si="17"/>
        <v>-0.62150227092492893</v>
      </c>
      <c r="F307" s="13">
        <f t="shared" si="18"/>
        <v>0.34943986050896447</v>
      </c>
      <c r="G307" s="13">
        <f t="shared" si="19"/>
        <v>-0.42992153412531348</v>
      </c>
    </row>
    <row r="308" spans="1:7" x14ac:dyDescent="0.2">
      <c r="A308" s="13" t="s">
        <v>579</v>
      </c>
      <c r="B308" s="15">
        <v>10.483230663928817</v>
      </c>
      <c r="C308" s="13">
        <v>0</v>
      </c>
      <c r="D308" s="13">
        <f t="shared" si="16"/>
        <v>-0.40763040637179926</v>
      </c>
      <c r="E308" s="13">
        <f t="shared" si="17"/>
        <v>-0.40763040637179926</v>
      </c>
      <c r="F308" s="13">
        <f t="shared" si="18"/>
        <v>0.39948044111971842</v>
      </c>
      <c r="G308" s="13">
        <f t="shared" si="19"/>
        <v>-0.5099600670012121</v>
      </c>
    </row>
    <row r="309" spans="1:7" x14ac:dyDescent="0.2">
      <c r="A309" s="13" t="s">
        <v>580</v>
      </c>
      <c r="B309" s="15">
        <v>13.127994524298426</v>
      </c>
      <c r="C309" s="13">
        <v>0</v>
      </c>
      <c r="D309" s="13">
        <f t="shared" si="16"/>
        <v>-0.63591794356331688</v>
      </c>
      <c r="E309" s="13">
        <f t="shared" si="17"/>
        <v>-0.63591794356331688</v>
      </c>
      <c r="F309" s="13">
        <f t="shared" si="18"/>
        <v>0.34616987582993464</v>
      </c>
      <c r="G309" s="13">
        <f t="shared" si="19"/>
        <v>-0.42490771024098156</v>
      </c>
    </row>
    <row r="310" spans="1:7" x14ac:dyDescent="0.2">
      <c r="A310" s="13" t="s">
        <v>581</v>
      </c>
      <c r="B310" s="15">
        <v>10.666666666666666</v>
      </c>
      <c r="C310" s="13">
        <v>0</v>
      </c>
      <c r="D310" s="13">
        <f t="shared" si="16"/>
        <v>-0.42346401402379885</v>
      </c>
      <c r="E310" s="13">
        <f t="shared" si="17"/>
        <v>-0.42346401402379885</v>
      </c>
      <c r="F310" s="13">
        <f t="shared" si="18"/>
        <v>0.39568813986218493</v>
      </c>
      <c r="G310" s="13">
        <f t="shared" si="19"/>
        <v>-0.50366488956558964</v>
      </c>
    </row>
    <row r="311" spans="1:7" x14ac:dyDescent="0.2">
      <c r="A311" s="13" t="s">
        <v>582</v>
      </c>
      <c r="B311" s="15">
        <v>13.166324435318275</v>
      </c>
      <c r="C311" s="13">
        <v>0</v>
      </c>
      <c r="D311" s="13">
        <f t="shared" si="16"/>
        <v>-0.63922645859507798</v>
      </c>
      <c r="E311" s="13">
        <f t="shared" si="17"/>
        <v>-0.63922645859507798</v>
      </c>
      <c r="F311" s="13">
        <f t="shared" si="18"/>
        <v>0.34542142041122709</v>
      </c>
      <c r="G311" s="13">
        <f t="shared" si="19"/>
        <v>-0.42376364035181796</v>
      </c>
    </row>
    <row r="312" spans="1:7" x14ac:dyDescent="0.2">
      <c r="A312" s="13" t="s">
        <v>583</v>
      </c>
      <c r="B312" s="15">
        <v>10.907597535934292</v>
      </c>
      <c r="C312" s="13">
        <v>0</v>
      </c>
      <c r="D312" s="13">
        <f t="shared" si="16"/>
        <v>-0.44426039422344021</v>
      </c>
      <c r="E312" s="13">
        <f t="shared" si="17"/>
        <v>-0.44426039422344021</v>
      </c>
      <c r="F312" s="13">
        <f t="shared" si="18"/>
        <v>0.39072627213315136</v>
      </c>
      <c r="G312" s="13">
        <f t="shared" si="19"/>
        <v>-0.49548764120836425</v>
      </c>
    </row>
    <row r="313" spans="1:7" x14ac:dyDescent="0.2">
      <c r="A313" s="13" t="s">
        <v>584</v>
      </c>
      <c r="B313" s="15">
        <v>14.798083504449007</v>
      </c>
      <c r="C313" s="13">
        <v>0</v>
      </c>
      <c r="D313" s="13">
        <f t="shared" si="16"/>
        <v>-0.78007466994719432</v>
      </c>
      <c r="E313" s="13">
        <f t="shared" si="17"/>
        <v>-0.78007466994719432</v>
      </c>
      <c r="F313" s="13">
        <f t="shared" si="18"/>
        <v>0.3143037932016664</v>
      </c>
      <c r="G313" s="13">
        <f t="shared" si="19"/>
        <v>-0.37732059657479644</v>
      </c>
    </row>
    <row r="314" spans="1:7" x14ac:dyDescent="0.2">
      <c r="A314" s="13" t="s">
        <v>585</v>
      </c>
      <c r="B314" s="15">
        <v>14.097193702943189</v>
      </c>
      <c r="C314" s="13">
        <v>0</v>
      </c>
      <c r="D314" s="13">
        <f t="shared" si="16"/>
        <v>-0.71957610936641947</v>
      </c>
      <c r="E314" s="13">
        <f t="shared" si="17"/>
        <v>-0.71957610936641947</v>
      </c>
      <c r="F314" s="13">
        <f t="shared" si="18"/>
        <v>0.32748633336842242</v>
      </c>
      <c r="G314" s="13">
        <f t="shared" si="19"/>
        <v>-0.39673284558389454</v>
      </c>
    </row>
    <row r="315" spans="1:7" x14ac:dyDescent="0.2">
      <c r="A315" s="13" t="s">
        <v>586</v>
      </c>
      <c r="B315" s="15">
        <v>9.9520876112251884</v>
      </c>
      <c r="C315" s="13">
        <v>0</v>
      </c>
      <c r="D315" s="13">
        <f t="shared" si="16"/>
        <v>-0.3617838409316807</v>
      </c>
      <c r="E315" s="13">
        <f t="shared" si="17"/>
        <v>-0.3617838409316807</v>
      </c>
      <c r="F315" s="13">
        <f t="shared" si="18"/>
        <v>0.41052781704500252</v>
      </c>
      <c r="G315" s="13">
        <f t="shared" si="19"/>
        <v>-0.52852774764140675</v>
      </c>
    </row>
    <row r="316" spans="1:7" x14ac:dyDescent="0.2">
      <c r="A316" s="13" t="s">
        <v>587</v>
      </c>
      <c r="B316" s="15">
        <v>11.000684462696784</v>
      </c>
      <c r="C316" s="13">
        <v>0</v>
      </c>
      <c r="D316" s="13">
        <f t="shared" si="16"/>
        <v>-0.45229535930057441</v>
      </c>
      <c r="E316" s="13">
        <f t="shared" si="17"/>
        <v>-0.45229535930057441</v>
      </c>
      <c r="F316" s="13">
        <f t="shared" si="18"/>
        <v>0.38881516261010257</v>
      </c>
      <c r="G316" s="13">
        <f t="shared" si="19"/>
        <v>-0.49235584937292559</v>
      </c>
    </row>
    <row r="317" spans="1:7" x14ac:dyDescent="0.2">
      <c r="A317" s="13" t="s">
        <v>588</v>
      </c>
      <c r="B317" s="15">
        <v>11.498973305954825</v>
      </c>
      <c r="C317" s="13">
        <v>1</v>
      </c>
      <c r="D317" s="13">
        <f t="shared" si="16"/>
        <v>-0.495306054713469</v>
      </c>
      <c r="E317" s="13">
        <f t="shared" si="17"/>
        <v>-0.495306054713469</v>
      </c>
      <c r="F317" s="13">
        <f t="shared" si="18"/>
        <v>0.37864439578028092</v>
      </c>
      <c r="G317" s="13">
        <f t="shared" si="19"/>
        <v>-0.97115778405928466</v>
      </c>
    </row>
    <row r="318" spans="1:7" x14ac:dyDescent="0.2">
      <c r="A318" s="13" t="s">
        <v>589</v>
      </c>
      <c r="B318" s="15">
        <v>14.978781656399725</v>
      </c>
      <c r="C318" s="13">
        <v>0</v>
      </c>
      <c r="D318" s="13">
        <f t="shared" si="16"/>
        <v>-0.79567195509692534</v>
      </c>
      <c r="E318" s="13">
        <f t="shared" si="17"/>
        <v>-0.79567195509692534</v>
      </c>
      <c r="F318" s="13">
        <f t="shared" si="18"/>
        <v>0.31095209004132734</v>
      </c>
      <c r="G318" s="13">
        <f t="shared" si="19"/>
        <v>-0.37244447488716009</v>
      </c>
    </row>
    <row r="319" spans="1:7" x14ac:dyDescent="0.2">
      <c r="A319" s="13" t="s">
        <v>590</v>
      </c>
      <c r="B319" s="15">
        <v>12.041067761806982</v>
      </c>
      <c r="C319" s="13">
        <v>0</v>
      </c>
      <c r="D319" s="13">
        <f t="shared" si="16"/>
        <v>-0.54209791016266218</v>
      </c>
      <c r="E319" s="13">
        <f t="shared" si="17"/>
        <v>-0.54209791016266218</v>
      </c>
      <c r="F319" s="13">
        <f t="shared" si="18"/>
        <v>0.36769968998770447</v>
      </c>
      <c r="G319" s="13">
        <f t="shared" si="19"/>
        <v>-0.45839082362463979</v>
      </c>
    </row>
    <row r="320" spans="1:7" x14ac:dyDescent="0.2">
      <c r="A320" s="13" t="s">
        <v>591</v>
      </c>
      <c r="B320" s="15">
        <v>13.166324435318275</v>
      </c>
      <c r="C320" s="13">
        <v>0</v>
      </c>
      <c r="D320" s="13">
        <f t="shared" si="16"/>
        <v>-0.63922645859507798</v>
      </c>
      <c r="E320" s="13">
        <f t="shared" si="17"/>
        <v>-0.63922645859507798</v>
      </c>
      <c r="F320" s="13">
        <f t="shared" si="18"/>
        <v>0.34542142041122709</v>
      </c>
      <c r="G320" s="13">
        <f t="shared" si="19"/>
        <v>-0.42376364035181796</v>
      </c>
    </row>
    <row r="321" spans="1:7" x14ac:dyDescent="0.2">
      <c r="A321" s="13" t="s">
        <v>592</v>
      </c>
      <c r="B321" s="15">
        <v>12.405201916495551</v>
      </c>
      <c r="C321" s="13">
        <v>0</v>
      </c>
      <c r="D321" s="13">
        <f t="shared" si="16"/>
        <v>-0.57352880296439279</v>
      </c>
      <c r="E321" s="13">
        <f t="shared" si="17"/>
        <v>-0.57352880296439279</v>
      </c>
      <c r="F321" s="13">
        <f t="shared" si="18"/>
        <v>0.36042297134564061</v>
      </c>
      <c r="G321" s="13">
        <f t="shared" si="19"/>
        <v>-0.44694821384185074</v>
      </c>
    </row>
    <row r="322" spans="1:7" x14ac:dyDescent="0.2">
      <c r="A322" s="13" t="s">
        <v>593</v>
      </c>
      <c r="B322" s="15">
        <v>11.507186858316222</v>
      </c>
      <c r="C322" s="13">
        <v>0</v>
      </c>
      <c r="D322" s="13">
        <f t="shared" ref="D322:D385" si="20">$J$2+$J$3*B322</f>
        <v>-0.49601502222027505</v>
      </c>
      <c r="E322" s="13">
        <f t="shared" si="17"/>
        <v>-0.49601502222027505</v>
      </c>
      <c r="F322" s="13">
        <f t="shared" si="18"/>
        <v>0.37847760935438296</v>
      </c>
      <c r="G322" s="13">
        <f t="shared" si="19"/>
        <v>-0.47558334189734819</v>
      </c>
    </row>
    <row r="323" spans="1:7" x14ac:dyDescent="0.2">
      <c r="A323" s="13" t="s">
        <v>594</v>
      </c>
      <c r="B323" s="15">
        <v>10.143737166324435</v>
      </c>
      <c r="C323" s="13">
        <v>0</v>
      </c>
      <c r="D323" s="13">
        <f t="shared" si="20"/>
        <v>-0.37832641609048634</v>
      </c>
      <c r="E323" s="13">
        <f t="shared" ref="E323:E386" si="21">MIN(MAX(D323,-35),35)</f>
        <v>-0.37832641609048634</v>
      </c>
      <c r="F323" s="13">
        <f t="shared" ref="F323:F386" si="22">1/(1+EXP(-E323))</f>
        <v>0.40653060848562228</v>
      </c>
      <c r="G323" s="13">
        <f t="shared" ref="G323:G386" si="23">C323*LN(F323)+(1-C323)*LN(1-F323)</f>
        <v>-0.52176963911090268</v>
      </c>
    </row>
    <row r="324" spans="1:7" x14ac:dyDescent="0.2">
      <c r="A324" s="13" t="s">
        <v>595</v>
      </c>
      <c r="B324" s="15">
        <v>17.541409993155373</v>
      </c>
      <c r="C324" s="13">
        <v>0</v>
      </c>
      <c r="D324" s="13">
        <f t="shared" si="20"/>
        <v>-1.0168698172203836</v>
      </c>
      <c r="E324" s="13">
        <f t="shared" si="21"/>
        <v>-1.0168698172203836</v>
      </c>
      <c r="F324" s="13">
        <f t="shared" si="22"/>
        <v>0.26563757047948272</v>
      </c>
      <c r="G324" s="13">
        <f t="shared" si="23"/>
        <v>-0.30875259904477231</v>
      </c>
    </row>
    <row r="325" spans="1:7" x14ac:dyDescent="0.2">
      <c r="A325" s="13" t="s">
        <v>596</v>
      </c>
      <c r="B325" s="15">
        <v>13.034907597535934</v>
      </c>
      <c r="C325" s="13">
        <v>0</v>
      </c>
      <c r="D325" s="13">
        <f t="shared" si="20"/>
        <v>-0.62788297848618257</v>
      </c>
      <c r="E325" s="13">
        <f t="shared" si="21"/>
        <v>-0.62788297848618257</v>
      </c>
      <c r="F325" s="13">
        <f t="shared" si="22"/>
        <v>0.34799072084308263</v>
      </c>
      <c r="G325" s="13">
        <f t="shared" si="23"/>
        <v>-0.4276964853209928</v>
      </c>
    </row>
    <row r="326" spans="1:7" x14ac:dyDescent="0.2">
      <c r="A326" s="13" t="s">
        <v>597</v>
      </c>
      <c r="B326" s="15">
        <v>21.746748802190282</v>
      </c>
      <c r="C326" s="13">
        <v>0</v>
      </c>
      <c r="D326" s="13">
        <f t="shared" si="20"/>
        <v>-1.3798611807050329</v>
      </c>
      <c r="E326" s="13">
        <f t="shared" si="21"/>
        <v>-1.3798611807050329</v>
      </c>
      <c r="F326" s="13">
        <f t="shared" si="22"/>
        <v>0.20103129566294739</v>
      </c>
      <c r="G326" s="13">
        <f t="shared" si="23"/>
        <v>-0.22443350252232813</v>
      </c>
    </row>
    <row r="327" spans="1:7" x14ac:dyDescent="0.2">
      <c r="A327" s="13" t="s">
        <v>598</v>
      </c>
      <c r="B327" s="15">
        <v>10.231348391512663</v>
      </c>
      <c r="C327" s="13">
        <v>0</v>
      </c>
      <c r="D327" s="13">
        <f t="shared" si="20"/>
        <v>-0.38588873616308328</v>
      </c>
      <c r="E327" s="13">
        <f t="shared" si="21"/>
        <v>-0.38588873616308328</v>
      </c>
      <c r="F327" s="13">
        <f t="shared" si="22"/>
        <v>0.40470739430169211</v>
      </c>
      <c r="G327" s="13">
        <f t="shared" si="23"/>
        <v>-0.51870222003498023</v>
      </c>
    </row>
    <row r="328" spans="1:7" x14ac:dyDescent="0.2">
      <c r="A328" s="13" t="s">
        <v>599</v>
      </c>
      <c r="B328" s="15">
        <v>16.183436002737849</v>
      </c>
      <c r="C328" s="13">
        <v>0</v>
      </c>
      <c r="D328" s="13">
        <f t="shared" si="20"/>
        <v>-0.89965385609513215</v>
      </c>
      <c r="E328" s="13">
        <f t="shared" si="21"/>
        <v>-0.89965385609513215</v>
      </c>
      <c r="F328" s="13">
        <f t="shared" si="22"/>
        <v>0.28912163524752887</v>
      </c>
      <c r="G328" s="13">
        <f t="shared" si="23"/>
        <v>-0.34125394011162413</v>
      </c>
    </row>
    <row r="329" spans="1:7" x14ac:dyDescent="0.2">
      <c r="A329" s="13" t="s">
        <v>600</v>
      </c>
      <c r="B329" s="15">
        <v>13.36892539356605</v>
      </c>
      <c r="C329" s="13">
        <v>0</v>
      </c>
      <c r="D329" s="13">
        <f t="shared" si="20"/>
        <v>-0.65671432376295802</v>
      </c>
      <c r="E329" s="13">
        <f t="shared" si="21"/>
        <v>-0.65671432376295802</v>
      </c>
      <c r="F329" s="13">
        <f t="shared" si="22"/>
        <v>0.34147807889798598</v>
      </c>
      <c r="G329" s="13">
        <f t="shared" si="23"/>
        <v>-0.4177574689041143</v>
      </c>
    </row>
    <row r="330" spans="1:7" x14ac:dyDescent="0.2">
      <c r="A330" s="13" t="s">
        <v>601</v>
      </c>
      <c r="B330" s="15">
        <v>12.580424366872005</v>
      </c>
      <c r="C330" s="13">
        <v>0</v>
      </c>
      <c r="D330" s="13">
        <f t="shared" si="20"/>
        <v>-0.58865344310958645</v>
      </c>
      <c r="E330" s="13">
        <f t="shared" si="21"/>
        <v>-0.58865344310958645</v>
      </c>
      <c r="F330" s="13">
        <f t="shared" si="22"/>
        <v>0.35694387659347876</v>
      </c>
      <c r="G330" s="13">
        <f t="shared" si="23"/>
        <v>-0.44152327487307896</v>
      </c>
    </row>
    <row r="331" spans="1:7" x14ac:dyDescent="0.2">
      <c r="A331" s="13" t="s">
        <v>602</v>
      </c>
      <c r="B331" s="15">
        <v>10.373716632443532</v>
      </c>
      <c r="C331" s="13">
        <v>1</v>
      </c>
      <c r="D331" s="13">
        <f t="shared" si="20"/>
        <v>-0.39817750628105308</v>
      </c>
      <c r="E331" s="13">
        <f t="shared" si="21"/>
        <v>-0.39817750628105308</v>
      </c>
      <c r="F331" s="13">
        <f t="shared" si="22"/>
        <v>0.40175029223542646</v>
      </c>
      <c r="G331" s="13">
        <f t="shared" si="23"/>
        <v>-0.91192454695861547</v>
      </c>
    </row>
    <row r="332" spans="1:7" x14ac:dyDescent="0.2">
      <c r="A332" s="13" t="s">
        <v>603</v>
      </c>
      <c r="B332" s="15">
        <v>24.90075290896646</v>
      </c>
      <c r="C332" s="13">
        <v>0</v>
      </c>
      <c r="D332" s="13">
        <f t="shared" si="20"/>
        <v>-1.6521047033185197</v>
      </c>
      <c r="E332" s="13">
        <f t="shared" si="21"/>
        <v>-1.6521047033185197</v>
      </c>
      <c r="F332" s="13">
        <f t="shared" si="22"/>
        <v>0.16082469576543476</v>
      </c>
      <c r="G332" s="13">
        <f t="shared" si="23"/>
        <v>-0.17533565008023586</v>
      </c>
    </row>
    <row r="333" spans="1:7" x14ac:dyDescent="0.2">
      <c r="A333" s="13" t="s">
        <v>604</v>
      </c>
      <c r="B333" s="15">
        <v>13.598904859685147</v>
      </c>
      <c r="C333" s="13">
        <v>0</v>
      </c>
      <c r="D333" s="13">
        <f t="shared" si="20"/>
        <v>-0.67656541395352487</v>
      </c>
      <c r="E333" s="13">
        <f t="shared" si="21"/>
        <v>-0.67656541395352487</v>
      </c>
      <c r="F333" s="13">
        <f t="shared" si="22"/>
        <v>0.33702829719971805</v>
      </c>
      <c r="G333" s="13">
        <f t="shared" si="23"/>
        <v>-0.41102297024967599</v>
      </c>
    </row>
    <row r="334" spans="1:7" x14ac:dyDescent="0.2">
      <c r="A334" s="13" t="s">
        <v>605</v>
      </c>
      <c r="B334" s="15">
        <v>12.547570157426421</v>
      </c>
      <c r="C334" s="13">
        <v>0</v>
      </c>
      <c r="D334" s="13">
        <f t="shared" si="20"/>
        <v>-0.58581757308236271</v>
      </c>
      <c r="E334" s="13">
        <f t="shared" si="21"/>
        <v>-0.58581757308236271</v>
      </c>
      <c r="F334" s="13">
        <f t="shared" si="22"/>
        <v>0.35759507161174081</v>
      </c>
      <c r="G334" s="13">
        <f t="shared" si="23"/>
        <v>-0.4425364445417484</v>
      </c>
    </row>
    <row r="335" spans="1:7" x14ac:dyDescent="0.2">
      <c r="A335" s="13" t="s">
        <v>606</v>
      </c>
      <c r="B335" s="15">
        <v>11.540041067761807</v>
      </c>
      <c r="C335" s="13">
        <v>0</v>
      </c>
      <c r="D335" s="13">
        <f t="shared" si="20"/>
        <v>-0.49885089224749879</v>
      </c>
      <c r="E335" s="13">
        <f t="shared" si="21"/>
        <v>-0.49885089224749879</v>
      </c>
      <c r="F335" s="13">
        <f t="shared" si="22"/>
        <v>0.37781075136172299</v>
      </c>
      <c r="G335" s="13">
        <f t="shared" si="23"/>
        <v>-0.47451097425922029</v>
      </c>
    </row>
    <row r="336" spans="1:7" x14ac:dyDescent="0.2">
      <c r="A336" s="13" t="s">
        <v>607</v>
      </c>
      <c r="B336" s="15">
        <v>10.562628336755647</v>
      </c>
      <c r="C336" s="13">
        <v>1</v>
      </c>
      <c r="D336" s="13">
        <f t="shared" si="20"/>
        <v>-0.41448375893759015</v>
      </c>
      <c r="E336" s="13">
        <f t="shared" si="21"/>
        <v>-0.41448375893759015</v>
      </c>
      <c r="F336" s="13">
        <f t="shared" si="22"/>
        <v>0.39783748875181668</v>
      </c>
      <c r="G336" s="13">
        <f t="shared" si="23"/>
        <v>-0.92171167680194876</v>
      </c>
    </row>
    <row r="337" spans="1:7" x14ac:dyDescent="0.2">
      <c r="A337" s="13" t="s">
        <v>608</v>
      </c>
      <c r="B337" s="15">
        <v>11.581108829568789</v>
      </c>
      <c r="C337" s="13">
        <v>0</v>
      </c>
      <c r="D337" s="13">
        <f t="shared" si="20"/>
        <v>-0.50239572978152858</v>
      </c>
      <c r="E337" s="13">
        <f t="shared" si="21"/>
        <v>-0.50239572978152858</v>
      </c>
      <c r="F337" s="13">
        <f t="shared" si="22"/>
        <v>0.37697782880095521</v>
      </c>
      <c r="G337" s="13">
        <f t="shared" si="23"/>
        <v>-0.47317317302848477</v>
      </c>
    </row>
    <row r="338" spans="1:7" x14ac:dyDescent="0.2">
      <c r="A338" s="13" t="s">
        <v>609</v>
      </c>
      <c r="B338" s="15">
        <v>14.934976043805612</v>
      </c>
      <c r="C338" s="13">
        <v>0</v>
      </c>
      <c r="D338" s="13">
        <f t="shared" si="20"/>
        <v>-0.79189079506062687</v>
      </c>
      <c r="E338" s="13">
        <f t="shared" si="21"/>
        <v>-0.79189079506062687</v>
      </c>
      <c r="F338" s="13">
        <f t="shared" si="22"/>
        <v>0.31176282331014138</v>
      </c>
      <c r="G338" s="13">
        <f t="shared" si="23"/>
        <v>-0.37362176689491372</v>
      </c>
    </row>
    <row r="339" spans="1:7" x14ac:dyDescent="0.2">
      <c r="A339" s="13" t="s">
        <v>610</v>
      </c>
      <c r="B339" s="15">
        <v>10.877481177275838</v>
      </c>
      <c r="C339" s="13">
        <v>0</v>
      </c>
      <c r="D339" s="13">
        <f t="shared" si="20"/>
        <v>-0.44166084669848504</v>
      </c>
      <c r="E339" s="13">
        <f t="shared" si="21"/>
        <v>-0.44166084669848504</v>
      </c>
      <c r="F339" s="13">
        <f t="shared" si="22"/>
        <v>0.39134529396565509</v>
      </c>
      <c r="G339" s="13">
        <f t="shared" si="23"/>
        <v>-0.49650415723439068</v>
      </c>
    </row>
    <row r="340" spans="1:7" x14ac:dyDescent="0.2">
      <c r="A340" s="13" t="s">
        <v>611</v>
      </c>
      <c r="B340" s="15">
        <v>11.748117727583846</v>
      </c>
      <c r="C340" s="13">
        <v>0</v>
      </c>
      <c r="D340" s="13">
        <f t="shared" si="20"/>
        <v>-0.51681140241991619</v>
      </c>
      <c r="E340" s="13">
        <f t="shared" si="21"/>
        <v>-0.51681140241991619</v>
      </c>
      <c r="F340" s="13">
        <f t="shared" si="22"/>
        <v>0.37359813621944893</v>
      </c>
      <c r="G340" s="13">
        <f t="shared" si="23"/>
        <v>-0.46776315892594866</v>
      </c>
    </row>
    <row r="341" spans="1:7" x14ac:dyDescent="0.2">
      <c r="A341" s="13" t="s">
        <v>612</v>
      </c>
      <c r="B341" s="15">
        <v>10.609171800136892</v>
      </c>
      <c r="C341" s="13">
        <v>0</v>
      </c>
      <c r="D341" s="13">
        <f t="shared" si="20"/>
        <v>-0.41850124147615708</v>
      </c>
      <c r="E341" s="13">
        <f t="shared" si="21"/>
        <v>-0.41850124147615708</v>
      </c>
      <c r="F341" s="13">
        <f t="shared" si="22"/>
        <v>0.39687544545163855</v>
      </c>
      <c r="G341" s="13">
        <f t="shared" si="23"/>
        <v>-0.50563154546182443</v>
      </c>
    </row>
    <row r="342" spans="1:7" x14ac:dyDescent="0.2">
      <c r="A342" s="13" t="s">
        <v>613</v>
      </c>
      <c r="B342" s="15">
        <v>12.643394934976044</v>
      </c>
      <c r="C342" s="13">
        <v>0</v>
      </c>
      <c r="D342" s="13">
        <f t="shared" si="20"/>
        <v>-0.59408886066176536</v>
      </c>
      <c r="E342" s="13">
        <f t="shared" si="21"/>
        <v>-0.59408886066176536</v>
      </c>
      <c r="F342" s="13">
        <f t="shared" si="22"/>
        <v>0.35569723074490023</v>
      </c>
      <c r="G342" s="13">
        <f t="shared" si="23"/>
        <v>-0.43958652476343113</v>
      </c>
    </row>
    <row r="343" spans="1:7" x14ac:dyDescent="0.2">
      <c r="A343" s="13" t="s">
        <v>614</v>
      </c>
      <c r="B343" s="15">
        <v>19.507186858316221</v>
      </c>
      <c r="C343" s="13">
        <v>1</v>
      </c>
      <c r="D343" s="13">
        <f t="shared" si="20"/>
        <v>-1.1865493738492754</v>
      </c>
      <c r="E343" s="13">
        <f t="shared" si="21"/>
        <v>-1.1865493738492754</v>
      </c>
      <c r="F343" s="13">
        <f t="shared" si="22"/>
        <v>0.23387664545578835</v>
      </c>
      <c r="G343" s="13">
        <f t="shared" si="23"/>
        <v>-1.4529614587919455</v>
      </c>
    </row>
    <row r="344" spans="1:7" x14ac:dyDescent="0.2">
      <c r="A344" s="13" t="s">
        <v>615</v>
      </c>
      <c r="B344" s="15">
        <v>10.683093771389458</v>
      </c>
      <c r="C344" s="13">
        <v>0</v>
      </c>
      <c r="D344" s="13">
        <f t="shared" si="20"/>
        <v>-0.42488194903741072</v>
      </c>
      <c r="E344" s="13">
        <f t="shared" si="21"/>
        <v>-0.42488194903741072</v>
      </c>
      <c r="F344" s="13">
        <f t="shared" si="22"/>
        <v>0.395349134807022</v>
      </c>
      <c r="G344" s="13">
        <f t="shared" si="23"/>
        <v>-0.50310406985304545</v>
      </c>
    </row>
    <row r="345" spans="1:7" x14ac:dyDescent="0.2">
      <c r="A345" s="13" t="s">
        <v>616</v>
      </c>
      <c r="B345" s="15">
        <v>16.542094455852155</v>
      </c>
      <c r="C345" s="13">
        <v>0</v>
      </c>
      <c r="D345" s="13">
        <f t="shared" si="20"/>
        <v>-0.9306121038923254</v>
      </c>
      <c r="E345" s="13">
        <f t="shared" si="21"/>
        <v>-0.9306121038923254</v>
      </c>
      <c r="F345" s="13">
        <f t="shared" si="22"/>
        <v>0.28280054839957869</v>
      </c>
      <c r="G345" s="13">
        <f t="shared" si="23"/>
        <v>-0.33240130189113182</v>
      </c>
    </row>
    <row r="346" spans="1:7" x14ac:dyDescent="0.2">
      <c r="A346" s="13" t="s">
        <v>617</v>
      </c>
      <c r="B346" s="15">
        <v>16.084873374401095</v>
      </c>
      <c r="C346" s="13">
        <v>0</v>
      </c>
      <c r="D346" s="13">
        <f t="shared" si="20"/>
        <v>-0.89114624601346071</v>
      </c>
      <c r="E346" s="13">
        <f t="shared" si="21"/>
        <v>-0.89114624601346071</v>
      </c>
      <c r="F346" s="13">
        <f t="shared" si="22"/>
        <v>0.29087333914528218</v>
      </c>
      <c r="G346" s="13">
        <f t="shared" si="23"/>
        <v>-0.34372112121973819</v>
      </c>
    </row>
    <row r="347" spans="1:7" x14ac:dyDescent="0.2">
      <c r="A347" s="13" t="s">
        <v>618</v>
      </c>
      <c r="B347" s="15">
        <v>11.151266255989048</v>
      </c>
      <c r="C347" s="13">
        <v>0</v>
      </c>
      <c r="D347" s="13">
        <f t="shared" si="20"/>
        <v>-0.46529309692535015</v>
      </c>
      <c r="E347" s="13">
        <f t="shared" si="21"/>
        <v>-0.46529309692535015</v>
      </c>
      <c r="F347" s="13">
        <f t="shared" si="22"/>
        <v>0.38573090775751856</v>
      </c>
      <c r="G347" s="13">
        <f t="shared" si="23"/>
        <v>-0.48732218586204828</v>
      </c>
    </row>
    <row r="348" spans="1:7" x14ac:dyDescent="0.2">
      <c r="A348" s="13" t="s">
        <v>619</v>
      </c>
      <c r="B348" s="15">
        <v>15.832991101984941</v>
      </c>
      <c r="C348" s="13">
        <v>0</v>
      </c>
      <c r="D348" s="13">
        <f t="shared" si="20"/>
        <v>-0.86940457580474484</v>
      </c>
      <c r="E348" s="13">
        <f t="shared" si="21"/>
        <v>-0.86940457580474484</v>
      </c>
      <c r="F348" s="13">
        <f t="shared" si="22"/>
        <v>0.29537821249394741</v>
      </c>
      <c r="G348" s="13">
        <f t="shared" si="23"/>
        <v>-0.35009409174487643</v>
      </c>
    </row>
    <row r="349" spans="1:7" x14ac:dyDescent="0.2">
      <c r="A349" s="13" t="s">
        <v>620</v>
      </c>
      <c r="B349" s="15">
        <v>11.843942505133469</v>
      </c>
      <c r="C349" s="13">
        <v>0</v>
      </c>
      <c r="D349" s="13">
        <f t="shared" si="20"/>
        <v>-0.52508268999931906</v>
      </c>
      <c r="E349" s="13">
        <f t="shared" si="21"/>
        <v>-0.52508268999931906</v>
      </c>
      <c r="F349" s="13">
        <f t="shared" si="22"/>
        <v>0.37166450090420355</v>
      </c>
      <c r="G349" s="13">
        <f t="shared" si="23"/>
        <v>-0.4646810209372646</v>
      </c>
    </row>
    <row r="350" spans="1:7" x14ac:dyDescent="0.2">
      <c r="A350" s="13" t="s">
        <v>621</v>
      </c>
      <c r="B350" s="15">
        <v>11.592060232717317</v>
      </c>
      <c r="C350" s="13">
        <v>0</v>
      </c>
      <c r="D350" s="13">
        <f t="shared" si="20"/>
        <v>-0.50334101979060319</v>
      </c>
      <c r="E350" s="13">
        <f t="shared" si="21"/>
        <v>-0.50334101979060319</v>
      </c>
      <c r="F350" s="13">
        <f t="shared" si="22"/>
        <v>0.37675583857955386</v>
      </c>
      <c r="G350" s="13">
        <f t="shared" si="23"/>
        <v>-0.47281692457991675</v>
      </c>
    </row>
    <row r="351" spans="1:7" x14ac:dyDescent="0.2">
      <c r="A351" s="13" t="s">
        <v>622</v>
      </c>
      <c r="B351" s="15">
        <v>10.844626967830253</v>
      </c>
      <c r="C351" s="13">
        <v>0</v>
      </c>
      <c r="D351" s="13">
        <f t="shared" si="20"/>
        <v>-0.43882497667126119</v>
      </c>
      <c r="E351" s="13">
        <f t="shared" si="21"/>
        <v>-0.43882497667126119</v>
      </c>
      <c r="F351" s="13">
        <f t="shared" si="22"/>
        <v>0.39202098937968499</v>
      </c>
      <c r="G351" s="13">
        <f t="shared" si="23"/>
        <v>-0.49761491961792903</v>
      </c>
    </row>
    <row r="352" spans="1:7" x14ac:dyDescent="0.2">
      <c r="A352" s="13" t="s">
        <v>623</v>
      </c>
      <c r="B352" s="15">
        <v>12.364134154688569</v>
      </c>
      <c r="C352" s="13">
        <v>0</v>
      </c>
      <c r="D352" s="13">
        <f t="shared" si="20"/>
        <v>-0.56998396543036289</v>
      </c>
      <c r="E352" s="13">
        <f t="shared" si="21"/>
        <v>-0.56998396543036289</v>
      </c>
      <c r="F352" s="13">
        <f t="shared" si="22"/>
        <v>0.36124052475265322</v>
      </c>
      <c r="G352" s="13">
        <f t="shared" si="23"/>
        <v>-0.44822730352751938</v>
      </c>
    </row>
    <row r="353" spans="1:7" x14ac:dyDescent="0.2">
      <c r="A353" s="13" t="s">
        <v>624</v>
      </c>
      <c r="B353" s="15">
        <v>12.744695414099931</v>
      </c>
      <c r="C353" s="13">
        <v>0</v>
      </c>
      <c r="D353" s="13">
        <f t="shared" si="20"/>
        <v>-0.6028327932457056</v>
      </c>
      <c r="E353" s="13">
        <f t="shared" si="21"/>
        <v>-0.6028327932457056</v>
      </c>
      <c r="F353" s="13">
        <f t="shared" si="22"/>
        <v>0.3536958630604885</v>
      </c>
      <c r="G353" s="13">
        <f t="shared" si="23"/>
        <v>-0.43648508577522233</v>
      </c>
    </row>
    <row r="354" spans="1:7" x14ac:dyDescent="0.2">
      <c r="A354" s="13" t="s">
        <v>625</v>
      </c>
      <c r="B354" s="15">
        <v>11.167693360711841</v>
      </c>
      <c r="C354" s="13">
        <v>1</v>
      </c>
      <c r="D354" s="13">
        <f t="shared" si="20"/>
        <v>-0.46671103193896213</v>
      </c>
      <c r="E354" s="13">
        <f t="shared" si="21"/>
        <v>-0.46671103193896213</v>
      </c>
      <c r="F354" s="13">
        <f t="shared" si="22"/>
        <v>0.38539499306808095</v>
      </c>
      <c r="G354" s="13">
        <f t="shared" si="23"/>
        <v>-0.95348651460654976</v>
      </c>
    </row>
    <row r="355" spans="1:7" x14ac:dyDescent="0.2">
      <c r="A355" s="13" t="s">
        <v>626</v>
      </c>
      <c r="B355" s="15">
        <v>15.676933607118412</v>
      </c>
      <c r="C355" s="13">
        <v>0</v>
      </c>
      <c r="D355" s="13">
        <f t="shared" si="20"/>
        <v>-0.85593419317543162</v>
      </c>
      <c r="E355" s="13">
        <f t="shared" si="21"/>
        <v>-0.85593419317543162</v>
      </c>
      <c r="F355" s="13">
        <f t="shared" si="22"/>
        <v>0.2981895085689063</v>
      </c>
      <c r="G355" s="13">
        <f t="shared" si="23"/>
        <v>-0.35409186662715947</v>
      </c>
    </row>
    <row r="356" spans="1:7" x14ac:dyDescent="0.2">
      <c r="A356" s="13" t="s">
        <v>627</v>
      </c>
      <c r="B356" s="15">
        <v>10.885694729637235</v>
      </c>
      <c r="C356" s="13">
        <v>0</v>
      </c>
      <c r="D356" s="13">
        <f t="shared" si="20"/>
        <v>-0.44236981420529098</v>
      </c>
      <c r="E356" s="13">
        <f t="shared" si="21"/>
        <v>-0.44236981420529098</v>
      </c>
      <c r="F356" s="13">
        <f t="shared" si="22"/>
        <v>0.39117643506427319</v>
      </c>
      <c r="G356" s="13">
        <f t="shared" si="23"/>
        <v>-0.496226765996303</v>
      </c>
    </row>
    <row r="357" spans="1:7" x14ac:dyDescent="0.2">
      <c r="A357" s="13" t="s">
        <v>628</v>
      </c>
      <c r="B357" s="15">
        <v>15.085557837097879</v>
      </c>
      <c r="C357" s="13">
        <v>0</v>
      </c>
      <c r="D357" s="13">
        <f t="shared" si="20"/>
        <v>-0.80488853268540295</v>
      </c>
      <c r="E357" s="13">
        <f t="shared" si="21"/>
        <v>-0.80488853268540295</v>
      </c>
      <c r="F357" s="13">
        <f t="shared" si="22"/>
        <v>0.30898078664890327</v>
      </c>
      <c r="G357" s="13">
        <f t="shared" si="23"/>
        <v>-0.3695876504619538</v>
      </c>
    </row>
    <row r="358" spans="1:7" x14ac:dyDescent="0.2">
      <c r="A358" s="13" t="s">
        <v>629</v>
      </c>
      <c r="B358" s="15">
        <v>15.507186858316222</v>
      </c>
      <c r="C358" s="13">
        <v>0</v>
      </c>
      <c r="D358" s="13">
        <f t="shared" si="20"/>
        <v>-0.84128219803477533</v>
      </c>
      <c r="E358" s="13">
        <f t="shared" si="21"/>
        <v>-0.84128219803477533</v>
      </c>
      <c r="F358" s="13">
        <f t="shared" si="22"/>
        <v>0.3012648070101383</v>
      </c>
      <c r="G358" s="13">
        <f t="shared" si="23"/>
        <v>-0.35848344544953797</v>
      </c>
    </row>
    <row r="359" spans="1:7" x14ac:dyDescent="0.2">
      <c r="A359" s="13" t="s">
        <v>630</v>
      </c>
      <c r="B359" s="15">
        <v>15.676933607118412</v>
      </c>
      <c r="C359" s="13">
        <v>0</v>
      </c>
      <c r="D359" s="13">
        <f t="shared" si="20"/>
        <v>-0.85593419317543162</v>
      </c>
      <c r="E359" s="13">
        <f t="shared" si="21"/>
        <v>-0.85593419317543162</v>
      </c>
      <c r="F359" s="13">
        <f t="shared" si="22"/>
        <v>0.2981895085689063</v>
      </c>
      <c r="G359" s="13">
        <f t="shared" si="23"/>
        <v>-0.35409186662715947</v>
      </c>
    </row>
    <row r="360" spans="1:7" x14ac:dyDescent="0.2">
      <c r="A360" s="13" t="s">
        <v>631</v>
      </c>
      <c r="B360" s="15">
        <v>11.871321013004792</v>
      </c>
      <c r="C360" s="13">
        <v>0</v>
      </c>
      <c r="D360" s="13">
        <f t="shared" si="20"/>
        <v>-0.52744591502200566</v>
      </c>
      <c r="E360" s="13">
        <f t="shared" si="21"/>
        <v>-0.52744591502200566</v>
      </c>
      <c r="F360" s="13">
        <f t="shared" si="22"/>
        <v>0.37111278454986146</v>
      </c>
      <c r="G360" s="13">
        <f t="shared" si="23"/>
        <v>-0.46380334606967744</v>
      </c>
    </row>
    <row r="361" spans="1:7" x14ac:dyDescent="0.2">
      <c r="A361" s="13" t="s">
        <v>632</v>
      </c>
      <c r="B361" s="15">
        <v>11.085557837097879</v>
      </c>
      <c r="C361" s="13">
        <v>0</v>
      </c>
      <c r="D361" s="13">
        <f t="shared" si="20"/>
        <v>-0.45962135687090266</v>
      </c>
      <c r="E361" s="13">
        <f t="shared" si="21"/>
        <v>-0.45962135687090266</v>
      </c>
      <c r="F361" s="13">
        <f t="shared" si="22"/>
        <v>0.38707565237852004</v>
      </c>
      <c r="G361" s="13">
        <f t="shared" si="23"/>
        <v>-0.48951376400377328</v>
      </c>
    </row>
    <row r="362" spans="1:7" x14ac:dyDescent="0.2">
      <c r="A362" s="13" t="s">
        <v>633</v>
      </c>
      <c r="B362" s="15">
        <v>11.917864476386036</v>
      </c>
      <c r="C362" s="13">
        <v>0</v>
      </c>
      <c r="D362" s="13">
        <f t="shared" si="20"/>
        <v>-0.5314633975605727</v>
      </c>
      <c r="E362" s="13">
        <f t="shared" si="21"/>
        <v>-0.5314633975605727</v>
      </c>
      <c r="F362" s="13">
        <f t="shared" si="22"/>
        <v>0.37017563850757612</v>
      </c>
      <c r="G362" s="13">
        <f t="shared" si="23"/>
        <v>-0.46231428974793937</v>
      </c>
    </row>
    <row r="363" spans="1:7" x14ac:dyDescent="0.2">
      <c r="A363" s="13" t="s">
        <v>634</v>
      </c>
      <c r="B363" s="15">
        <v>13.078713210130047</v>
      </c>
      <c r="C363" s="13">
        <v>1</v>
      </c>
      <c r="D363" s="13">
        <f t="shared" si="20"/>
        <v>-0.63166413852248104</v>
      </c>
      <c r="E363" s="13">
        <f t="shared" si="21"/>
        <v>-0.63166413852248104</v>
      </c>
      <c r="F363" s="13">
        <f t="shared" si="22"/>
        <v>0.34713329526722092</v>
      </c>
      <c r="G363" s="13">
        <f t="shared" si="23"/>
        <v>-1.0580464365799305</v>
      </c>
    </row>
    <row r="364" spans="1:7" x14ac:dyDescent="0.2">
      <c r="A364" s="13" t="s">
        <v>635</v>
      </c>
      <c r="B364" s="15">
        <v>13.544147843942506</v>
      </c>
      <c r="C364" s="13">
        <v>0</v>
      </c>
      <c r="D364" s="13">
        <f t="shared" si="20"/>
        <v>-0.6718389639081519</v>
      </c>
      <c r="E364" s="13">
        <f t="shared" si="21"/>
        <v>-0.6718389639081519</v>
      </c>
      <c r="F364" s="13">
        <f t="shared" si="22"/>
        <v>0.33808518838909146</v>
      </c>
      <c r="G364" s="13">
        <f t="shared" si="23"/>
        <v>-0.41261841469275129</v>
      </c>
    </row>
    <row r="365" spans="1:7" x14ac:dyDescent="0.2">
      <c r="A365" s="13" t="s">
        <v>636</v>
      </c>
      <c r="B365" s="15">
        <v>15.594798083504449</v>
      </c>
      <c r="C365" s="13">
        <v>0</v>
      </c>
      <c r="D365" s="13">
        <f t="shared" si="20"/>
        <v>-0.84884451810737205</v>
      </c>
      <c r="E365" s="13">
        <f t="shared" si="21"/>
        <v>-0.84884451810737205</v>
      </c>
      <c r="F365" s="13">
        <f t="shared" si="22"/>
        <v>0.29967530238270706</v>
      </c>
      <c r="G365" s="13">
        <f t="shared" si="23"/>
        <v>-0.3562111977466319</v>
      </c>
    </row>
    <row r="366" spans="1:7" x14ac:dyDescent="0.2">
      <c r="A366" s="13" t="s">
        <v>637</v>
      </c>
      <c r="B366" s="15">
        <v>13.716632443531827</v>
      </c>
      <c r="C366" s="13">
        <v>1</v>
      </c>
      <c r="D366" s="13">
        <f t="shared" si="20"/>
        <v>-0.68672728155107698</v>
      </c>
      <c r="E366" s="13">
        <f t="shared" si="21"/>
        <v>-0.68672728155107698</v>
      </c>
      <c r="F366" s="13">
        <f t="shared" si="22"/>
        <v>0.33476150076747313</v>
      </c>
      <c r="G366" s="13">
        <f t="shared" si="23"/>
        <v>-1.0943369387128243</v>
      </c>
    </row>
    <row r="367" spans="1:7" x14ac:dyDescent="0.2">
      <c r="A367" s="13" t="s">
        <v>638</v>
      </c>
      <c r="B367" s="15">
        <v>11.967145790554415</v>
      </c>
      <c r="C367" s="13">
        <v>0</v>
      </c>
      <c r="D367" s="13">
        <f t="shared" si="20"/>
        <v>-0.53571720260140854</v>
      </c>
      <c r="E367" s="13">
        <f t="shared" si="21"/>
        <v>-0.53571720260140854</v>
      </c>
      <c r="F367" s="13">
        <f t="shared" si="22"/>
        <v>0.36918443131583289</v>
      </c>
      <c r="G367" s="13">
        <f t="shared" si="23"/>
        <v>-0.46074174334150036</v>
      </c>
    </row>
    <row r="368" spans="1:7" x14ac:dyDescent="0.2">
      <c r="A368" s="13" t="s">
        <v>639</v>
      </c>
      <c r="B368" s="15">
        <v>14.414784394250514</v>
      </c>
      <c r="C368" s="13">
        <v>0</v>
      </c>
      <c r="D368" s="13">
        <f t="shared" si="20"/>
        <v>-0.74698951962958327</v>
      </c>
      <c r="E368" s="13">
        <f t="shared" si="21"/>
        <v>-0.74698951962958327</v>
      </c>
      <c r="F368" s="13">
        <f t="shared" si="22"/>
        <v>0.321477622959772</v>
      </c>
      <c r="G368" s="13">
        <f t="shared" si="23"/>
        <v>-0.38783782008858847</v>
      </c>
    </row>
    <row r="369" spans="1:7" x14ac:dyDescent="0.2">
      <c r="A369" s="13" t="s">
        <v>640</v>
      </c>
      <c r="B369" s="15">
        <v>16.084873374401095</v>
      </c>
      <c r="C369" s="13">
        <v>0</v>
      </c>
      <c r="D369" s="13">
        <f t="shared" si="20"/>
        <v>-0.89114624601346071</v>
      </c>
      <c r="E369" s="13">
        <f t="shared" si="21"/>
        <v>-0.89114624601346071</v>
      </c>
      <c r="F369" s="13">
        <f t="shared" si="22"/>
        <v>0.29087333914528218</v>
      </c>
      <c r="G369" s="13">
        <f t="shared" si="23"/>
        <v>-0.34372112121973819</v>
      </c>
    </row>
    <row r="370" spans="1:7" x14ac:dyDescent="0.2">
      <c r="A370" s="13" t="s">
        <v>641</v>
      </c>
      <c r="B370" s="15">
        <v>12</v>
      </c>
      <c r="C370" s="13">
        <v>0</v>
      </c>
      <c r="D370" s="13">
        <f t="shared" si="20"/>
        <v>-0.53855307262863228</v>
      </c>
      <c r="E370" s="13">
        <f t="shared" si="21"/>
        <v>-0.53855307262863228</v>
      </c>
      <c r="F370" s="13">
        <f t="shared" si="22"/>
        <v>0.36852423859700606</v>
      </c>
      <c r="G370" s="13">
        <f t="shared" si="23"/>
        <v>-0.45969572050463609</v>
      </c>
    </row>
    <row r="371" spans="1:7" x14ac:dyDescent="0.2">
      <c r="A371" s="13" t="s">
        <v>642</v>
      </c>
      <c r="B371" s="15">
        <v>14.981519507186858</v>
      </c>
      <c r="C371" s="13">
        <v>0</v>
      </c>
      <c r="D371" s="13">
        <f t="shared" si="20"/>
        <v>-0.79590827759919414</v>
      </c>
      <c r="E371" s="13">
        <f t="shared" si="21"/>
        <v>-0.79590827759919414</v>
      </c>
      <c r="F371" s="13">
        <f t="shared" si="22"/>
        <v>0.31090145763450122</v>
      </c>
      <c r="G371" s="13">
        <f t="shared" si="23"/>
        <v>-0.37237099589403344</v>
      </c>
    </row>
    <row r="372" spans="1:7" x14ac:dyDescent="0.2">
      <c r="A372" s="13" t="s">
        <v>643</v>
      </c>
      <c r="B372" s="15">
        <v>12.177960301163587</v>
      </c>
      <c r="C372" s="13">
        <v>0</v>
      </c>
      <c r="D372" s="13">
        <f t="shared" si="20"/>
        <v>-0.55391403527609473</v>
      </c>
      <c r="E372" s="13">
        <f t="shared" si="21"/>
        <v>-0.55391403527609473</v>
      </c>
      <c r="F372" s="13">
        <f t="shared" si="22"/>
        <v>0.36495680055279223</v>
      </c>
      <c r="G372" s="13">
        <f t="shared" si="23"/>
        <v>-0.45406225177789938</v>
      </c>
    </row>
    <row r="373" spans="1:7" x14ac:dyDescent="0.2">
      <c r="A373" s="13" t="s">
        <v>644</v>
      </c>
      <c r="B373" s="15">
        <v>11.980835044490075</v>
      </c>
      <c r="C373" s="13">
        <v>0</v>
      </c>
      <c r="D373" s="13">
        <f t="shared" si="20"/>
        <v>-0.53689881511275162</v>
      </c>
      <c r="E373" s="13">
        <f t="shared" si="21"/>
        <v>-0.53689881511275162</v>
      </c>
      <c r="F373" s="13">
        <f t="shared" si="22"/>
        <v>0.36890929134510242</v>
      </c>
      <c r="G373" s="13">
        <f t="shared" si="23"/>
        <v>-0.46030567296126473</v>
      </c>
    </row>
    <row r="374" spans="1:7" x14ac:dyDescent="0.2">
      <c r="A374" s="13" t="s">
        <v>645</v>
      </c>
      <c r="B374" s="15">
        <v>14.817248459958932</v>
      </c>
      <c r="C374" s="13">
        <v>0</v>
      </c>
      <c r="D374" s="13">
        <f t="shared" si="20"/>
        <v>-0.78172892746307499</v>
      </c>
      <c r="E374" s="13">
        <f t="shared" si="21"/>
        <v>-0.78172892746307499</v>
      </c>
      <c r="F374" s="13">
        <f t="shared" si="22"/>
        <v>0.31394738228588859</v>
      </c>
      <c r="G374" s="13">
        <f t="shared" si="23"/>
        <v>-0.37680095199055619</v>
      </c>
    </row>
    <row r="375" spans="1:7" x14ac:dyDescent="0.2">
      <c r="A375" s="13" t="s">
        <v>646</v>
      </c>
      <c r="B375" s="15">
        <v>12.344969199178644</v>
      </c>
      <c r="C375" s="13">
        <v>0</v>
      </c>
      <c r="D375" s="13">
        <f t="shared" si="20"/>
        <v>-0.56832970791448245</v>
      </c>
      <c r="E375" s="13">
        <f t="shared" si="21"/>
        <v>-0.56832970791448245</v>
      </c>
      <c r="F375" s="13">
        <f t="shared" si="22"/>
        <v>0.3616223252927615</v>
      </c>
      <c r="G375" s="13">
        <f t="shared" si="23"/>
        <v>-0.44882520415470867</v>
      </c>
    </row>
    <row r="376" spans="1:7" x14ac:dyDescent="0.2">
      <c r="A376" s="13" t="s">
        <v>647</v>
      </c>
      <c r="B376" s="15">
        <v>11.353867214236825</v>
      </c>
      <c r="C376" s="13">
        <v>0</v>
      </c>
      <c r="D376" s="13">
        <f t="shared" si="20"/>
        <v>-0.48278096209323051</v>
      </c>
      <c r="E376" s="13">
        <f t="shared" si="21"/>
        <v>-0.48278096209323051</v>
      </c>
      <c r="F376" s="13">
        <f t="shared" si="22"/>
        <v>0.38159565691403025</v>
      </c>
      <c r="G376" s="13">
        <f t="shared" si="23"/>
        <v>-0.48061275863208314</v>
      </c>
    </row>
    <row r="377" spans="1:7" x14ac:dyDescent="0.2">
      <c r="A377" s="13" t="s">
        <v>648</v>
      </c>
      <c r="B377" s="15">
        <v>14.943189596167009</v>
      </c>
      <c r="C377" s="13">
        <v>0</v>
      </c>
      <c r="D377" s="13">
        <f t="shared" si="20"/>
        <v>-0.79259976256743303</v>
      </c>
      <c r="E377" s="13">
        <f t="shared" si="21"/>
        <v>-0.79259976256743303</v>
      </c>
      <c r="F377" s="13">
        <f t="shared" si="22"/>
        <v>0.31161072275030022</v>
      </c>
      <c r="G377" s="13">
        <f t="shared" si="23"/>
        <v>-0.3734007911029335</v>
      </c>
    </row>
    <row r="378" spans="1:7" x14ac:dyDescent="0.2">
      <c r="A378" s="13" t="s">
        <v>649</v>
      </c>
      <c r="B378" s="15">
        <v>16.747433264887064</v>
      </c>
      <c r="C378" s="13">
        <v>0</v>
      </c>
      <c r="D378" s="13">
        <f t="shared" si="20"/>
        <v>-0.94833629156247445</v>
      </c>
      <c r="E378" s="13">
        <f t="shared" si="21"/>
        <v>-0.94833629156247445</v>
      </c>
      <c r="F378" s="13">
        <f t="shared" si="22"/>
        <v>0.27921953023576029</v>
      </c>
      <c r="G378" s="13">
        <f t="shared" si="23"/>
        <v>-0.32742066827673405</v>
      </c>
    </row>
    <row r="379" spans="1:7" x14ac:dyDescent="0.2">
      <c r="A379" s="13" t="s">
        <v>650</v>
      </c>
      <c r="B379" s="15">
        <v>14.151950718685832</v>
      </c>
      <c r="C379" s="13">
        <v>0</v>
      </c>
      <c r="D379" s="13">
        <f t="shared" si="20"/>
        <v>-0.72430255941179267</v>
      </c>
      <c r="E379" s="13">
        <f t="shared" si="21"/>
        <v>-0.72430255941179267</v>
      </c>
      <c r="F379" s="13">
        <f t="shared" si="22"/>
        <v>0.32644623458140304</v>
      </c>
      <c r="G379" s="13">
        <f t="shared" si="23"/>
        <v>-0.39518745644624254</v>
      </c>
    </row>
    <row r="380" spans="1:7" x14ac:dyDescent="0.2">
      <c r="A380" s="13" t="s">
        <v>651</v>
      </c>
      <c r="B380" s="15">
        <v>11.980835044490075</v>
      </c>
      <c r="C380" s="13">
        <v>0</v>
      </c>
      <c r="D380" s="13">
        <f t="shared" si="20"/>
        <v>-0.53689881511275162</v>
      </c>
      <c r="E380" s="13">
        <f t="shared" si="21"/>
        <v>-0.53689881511275162</v>
      </c>
      <c r="F380" s="13">
        <f t="shared" si="22"/>
        <v>0.36890929134510242</v>
      </c>
      <c r="G380" s="13">
        <f t="shared" si="23"/>
        <v>-0.46030567296126473</v>
      </c>
    </row>
    <row r="381" spans="1:7" x14ac:dyDescent="0.2">
      <c r="A381" s="13" t="s">
        <v>652</v>
      </c>
      <c r="B381" s="15">
        <v>12.205338809034908</v>
      </c>
      <c r="C381" s="13">
        <v>1</v>
      </c>
      <c r="D381" s="13">
        <f t="shared" si="20"/>
        <v>-0.55627726029878111</v>
      </c>
      <c r="E381" s="13">
        <f t="shared" si="21"/>
        <v>-0.55627726029878111</v>
      </c>
      <c r="F381" s="13">
        <f t="shared" si="22"/>
        <v>0.36440926663528511</v>
      </c>
      <c r="G381" s="13">
        <f t="shared" si="23"/>
        <v>-1.0094776840753059</v>
      </c>
    </row>
    <row r="382" spans="1:7" x14ac:dyDescent="0.2">
      <c r="A382" s="13" t="s">
        <v>653</v>
      </c>
      <c r="B382" s="15">
        <v>12.380561259411362</v>
      </c>
      <c r="C382" s="13">
        <v>0</v>
      </c>
      <c r="D382" s="13">
        <f t="shared" si="20"/>
        <v>-0.57140190044397476</v>
      </c>
      <c r="E382" s="13">
        <f t="shared" si="21"/>
        <v>-0.57140190044397476</v>
      </c>
      <c r="F382" s="13">
        <f t="shared" si="22"/>
        <v>0.36091340660813415</v>
      </c>
      <c r="G382" s="13">
        <f t="shared" si="23"/>
        <v>-0.44771531987050028</v>
      </c>
    </row>
    <row r="383" spans="1:7" x14ac:dyDescent="0.2">
      <c r="A383" s="13" t="s">
        <v>654</v>
      </c>
      <c r="B383" s="15">
        <v>18.414784394250514</v>
      </c>
      <c r="C383" s="13">
        <v>0</v>
      </c>
      <c r="D383" s="13">
        <f t="shared" si="20"/>
        <v>-1.0922566954440835</v>
      </c>
      <c r="E383" s="13">
        <f t="shared" si="21"/>
        <v>-1.0922566954440835</v>
      </c>
      <c r="F383" s="13">
        <f t="shared" si="22"/>
        <v>0.25119356616706917</v>
      </c>
      <c r="G383" s="13">
        <f t="shared" si="23"/>
        <v>-0.28927476166425348</v>
      </c>
    </row>
    <row r="384" spans="1:7" x14ac:dyDescent="0.2">
      <c r="A384" s="13" t="s">
        <v>655</v>
      </c>
      <c r="B384" s="15">
        <v>11.863107460643395</v>
      </c>
      <c r="C384" s="13">
        <v>0</v>
      </c>
      <c r="D384" s="13">
        <f t="shared" si="20"/>
        <v>-0.52673694751519973</v>
      </c>
      <c r="E384" s="13">
        <f t="shared" si="21"/>
        <v>-0.52673694751519973</v>
      </c>
      <c r="F384" s="13">
        <f t="shared" si="22"/>
        <v>0.37127826423317439</v>
      </c>
      <c r="G384" s="13">
        <f t="shared" si="23"/>
        <v>-0.46406651163335755</v>
      </c>
    </row>
    <row r="385" spans="1:7" x14ac:dyDescent="0.2">
      <c r="A385" s="13" t="s">
        <v>656</v>
      </c>
      <c r="B385" s="15">
        <v>14.666666666666666</v>
      </c>
      <c r="C385" s="13">
        <v>0</v>
      </c>
      <c r="D385" s="13">
        <f t="shared" si="20"/>
        <v>-0.76873118983829913</v>
      </c>
      <c r="E385" s="13">
        <f t="shared" si="21"/>
        <v>-0.76873118983829913</v>
      </c>
      <c r="F385" s="13">
        <f t="shared" si="22"/>
        <v>0.31675363927040229</v>
      </c>
      <c r="G385" s="13">
        <f t="shared" si="23"/>
        <v>-0.3808997805992716</v>
      </c>
    </row>
    <row r="386" spans="1:7" x14ac:dyDescent="0.2">
      <c r="A386" s="13" t="s">
        <v>657</v>
      </c>
      <c r="B386" s="15">
        <v>18.329911019849419</v>
      </c>
      <c r="C386" s="13">
        <v>0</v>
      </c>
      <c r="D386" s="13">
        <f t="shared" ref="D386:D449" si="24">$J$2+$J$3*B386</f>
        <v>-1.0849306978737554</v>
      </c>
      <c r="E386" s="13">
        <f t="shared" si="21"/>
        <v>-1.0849306978737554</v>
      </c>
      <c r="F386" s="13">
        <f t="shared" si="22"/>
        <v>0.25257406243895369</v>
      </c>
      <c r="G386" s="13">
        <f t="shared" si="23"/>
        <v>-0.29112005881195258</v>
      </c>
    </row>
    <row r="387" spans="1:7" x14ac:dyDescent="0.2">
      <c r="A387" s="13" t="s">
        <v>658</v>
      </c>
      <c r="B387" s="15">
        <v>15.148528405201917</v>
      </c>
      <c r="C387" s="13">
        <v>0</v>
      </c>
      <c r="D387" s="13">
        <f t="shared" si="24"/>
        <v>-0.81032395023758186</v>
      </c>
      <c r="E387" s="13">
        <f t="shared" ref="E387:E450" si="25">MIN(MAX(D387,-35),35)</f>
        <v>-0.81032395023758186</v>
      </c>
      <c r="F387" s="13">
        <f t="shared" ref="F387:F450" si="26">1/(1+EXP(-E387))</f>
        <v>0.30782146816271161</v>
      </c>
      <c r="G387" s="13">
        <f t="shared" ref="G387:G450" si="27">C387*LN(F387)+(1-C387)*LN(1-F387)</f>
        <v>-0.36791136265467173</v>
      </c>
    </row>
    <row r="388" spans="1:7" x14ac:dyDescent="0.2">
      <c r="A388" s="13" t="s">
        <v>659</v>
      </c>
      <c r="B388" s="15">
        <v>20.328542094455852</v>
      </c>
      <c r="C388" s="13">
        <v>0</v>
      </c>
      <c r="D388" s="13">
        <f t="shared" si="24"/>
        <v>-1.2574461245298709</v>
      </c>
      <c r="E388" s="13">
        <f t="shared" si="25"/>
        <v>-1.2574461245298709</v>
      </c>
      <c r="F388" s="13">
        <f t="shared" si="26"/>
        <v>0.22141384092770761</v>
      </c>
      <c r="G388" s="13">
        <f t="shared" si="27"/>
        <v>-0.25027562064977338</v>
      </c>
    </row>
    <row r="389" spans="1:7" x14ac:dyDescent="0.2">
      <c r="A389" s="13" t="s">
        <v>660</v>
      </c>
      <c r="B389" s="15">
        <v>12.167008898015059</v>
      </c>
      <c r="C389" s="13">
        <v>0</v>
      </c>
      <c r="D389" s="13">
        <f t="shared" si="24"/>
        <v>-0.55296874526702</v>
      </c>
      <c r="E389" s="13">
        <f t="shared" si="25"/>
        <v>-0.55296874526702</v>
      </c>
      <c r="F389" s="13">
        <f t="shared" si="26"/>
        <v>0.36517591207152195</v>
      </c>
      <c r="G389" s="13">
        <f t="shared" si="27"/>
        <v>-0.45440734535276733</v>
      </c>
    </row>
    <row r="390" spans="1:7" x14ac:dyDescent="0.2">
      <c r="A390" s="13" t="s">
        <v>661</v>
      </c>
      <c r="B390" s="15">
        <v>13.579739904175222</v>
      </c>
      <c r="C390" s="13">
        <v>0</v>
      </c>
      <c r="D390" s="13">
        <f t="shared" si="24"/>
        <v>-0.67491115643764421</v>
      </c>
      <c r="E390" s="13">
        <f t="shared" si="25"/>
        <v>-0.67491115643764421</v>
      </c>
      <c r="F390" s="13">
        <f t="shared" si="26"/>
        <v>0.33739802446286937</v>
      </c>
      <c r="G390" s="13">
        <f t="shared" si="27"/>
        <v>-0.41158080762798416</v>
      </c>
    </row>
    <row r="391" spans="1:7" x14ac:dyDescent="0.2">
      <c r="A391" s="13" t="s">
        <v>662</v>
      </c>
      <c r="B391" s="15">
        <v>13.166324435318275</v>
      </c>
      <c r="C391" s="13">
        <v>0</v>
      </c>
      <c r="D391" s="13">
        <f t="shared" si="24"/>
        <v>-0.63922645859507798</v>
      </c>
      <c r="E391" s="13">
        <f t="shared" si="25"/>
        <v>-0.63922645859507798</v>
      </c>
      <c r="F391" s="13">
        <f t="shared" si="26"/>
        <v>0.34542142041122709</v>
      </c>
      <c r="G391" s="13">
        <f t="shared" si="27"/>
        <v>-0.42376364035181796</v>
      </c>
    </row>
    <row r="392" spans="1:7" x14ac:dyDescent="0.2">
      <c r="A392" s="13" t="s">
        <v>663</v>
      </c>
      <c r="B392" s="15">
        <v>11.764544832306639</v>
      </c>
      <c r="C392" s="13">
        <v>0</v>
      </c>
      <c r="D392" s="13">
        <f t="shared" si="24"/>
        <v>-0.51822933743352806</v>
      </c>
      <c r="E392" s="13">
        <f t="shared" si="25"/>
        <v>-0.51822933743352806</v>
      </c>
      <c r="F392" s="13">
        <f t="shared" si="26"/>
        <v>0.37326636694359588</v>
      </c>
      <c r="G392" s="13">
        <f t="shared" si="27"/>
        <v>-0.46723365627529018</v>
      </c>
    </row>
    <row r="393" spans="1:7" x14ac:dyDescent="0.2">
      <c r="A393" s="13" t="s">
        <v>664</v>
      </c>
      <c r="B393" s="15">
        <v>15.039014373716633</v>
      </c>
      <c r="C393" s="13">
        <v>0</v>
      </c>
      <c r="D393" s="13">
        <f t="shared" si="24"/>
        <v>-0.80087105014683591</v>
      </c>
      <c r="E393" s="13">
        <f t="shared" si="25"/>
        <v>-0.80087105014683591</v>
      </c>
      <c r="F393" s="13">
        <f t="shared" si="26"/>
        <v>0.309839223639235</v>
      </c>
      <c r="G393" s="13">
        <f t="shared" si="27"/>
        <v>-0.3708306993147637</v>
      </c>
    </row>
    <row r="394" spans="1:7" x14ac:dyDescent="0.2">
      <c r="A394" s="13" t="s">
        <v>665</v>
      </c>
      <c r="B394" s="15">
        <v>16.114989733059549</v>
      </c>
      <c r="C394" s="13">
        <v>0</v>
      </c>
      <c r="D394" s="13">
        <f t="shared" si="24"/>
        <v>-0.89374579353841588</v>
      </c>
      <c r="E394" s="13">
        <f t="shared" si="25"/>
        <v>-0.89374579353841588</v>
      </c>
      <c r="F394" s="13">
        <f t="shared" si="26"/>
        <v>0.29033743241152848</v>
      </c>
      <c r="G394" s="13">
        <f t="shared" si="27"/>
        <v>-0.34296567883478524</v>
      </c>
    </row>
    <row r="395" spans="1:7" x14ac:dyDescent="0.2">
      <c r="A395" s="13" t="s">
        <v>666</v>
      </c>
      <c r="B395" s="15">
        <v>12.084873374401095</v>
      </c>
      <c r="C395" s="13">
        <v>0</v>
      </c>
      <c r="D395" s="13">
        <f t="shared" si="24"/>
        <v>-0.54587907019896043</v>
      </c>
      <c r="E395" s="13">
        <f t="shared" si="25"/>
        <v>-0.54587907019896043</v>
      </c>
      <c r="F395" s="13">
        <f t="shared" si="26"/>
        <v>0.36682102362797364</v>
      </c>
      <c r="G395" s="13">
        <f t="shared" si="27"/>
        <v>-0.45700215371848374</v>
      </c>
    </row>
    <row r="396" spans="1:7" x14ac:dyDescent="0.2">
      <c r="A396" s="13" t="s">
        <v>667</v>
      </c>
      <c r="B396" s="15">
        <v>14.91854893908282</v>
      </c>
      <c r="C396" s="13">
        <v>1</v>
      </c>
      <c r="D396" s="13">
        <f t="shared" si="24"/>
        <v>-0.790472860047015</v>
      </c>
      <c r="E396" s="13">
        <f t="shared" si="25"/>
        <v>-0.790472860047015</v>
      </c>
      <c r="F396" s="13">
        <f t="shared" si="26"/>
        <v>0.31206714621468995</v>
      </c>
      <c r="G396" s="13">
        <f t="shared" si="27"/>
        <v>-1.1645369021009135</v>
      </c>
    </row>
    <row r="397" spans="1:7" x14ac:dyDescent="0.2">
      <c r="A397" s="13" t="s">
        <v>668</v>
      </c>
      <c r="B397" s="15">
        <v>12.988364134154688</v>
      </c>
      <c r="C397" s="13">
        <v>0</v>
      </c>
      <c r="D397" s="13">
        <f t="shared" si="24"/>
        <v>-0.62386549594761553</v>
      </c>
      <c r="E397" s="13">
        <f t="shared" si="25"/>
        <v>-0.62386549594761553</v>
      </c>
      <c r="F397" s="13">
        <f t="shared" si="26"/>
        <v>0.34890281601287387</v>
      </c>
      <c r="G397" s="13">
        <f t="shared" si="27"/>
        <v>-0.42909636375692706</v>
      </c>
    </row>
    <row r="398" spans="1:7" x14ac:dyDescent="0.2">
      <c r="A398" s="13" t="s">
        <v>669</v>
      </c>
      <c r="B398" s="15">
        <v>12.251882272416154</v>
      </c>
      <c r="C398" s="13">
        <v>0</v>
      </c>
      <c r="D398" s="13">
        <f t="shared" si="24"/>
        <v>-0.56029474283734837</v>
      </c>
      <c r="E398" s="13">
        <f t="shared" si="25"/>
        <v>-0.56029474283734837</v>
      </c>
      <c r="F398" s="13">
        <f t="shared" si="26"/>
        <v>0.36347926465634572</v>
      </c>
      <c r="G398" s="13">
        <f t="shared" si="27"/>
        <v>-0.45173828438465602</v>
      </c>
    </row>
    <row r="399" spans="1:7" x14ac:dyDescent="0.2">
      <c r="A399" s="13" t="s">
        <v>670</v>
      </c>
      <c r="B399" s="15">
        <v>13.916495550992471</v>
      </c>
      <c r="C399" s="13">
        <v>0</v>
      </c>
      <c r="D399" s="13">
        <f t="shared" si="24"/>
        <v>-0.70397882421668845</v>
      </c>
      <c r="E399" s="13">
        <f t="shared" si="25"/>
        <v>-0.70397882421668845</v>
      </c>
      <c r="F399" s="13">
        <f t="shared" si="26"/>
        <v>0.33093066237984697</v>
      </c>
      <c r="G399" s="13">
        <f t="shared" si="27"/>
        <v>-0.40186758054718458</v>
      </c>
    </row>
    <row r="400" spans="1:7" x14ac:dyDescent="0.2">
      <c r="A400" s="13" t="s">
        <v>671</v>
      </c>
      <c r="B400" s="15">
        <v>11.972621492128679</v>
      </c>
      <c r="C400" s="13">
        <v>0</v>
      </c>
      <c r="D400" s="13">
        <f t="shared" si="24"/>
        <v>-0.53618984760594568</v>
      </c>
      <c r="E400" s="13">
        <f t="shared" si="25"/>
        <v>-0.53618984760594568</v>
      </c>
      <c r="F400" s="13">
        <f t="shared" si="26"/>
        <v>0.36907436511038511</v>
      </c>
      <c r="G400" s="13">
        <f t="shared" si="27"/>
        <v>-0.46056727617594345</v>
      </c>
    </row>
    <row r="401" spans="1:7" x14ac:dyDescent="0.2">
      <c r="A401" s="13" t="s">
        <v>672</v>
      </c>
      <c r="B401" s="15">
        <v>12.128678986995208</v>
      </c>
      <c r="C401" s="13">
        <v>0</v>
      </c>
      <c r="D401" s="13">
        <f t="shared" si="24"/>
        <v>-0.5496602302352589</v>
      </c>
      <c r="E401" s="13">
        <f t="shared" si="25"/>
        <v>-0.5496602302352589</v>
      </c>
      <c r="F401" s="13">
        <f t="shared" si="26"/>
        <v>0.36594324176361825</v>
      </c>
      <c r="G401" s="13">
        <f t="shared" si="27"/>
        <v>-0.4556168045198003</v>
      </c>
    </row>
    <row r="402" spans="1:7" x14ac:dyDescent="0.2">
      <c r="A402" s="13" t="s">
        <v>673</v>
      </c>
      <c r="B402" s="15">
        <v>18.165639972621491</v>
      </c>
      <c r="C402" s="13">
        <v>0</v>
      </c>
      <c r="D402" s="13">
        <f t="shared" si="24"/>
        <v>-1.070751347737636</v>
      </c>
      <c r="E402" s="13">
        <f t="shared" si="25"/>
        <v>-1.070751347737636</v>
      </c>
      <c r="F402" s="13">
        <f t="shared" si="26"/>
        <v>0.25526022486953975</v>
      </c>
      <c r="G402" s="13">
        <f t="shared" si="27"/>
        <v>-0.29472041674722849</v>
      </c>
    </row>
    <row r="403" spans="1:7" x14ac:dyDescent="0.2">
      <c r="A403" s="13" t="s">
        <v>674</v>
      </c>
      <c r="B403" s="15">
        <v>16</v>
      </c>
      <c r="C403" s="13">
        <v>0</v>
      </c>
      <c r="D403" s="13">
        <f t="shared" si="24"/>
        <v>-0.88382024844313256</v>
      </c>
      <c r="E403" s="13">
        <f t="shared" si="25"/>
        <v>-0.88382024844313256</v>
      </c>
      <c r="F403" s="13">
        <f t="shared" si="26"/>
        <v>0.29238675552916926</v>
      </c>
      <c r="G403" s="13">
        <f t="shared" si="27"/>
        <v>-0.34585759941713873</v>
      </c>
    </row>
    <row r="404" spans="1:7" x14ac:dyDescent="0.2">
      <c r="A404" s="13" t="s">
        <v>675</v>
      </c>
      <c r="B404" s="15">
        <v>12.224503764544833</v>
      </c>
      <c r="C404" s="13">
        <v>0</v>
      </c>
      <c r="D404" s="13">
        <f t="shared" si="24"/>
        <v>-0.55793151781466177</v>
      </c>
      <c r="E404" s="13">
        <f t="shared" si="25"/>
        <v>-0.55793151781466177</v>
      </c>
      <c r="F404" s="13">
        <f t="shared" si="26"/>
        <v>0.36402620153722132</v>
      </c>
      <c r="G404" s="13">
        <f t="shared" si="27"/>
        <v>-0.45259791387621862</v>
      </c>
    </row>
    <row r="405" spans="1:7" x14ac:dyDescent="0.2">
      <c r="A405" s="13" t="s">
        <v>676</v>
      </c>
      <c r="B405" s="15">
        <v>18.431211498973305</v>
      </c>
      <c r="C405" s="13">
        <v>0</v>
      </c>
      <c r="D405" s="13">
        <f t="shared" si="24"/>
        <v>-1.0936746304576952</v>
      </c>
      <c r="E405" s="13">
        <f t="shared" si="25"/>
        <v>-1.0936746304576952</v>
      </c>
      <c r="F405" s="13">
        <f t="shared" si="26"/>
        <v>0.25092695327577041</v>
      </c>
      <c r="G405" s="13">
        <f t="shared" si="27"/>
        <v>-0.28891877455370807</v>
      </c>
    </row>
    <row r="406" spans="1:7" x14ac:dyDescent="0.2">
      <c r="A406" s="13" t="s">
        <v>677</v>
      </c>
      <c r="B406" s="15">
        <v>12.375085557837098</v>
      </c>
      <c r="C406" s="13">
        <v>0</v>
      </c>
      <c r="D406" s="13">
        <f t="shared" si="24"/>
        <v>-0.57092925543943762</v>
      </c>
      <c r="E406" s="13">
        <f t="shared" si="25"/>
        <v>-0.57092925543943762</v>
      </c>
      <c r="F406" s="13">
        <f t="shared" si="26"/>
        <v>0.36102243166874937</v>
      </c>
      <c r="G406" s="13">
        <f t="shared" si="27"/>
        <v>-0.44788592955371487</v>
      </c>
    </row>
    <row r="407" spans="1:7" x14ac:dyDescent="0.2">
      <c r="A407" s="13" t="s">
        <v>678</v>
      </c>
      <c r="B407" s="15">
        <v>16.580424366872005</v>
      </c>
      <c r="C407" s="13">
        <v>0</v>
      </c>
      <c r="D407" s="13">
        <f t="shared" si="24"/>
        <v>-0.93392061892408673</v>
      </c>
      <c r="E407" s="13">
        <f t="shared" si="25"/>
        <v>-0.93392061892408673</v>
      </c>
      <c r="F407" s="13">
        <f t="shared" si="26"/>
        <v>0.28212998331412781</v>
      </c>
      <c r="G407" s="13">
        <f t="shared" si="27"/>
        <v>-0.33146676157921823</v>
      </c>
    </row>
    <row r="408" spans="1:7" x14ac:dyDescent="0.2">
      <c r="A408" s="13" t="s">
        <v>679</v>
      </c>
      <c r="B408" s="15">
        <v>12.202600958247775</v>
      </c>
      <c r="C408" s="13">
        <v>0</v>
      </c>
      <c r="D408" s="13">
        <f t="shared" si="24"/>
        <v>-0.55604093779651254</v>
      </c>
      <c r="E408" s="13">
        <f t="shared" si="25"/>
        <v>-0.55604093779651254</v>
      </c>
      <c r="F408" s="13">
        <f t="shared" si="26"/>
        <v>0.36446400426152226</v>
      </c>
      <c r="G408" s="13">
        <f t="shared" si="27"/>
        <v>-0.45328654835406329</v>
      </c>
    </row>
    <row r="409" spans="1:7" x14ac:dyDescent="0.2">
      <c r="A409" s="13" t="s">
        <v>680</v>
      </c>
      <c r="B409" s="15">
        <v>12.342231348391513</v>
      </c>
      <c r="C409" s="13">
        <v>0</v>
      </c>
      <c r="D409" s="13">
        <f t="shared" si="24"/>
        <v>-0.56809338541221388</v>
      </c>
      <c r="E409" s="13">
        <f t="shared" si="25"/>
        <v>-0.56809338541221388</v>
      </c>
      <c r="F409" s="13">
        <f t="shared" si="26"/>
        <v>0.361676882508913</v>
      </c>
      <c r="G409" s="13">
        <f t="shared" si="27"/>
        <v>-0.44891067009397656</v>
      </c>
    </row>
    <row r="410" spans="1:7" x14ac:dyDescent="0.2">
      <c r="A410" s="13" t="s">
        <v>681</v>
      </c>
      <c r="B410" s="15">
        <v>13.49760438056126</v>
      </c>
      <c r="C410" s="13">
        <v>0</v>
      </c>
      <c r="D410" s="13">
        <f t="shared" si="24"/>
        <v>-0.66782148136958486</v>
      </c>
      <c r="E410" s="13">
        <f t="shared" si="25"/>
        <v>-0.66782148136958486</v>
      </c>
      <c r="F410" s="13">
        <f t="shared" si="26"/>
        <v>0.33898481906019989</v>
      </c>
      <c r="G410" s="13">
        <f t="shared" si="27"/>
        <v>-0.41397847276815825</v>
      </c>
    </row>
    <row r="411" spans="1:7" x14ac:dyDescent="0.2">
      <c r="A411" s="13" t="s">
        <v>682</v>
      </c>
      <c r="B411" s="15">
        <v>12.279260780287474</v>
      </c>
      <c r="C411" s="13">
        <v>0</v>
      </c>
      <c r="D411" s="13">
        <f t="shared" si="24"/>
        <v>-0.56265796786003475</v>
      </c>
      <c r="E411" s="13">
        <f t="shared" si="25"/>
        <v>-0.56265796786003475</v>
      </c>
      <c r="F411" s="13">
        <f t="shared" si="26"/>
        <v>0.36293268057711808</v>
      </c>
      <c r="G411" s="13">
        <f t="shared" si="27"/>
        <v>-0.45087994701137474</v>
      </c>
    </row>
    <row r="412" spans="1:7" x14ac:dyDescent="0.2">
      <c r="A412" s="13" t="s">
        <v>683</v>
      </c>
      <c r="B412" s="15">
        <v>17.905544147843944</v>
      </c>
      <c r="C412" s="13">
        <v>0</v>
      </c>
      <c r="D412" s="13">
        <f t="shared" si="24"/>
        <v>-1.0483007100221144</v>
      </c>
      <c r="E412" s="13">
        <f t="shared" si="25"/>
        <v>-1.0483007100221144</v>
      </c>
      <c r="F412" s="13">
        <f t="shared" si="26"/>
        <v>0.25955154462032681</v>
      </c>
      <c r="G412" s="13">
        <f t="shared" si="27"/>
        <v>-0.30049925555701879</v>
      </c>
    </row>
    <row r="413" spans="1:7" x14ac:dyDescent="0.2">
      <c r="A413" s="13" t="s">
        <v>684</v>
      </c>
      <c r="B413" s="15">
        <v>15.665982203969884</v>
      </c>
      <c r="C413" s="13">
        <v>0</v>
      </c>
      <c r="D413" s="13">
        <f t="shared" si="24"/>
        <v>-0.85498890316635712</v>
      </c>
      <c r="E413" s="13">
        <f t="shared" si="25"/>
        <v>-0.85498890316635712</v>
      </c>
      <c r="F413" s="13">
        <f t="shared" si="26"/>
        <v>0.29838736952757183</v>
      </c>
      <c r="G413" s="13">
        <f t="shared" si="27"/>
        <v>-0.35437383570247016</v>
      </c>
    </row>
    <row r="414" spans="1:7" x14ac:dyDescent="0.2">
      <c r="A414" s="13" t="s">
        <v>685</v>
      </c>
      <c r="B414" s="15">
        <v>14.329911019849419</v>
      </c>
      <c r="C414" s="13">
        <v>0</v>
      </c>
      <c r="D414" s="13">
        <f t="shared" si="24"/>
        <v>-0.73966352205925512</v>
      </c>
      <c r="E414" s="13">
        <f t="shared" si="25"/>
        <v>-0.73966352205925512</v>
      </c>
      <c r="F414" s="13">
        <f t="shared" si="26"/>
        <v>0.32307772660437528</v>
      </c>
      <c r="G414" s="13">
        <f t="shared" si="27"/>
        <v>-0.39019882300727121</v>
      </c>
    </row>
    <row r="415" spans="1:7" x14ac:dyDescent="0.2">
      <c r="A415" s="13" t="s">
        <v>686</v>
      </c>
      <c r="B415" s="15">
        <v>13.404517453798768</v>
      </c>
      <c r="C415" s="13">
        <v>0</v>
      </c>
      <c r="D415" s="13">
        <f t="shared" si="24"/>
        <v>-0.65978651629245055</v>
      </c>
      <c r="E415" s="13">
        <f t="shared" si="25"/>
        <v>-0.65978651629245055</v>
      </c>
      <c r="F415" s="13">
        <f t="shared" si="26"/>
        <v>0.34078756933257115</v>
      </c>
      <c r="G415" s="13">
        <f t="shared" si="27"/>
        <v>-0.41670944336286642</v>
      </c>
    </row>
    <row r="416" spans="1:7" x14ac:dyDescent="0.2">
      <c r="A416" s="13" t="s">
        <v>687</v>
      </c>
      <c r="B416" s="15">
        <v>13.084188911704311</v>
      </c>
      <c r="C416" s="13">
        <v>0</v>
      </c>
      <c r="D416" s="13">
        <f t="shared" si="24"/>
        <v>-0.63213678352701841</v>
      </c>
      <c r="E416" s="13">
        <f t="shared" si="25"/>
        <v>-0.63213678352701841</v>
      </c>
      <c r="F416" s="13">
        <f t="shared" si="26"/>
        <v>0.347026186633758</v>
      </c>
      <c r="G416" s="13">
        <f t="shared" si="27"/>
        <v>-0.42621825255232293</v>
      </c>
    </row>
    <row r="417" spans="1:7" x14ac:dyDescent="0.2">
      <c r="A417" s="13" t="s">
        <v>688</v>
      </c>
      <c r="B417" s="15">
        <v>12.999315537303216</v>
      </c>
      <c r="C417" s="13">
        <v>0</v>
      </c>
      <c r="D417" s="13">
        <f t="shared" si="24"/>
        <v>-0.62481078595669004</v>
      </c>
      <c r="E417" s="13">
        <f t="shared" si="25"/>
        <v>-0.62481078595669004</v>
      </c>
      <c r="F417" s="13">
        <f t="shared" si="26"/>
        <v>0.34868810550411156</v>
      </c>
      <c r="G417" s="13">
        <f t="shared" si="27"/>
        <v>-0.4287666508974966</v>
      </c>
    </row>
    <row r="418" spans="1:7" x14ac:dyDescent="0.2">
      <c r="A418" s="13" t="s">
        <v>689</v>
      </c>
      <c r="B418" s="15">
        <v>12.5201916495551</v>
      </c>
      <c r="C418" s="13">
        <v>0</v>
      </c>
      <c r="D418" s="13">
        <f t="shared" si="24"/>
        <v>-0.58345434805967611</v>
      </c>
      <c r="E418" s="13">
        <f t="shared" si="25"/>
        <v>-0.58345434805967611</v>
      </c>
      <c r="F418" s="13">
        <f t="shared" si="26"/>
        <v>0.35813813614790491</v>
      </c>
      <c r="G418" s="13">
        <f t="shared" si="27"/>
        <v>-0.44338216378297424</v>
      </c>
    </row>
    <row r="419" spans="1:7" x14ac:dyDescent="0.2">
      <c r="A419" s="13" t="s">
        <v>690</v>
      </c>
      <c r="B419" s="15">
        <v>16.093086926762492</v>
      </c>
      <c r="C419" s="13">
        <v>0</v>
      </c>
      <c r="D419" s="13">
        <f t="shared" si="24"/>
        <v>-0.89185521352026687</v>
      </c>
      <c r="E419" s="13">
        <f t="shared" si="25"/>
        <v>-0.89185521352026687</v>
      </c>
      <c r="F419" s="13">
        <f t="shared" si="26"/>
        <v>0.29072712490979613</v>
      </c>
      <c r="G419" s="13">
        <f t="shared" si="27"/>
        <v>-0.3435149533068213</v>
      </c>
    </row>
    <row r="420" spans="1:7" x14ac:dyDescent="0.2">
      <c r="A420" s="13" t="s">
        <v>691</v>
      </c>
      <c r="B420" s="15">
        <v>18.017796030116358</v>
      </c>
      <c r="C420" s="13">
        <v>0</v>
      </c>
      <c r="D420" s="13">
        <f t="shared" si="24"/>
        <v>-1.057989932615129</v>
      </c>
      <c r="E420" s="13">
        <f t="shared" si="25"/>
        <v>-1.057989932615129</v>
      </c>
      <c r="F420" s="13">
        <f t="shared" si="26"/>
        <v>0.25769376853433429</v>
      </c>
      <c r="G420" s="13">
        <f t="shared" si="27"/>
        <v>-0.29799341008629332</v>
      </c>
    </row>
    <row r="421" spans="1:7" x14ac:dyDescent="0.2">
      <c r="A421" s="13" t="s">
        <v>692</v>
      </c>
      <c r="B421" s="15">
        <v>12.733744010951403</v>
      </c>
      <c r="C421" s="13">
        <v>0</v>
      </c>
      <c r="D421" s="13">
        <f t="shared" si="24"/>
        <v>-0.60188750323663087</v>
      </c>
      <c r="E421" s="13">
        <f t="shared" si="25"/>
        <v>-0.60188750323663087</v>
      </c>
      <c r="F421" s="13">
        <f t="shared" si="26"/>
        <v>0.35391198159724857</v>
      </c>
      <c r="G421" s="13">
        <f t="shared" si="27"/>
        <v>-0.43681953308346577</v>
      </c>
    </row>
    <row r="422" spans="1:7" x14ac:dyDescent="0.2">
      <c r="A422" s="13" t="s">
        <v>693</v>
      </c>
      <c r="B422" s="15">
        <v>14.17659137577002</v>
      </c>
      <c r="C422" s="13">
        <v>0</v>
      </c>
      <c r="D422" s="13">
        <f t="shared" si="24"/>
        <v>-0.72642946193221047</v>
      </c>
      <c r="E422" s="13">
        <f t="shared" si="25"/>
        <v>-0.72642946193221047</v>
      </c>
      <c r="F422" s="13">
        <f t="shared" si="26"/>
        <v>0.32597874593083731</v>
      </c>
      <c r="G422" s="13">
        <f t="shared" si="27"/>
        <v>-0.39449363433977896</v>
      </c>
    </row>
    <row r="423" spans="1:7" x14ac:dyDescent="0.2">
      <c r="A423" s="13" t="s">
        <v>694</v>
      </c>
      <c r="B423" s="15">
        <v>14.039698836413416</v>
      </c>
      <c r="C423" s="13">
        <v>0</v>
      </c>
      <c r="D423" s="13">
        <f t="shared" si="24"/>
        <v>-0.71461333681877792</v>
      </c>
      <c r="E423" s="13">
        <f t="shared" si="25"/>
        <v>-0.71461333681877792</v>
      </c>
      <c r="F423" s="13">
        <f t="shared" si="26"/>
        <v>0.3285802639235284</v>
      </c>
      <c r="G423" s="13">
        <f t="shared" si="27"/>
        <v>-0.39836079946092368</v>
      </c>
    </row>
    <row r="424" spans="1:7" x14ac:dyDescent="0.2">
      <c r="A424" s="13" t="s">
        <v>695</v>
      </c>
      <c r="B424" s="15">
        <v>12.9637234770705</v>
      </c>
      <c r="C424" s="13">
        <v>0</v>
      </c>
      <c r="D424" s="13">
        <f t="shared" si="24"/>
        <v>-0.62173859342719773</v>
      </c>
      <c r="E424" s="13">
        <f t="shared" si="25"/>
        <v>-0.62173859342719773</v>
      </c>
      <c r="F424" s="13">
        <f t="shared" si="26"/>
        <v>0.34938613883762309</v>
      </c>
      <c r="G424" s="13">
        <f t="shared" si="27"/>
        <v>-0.42983895997098076</v>
      </c>
    </row>
    <row r="425" spans="1:7" x14ac:dyDescent="0.2">
      <c r="A425" s="13" t="s">
        <v>696</v>
      </c>
      <c r="B425" s="15">
        <v>16.999315537303218</v>
      </c>
      <c r="C425" s="13">
        <v>0</v>
      </c>
      <c r="D425" s="13">
        <f t="shared" si="24"/>
        <v>-0.97007796177119054</v>
      </c>
      <c r="E425" s="13">
        <f t="shared" si="25"/>
        <v>-0.97007796177119054</v>
      </c>
      <c r="F425" s="13">
        <f t="shared" si="26"/>
        <v>0.27486496304820707</v>
      </c>
      <c r="G425" s="13">
        <f t="shared" si="27"/>
        <v>-0.32139738360676279</v>
      </c>
    </row>
    <row r="426" spans="1:7" x14ac:dyDescent="0.2">
      <c r="A426" s="13" t="s">
        <v>697</v>
      </c>
      <c r="B426" s="15">
        <v>12.616016427104723</v>
      </c>
      <c r="C426" s="13">
        <v>0</v>
      </c>
      <c r="D426" s="13">
        <f t="shared" si="24"/>
        <v>-0.59172563563907898</v>
      </c>
      <c r="E426" s="13">
        <f t="shared" si="25"/>
        <v>-0.59172563563907898</v>
      </c>
      <c r="F426" s="13">
        <f t="shared" si="26"/>
        <v>0.3562390113882879</v>
      </c>
      <c r="G426" s="13">
        <f t="shared" si="27"/>
        <v>-0.44042775746178003</v>
      </c>
    </row>
    <row r="427" spans="1:7" x14ac:dyDescent="0.2">
      <c r="A427" s="13" t="s">
        <v>698</v>
      </c>
      <c r="B427" s="15">
        <v>21.927446954141001</v>
      </c>
      <c r="C427" s="13">
        <v>0</v>
      </c>
      <c r="D427" s="13">
        <f t="shared" si="24"/>
        <v>-1.3954584658547637</v>
      </c>
      <c r="E427" s="13">
        <f t="shared" si="25"/>
        <v>-1.3954584658547637</v>
      </c>
      <c r="F427" s="13">
        <f t="shared" si="26"/>
        <v>0.19853777347476101</v>
      </c>
      <c r="G427" s="13">
        <f t="shared" si="27"/>
        <v>-0.22131743652066682</v>
      </c>
    </row>
    <row r="428" spans="1:7" x14ac:dyDescent="0.2">
      <c r="A428" s="13" t="s">
        <v>699</v>
      </c>
      <c r="B428" s="15">
        <v>13.44558521560575</v>
      </c>
      <c r="C428" s="13">
        <v>0</v>
      </c>
      <c r="D428" s="13">
        <f t="shared" si="24"/>
        <v>-0.66333135382648045</v>
      </c>
      <c r="E428" s="13">
        <f t="shared" si="25"/>
        <v>-0.66333135382648045</v>
      </c>
      <c r="F428" s="13">
        <f t="shared" si="26"/>
        <v>0.3399916666377174</v>
      </c>
      <c r="G428" s="13">
        <f t="shared" si="27"/>
        <v>-0.41550281773488817</v>
      </c>
    </row>
    <row r="429" spans="1:7" x14ac:dyDescent="0.2">
      <c r="A429" s="13" t="s">
        <v>700</v>
      </c>
      <c r="B429" s="15">
        <v>12.917180013689254</v>
      </c>
      <c r="C429" s="13">
        <v>0</v>
      </c>
      <c r="D429" s="13">
        <f t="shared" si="24"/>
        <v>-0.61772111088863069</v>
      </c>
      <c r="E429" s="13">
        <f t="shared" si="25"/>
        <v>-0.61772111088863069</v>
      </c>
      <c r="F429" s="13">
        <f t="shared" si="26"/>
        <v>0.35029992644167318</v>
      </c>
      <c r="G429" s="13">
        <f t="shared" si="27"/>
        <v>-0.43124444787674665</v>
      </c>
    </row>
    <row r="430" spans="1:7" x14ac:dyDescent="0.2">
      <c r="A430" s="13" t="s">
        <v>701</v>
      </c>
      <c r="B430" s="15">
        <v>14.329911019849419</v>
      </c>
      <c r="C430" s="13">
        <v>1</v>
      </c>
      <c r="D430" s="13">
        <f t="shared" si="24"/>
        <v>-0.73966352205925512</v>
      </c>
      <c r="E430" s="13">
        <f t="shared" si="25"/>
        <v>-0.73966352205925512</v>
      </c>
      <c r="F430" s="13">
        <f t="shared" si="26"/>
        <v>0.32307772660437528</v>
      </c>
      <c r="G430" s="13">
        <f t="shared" si="27"/>
        <v>-1.1298623450665264</v>
      </c>
    </row>
    <row r="431" spans="1:7" x14ac:dyDescent="0.2">
      <c r="A431" s="13" t="s">
        <v>702</v>
      </c>
      <c r="B431" s="15">
        <v>14.529774127310061</v>
      </c>
      <c r="C431" s="13">
        <v>0</v>
      </c>
      <c r="D431" s="13">
        <f t="shared" si="24"/>
        <v>-0.75691506472486658</v>
      </c>
      <c r="E431" s="13">
        <f t="shared" si="25"/>
        <v>-0.75691506472486658</v>
      </c>
      <c r="F431" s="13">
        <f t="shared" si="26"/>
        <v>0.31931641344033551</v>
      </c>
      <c r="G431" s="13">
        <f t="shared" si="27"/>
        <v>-0.38465771140941823</v>
      </c>
    </row>
    <row r="432" spans="1:7" x14ac:dyDescent="0.2">
      <c r="A432" s="13" t="s">
        <v>703</v>
      </c>
      <c r="B432" s="15">
        <v>12.848733744010952</v>
      </c>
      <c r="C432" s="13">
        <v>0</v>
      </c>
      <c r="D432" s="13">
        <f t="shared" si="24"/>
        <v>-0.61181304833191441</v>
      </c>
      <c r="E432" s="13">
        <f t="shared" si="25"/>
        <v>-0.61181304833191441</v>
      </c>
      <c r="F432" s="13">
        <f t="shared" si="26"/>
        <v>0.35164572809981265</v>
      </c>
      <c r="G432" s="13">
        <f t="shared" si="27"/>
        <v>-0.43331801612919812</v>
      </c>
    </row>
    <row r="433" spans="1:7" x14ac:dyDescent="0.2">
      <c r="A433" s="13" t="s">
        <v>704</v>
      </c>
      <c r="B433" s="15">
        <v>16.046543463381244</v>
      </c>
      <c r="C433" s="13">
        <v>0</v>
      </c>
      <c r="D433" s="13">
        <f t="shared" si="24"/>
        <v>-0.8878377309816996</v>
      </c>
      <c r="E433" s="13">
        <f t="shared" si="25"/>
        <v>-0.8878377309816996</v>
      </c>
      <c r="F433" s="13">
        <f t="shared" si="26"/>
        <v>0.29155624531719049</v>
      </c>
      <c r="G433" s="13">
        <f t="shared" si="27"/>
        <v>-0.3446846094771851</v>
      </c>
    </row>
    <row r="434" spans="1:7" x14ac:dyDescent="0.2">
      <c r="A434" s="13" t="s">
        <v>705</v>
      </c>
      <c r="B434" s="15">
        <v>17.776865160848732</v>
      </c>
      <c r="C434" s="13">
        <v>0</v>
      </c>
      <c r="D434" s="13">
        <f t="shared" si="24"/>
        <v>-1.0371935524154874</v>
      </c>
      <c r="E434" s="13">
        <f t="shared" si="25"/>
        <v>-1.0371935524154874</v>
      </c>
      <c r="F434" s="13">
        <f t="shared" si="26"/>
        <v>0.26169186274026368</v>
      </c>
      <c r="G434" s="13">
        <f t="shared" si="27"/>
        <v>-0.30339401136088312</v>
      </c>
    </row>
    <row r="435" spans="1:7" x14ac:dyDescent="0.2">
      <c r="A435" s="13" t="s">
        <v>706</v>
      </c>
      <c r="B435" s="15">
        <v>19.414099931553729</v>
      </c>
      <c r="C435" s="13">
        <v>0</v>
      </c>
      <c r="D435" s="13">
        <f t="shared" si="24"/>
        <v>-1.1785144087721413</v>
      </c>
      <c r="E435" s="13">
        <f t="shared" si="25"/>
        <v>-1.1785144087721413</v>
      </c>
      <c r="F435" s="13">
        <f t="shared" si="26"/>
        <v>0.23531941462169506</v>
      </c>
      <c r="G435" s="13">
        <f t="shared" si="27"/>
        <v>-0.26829706780099605</v>
      </c>
    </row>
    <row r="436" spans="1:7" x14ac:dyDescent="0.2">
      <c r="A436" s="13" t="s">
        <v>707</v>
      </c>
      <c r="B436" s="15">
        <v>16.279260780287473</v>
      </c>
      <c r="C436" s="13">
        <v>0</v>
      </c>
      <c r="D436" s="13">
        <f t="shared" si="24"/>
        <v>-0.90792514367453481</v>
      </c>
      <c r="E436" s="13">
        <f t="shared" si="25"/>
        <v>-0.90792514367453481</v>
      </c>
      <c r="F436" s="13">
        <f t="shared" si="26"/>
        <v>0.28742460459990821</v>
      </c>
      <c r="G436" s="13">
        <f t="shared" si="27"/>
        <v>-0.33886955433228033</v>
      </c>
    </row>
    <row r="437" spans="1:7" x14ac:dyDescent="0.2">
      <c r="A437" s="13" t="s">
        <v>708</v>
      </c>
      <c r="B437" s="15">
        <v>16.736481861738536</v>
      </c>
      <c r="C437" s="13">
        <v>0</v>
      </c>
      <c r="D437" s="13">
        <f t="shared" si="24"/>
        <v>-0.94739100155339995</v>
      </c>
      <c r="E437" s="13">
        <f t="shared" si="25"/>
        <v>-0.94739100155339995</v>
      </c>
      <c r="F437" s="13">
        <f t="shared" si="26"/>
        <v>0.27940981520546621</v>
      </c>
      <c r="G437" s="13">
        <f t="shared" si="27"/>
        <v>-0.32768470163999092</v>
      </c>
    </row>
    <row r="438" spans="1:7" x14ac:dyDescent="0.2">
      <c r="A438" s="13" t="s">
        <v>709</v>
      </c>
      <c r="B438" s="15">
        <v>15.594798083504449</v>
      </c>
      <c r="C438" s="13">
        <v>0</v>
      </c>
      <c r="D438" s="13">
        <f t="shared" si="24"/>
        <v>-0.84884451810737205</v>
      </c>
      <c r="E438" s="13">
        <f t="shared" si="25"/>
        <v>-0.84884451810737205</v>
      </c>
      <c r="F438" s="13">
        <f t="shared" si="26"/>
        <v>0.29967530238270706</v>
      </c>
      <c r="G438" s="13">
        <f t="shared" si="27"/>
        <v>-0.3562111977466319</v>
      </c>
    </row>
    <row r="439" spans="1:7" x14ac:dyDescent="0.2">
      <c r="A439" s="13" t="s">
        <v>710</v>
      </c>
      <c r="B439" s="15">
        <v>13.467488021902806</v>
      </c>
      <c r="C439" s="13">
        <v>0</v>
      </c>
      <c r="D439" s="13">
        <f t="shared" si="24"/>
        <v>-0.66522193384462969</v>
      </c>
      <c r="E439" s="13">
        <f t="shared" si="25"/>
        <v>-0.66522193384462969</v>
      </c>
      <c r="F439" s="13">
        <f t="shared" si="26"/>
        <v>0.33956755394738375</v>
      </c>
      <c r="G439" s="13">
        <f t="shared" si="27"/>
        <v>-0.41486043723357419</v>
      </c>
    </row>
    <row r="440" spans="1:7" x14ac:dyDescent="0.2">
      <c r="A440" s="13" t="s">
        <v>711</v>
      </c>
      <c r="B440" s="15">
        <v>14.091718001368925</v>
      </c>
      <c r="C440" s="13">
        <v>0</v>
      </c>
      <c r="D440" s="13">
        <f t="shared" si="24"/>
        <v>-0.71910346436188211</v>
      </c>
      <c r="E440" s="13">
        <f t="shared" si="25"/>
        <v>-0.71910346436188211</v>
      </c>
      <c r="F440" s="13">
        <f t="shared" si="26"/>
        <v>0.32759043673445021</v>
      </c>
      <c r="G440" s="13">
        <f t="shared" si="27"/>
        <v>-0.39688765496471506</v>
      </c>
    </row>
    <row r="441" spans="1:7" x14ac:dyDescent="0.2">
      <c r="A441" s="13" t="s">
        <v>712</v>
      </c>
      <c r="B441" s="15">
        <v>13.59069130732375</v>
      </c>
      <c r="C441" s="13">
        <v>0</v>
      </c>
      <c r="D441" s="13">
        <f t="shared" si="24"/>
        <v>-0.67585644644671894</v>
      </c>
      <c r="E441" s="13">
        <f t="shared" si="25"/>
        <v>-0.67585644644671894</v>
      </c>
      <c r="F441" s="13">
        <f t="shared" si="26"/>
        <v>0.33718672735695315</v>
      </c>
      <c r="G441" s="13">
        <f t="shared" si="27"/>
        <v>-0.41126196852001951</v>
      </c>
    </row>
    <row r="442" spans="1:7" x14ac:dyDescent="0.2">
      <c r="A442" s="13" t="s">
        <v>713</v>
      </c>
      <c r="B442" s="15">
        <v>13.831622176591376</v>
      </c>
      <c r="C442" s="13">
        <v>0</v>
      </c>
      <c r="D442" s="13">
        <f t="shared" si="24"/>
        <v>-0.6966528266463603</v>
      </c>
      <c r="E442" s="13">
        <f t="shared" si="25"/>
        <v>-0.6966528266463603</v>
      </c>
      <c r="F442" s="13">
        <f t="shared" si="26"/>
        <v>0.33255475656947969</v>
      </c>
      <c r="G442" s="13">
        <f t="shared" si="27"/>
        <v>-0.40429792438639406</v>
      </c>
    </row>
    <row r="443" spans="1:7" x14ac:dyDescent="0.2">
      <c r="A443" s="13" t="s">
        <v>714</v>
      </c>
      <c r="B443" s="15">
        <v>17.240246406570844</v>
      </c>
      <c r="C443" s="13">
        <v>0</v>
      </c>
      <c r="D443" s="13">
        <f t="shared" si="24"/>
        <v>-0.99087434197083191</v>
      </c>
      <c r="E443" s="13">
        <f t="shared" si="25"/>
        <v>-0.99087434197083191</v>
      </c>
      <c r="F443" s="13">
        <f t="shared" si="26"/>
        <v>0.2707394133362872</v>
      </c>
      <c r="G443" s="13">
        <f t="shared" si="27"/>
        <v>-0.3157241531456958</v>
      </c>
    </row>
    <row r="444" spans="1:7" x14ac:dyDescent="0.2">
      <c r="A444" s="13" t="s">
        <v>715</v>
      </c>
      <c r="B444" s="15">
        <v>13.166324435318275</v>
      </c>
      <c r="C444" s="13">
        <v>0</v>
      </c>
      <c r="D444" s="13">
        <f t="shared" si="24"/>
        <v>-0.63922645859507798</v>
      </c>
      <c r="E444" s="13">
        <f t="shared" si="25"/>
        <v>-0.63922645859507798</v>
      </c>
      <c r="F444" s="13">
        <f t="shared" si="26"/>
        <v>0.34542142041122709</v>
      </c>
      <c r="G444" s="13">
        <f t="shared" si="27"/>
        <v>-0.42376364035181796</v>
      </c>
    </row>
    <row r="445" spans="1:7" x14ac:dyDescent="0.2">
      <c r="A445" s="13" t="s">
        <v>716</v>
      </c>
      <c r="B445" s="15">
        <v>20.856947296372347</v>
      </c>
      <c r="C445" s="13">
        <v>1</v>
      </c>
      <c r="D445" s="13">
        <f t="shared" si="24"/>
        <v>-1.3030563674677207</v>
      </c>
      <c r="E445" s="13">
        <f t="shared" si="25"/>
        <v>-1.3030563674677207</v>
      </c>
      <c r="F445" s="13">
        <f t="shared" si="26"/>
        <v>0.21365108469741731</v>
      </c>
      <c r="G445" s="13">
        <f t="shared" si="27"/>
        <v>-1.543411039921994</v>
      </c>
    </row>
    <row r="446" spans="1:7" x14ac:dyDescent="0.2">
      <c r="A446" s="13" t="s">
        <v>717</v>
      </c>
      <c r="B446" s="15">
        <v>13.579739904175222</v>
      </c>
      <c r="C446" s="13">
        <v>0</v>
      </c>
      <c r="D446" s="13">
        <f t="shared" si="24"/>
        <v>-0.67491115643764421</v>
      </c>
      <c r="E446" s="13">
        <f t="shared" si="25"/>
        <v>-0.67491115643764421</v>
      </c>
      <c r="F446" s="13">
        <f t="shared" si="26"/>
        <v>0.33739802446286937</v>
      </c>
      <c r="G446" s="13">
        <f t="shared" si="27"/>
        <v>-0.41158080762798416</v>
      </c>
    </row>
    <row r="447" spans="1:7" x14ac:dyDescent="0.2">
      <c r="A447" s="13" t="s">
        <v>718</v>
      </c>
      <c r="B447" s="15">
        <v>14.245037645448322</v>
      </c>
      <c r="C447" s="13">
        <v>0</v>
      </c>
      <c r="D447" s="13">
        <f t="shared" si="24"/>
        <v>-0.73233752448892675</v>
      </c>
      <c r="E447" s="13">
        <f t="shared" si="25"/>
        <v>-0.73233752448892675</v>
      </c>
      <c r="F447" s="13">
        <f t="shared" si="26"/>
        <v>0.32468198350511018</v>
      </c>
      <c r="G447" s="13">
        <f t="shared" si="27"/>
        <v>-0.39257156351112787</v>
      </c>
    </row>
    <row r="448" spans="1:7" x14ac:dyDescent="0.2">
      <c r="A448" s="13" t="s">
        <v>719</v>
      </c>
      <c r="B448" s="15">
        <v>16.566735112936346</v>
      </c>
      <c r="C448" s="13">
        <v>0</v>
      </c>
      <c r="D448" s="13">
        <f t="shared" si="24"/>
        <v>-0.93273900641274365</v>
      </c>
      <c r="E448" s="13">
        <f t="shared" si="25"/>
        <v>-0.93273900641274365</v>
      </c>
      <c r="F448" s="13">
        <f t="shared" si="26"/>
        <v>0.28236936003100788</v>
      </c>
      <c r="G448" s="13">
        <f t="shared" si="27"/>
        <v>-0.33180027131045969</v>
      </c>
    </row>
    <row r="449" spans="1:7" x14ac:dyDescent="0.2">
      <c r="A449" s="13" t="s">
        <v>720</v>
      </c>
      <c r="B449" s="15">
        <v>16.878850102669404</v>
      </c>
      <c r="C449" s="13">
        <v>0</v>
      </c>
      <c r="D449" s="13">
        <f t="shared" si="24"/>
        <v>-0.95967977167136964</v>
      </c>
      <c r="E449" s="13">
        <f t="shared" si="25"/>
        <v>-0.95967977167136964</v>
      </c>
      <c r="F449" s="13">
        <f t="shared" si="26"/>
        <v>0.27694231450282536</v>
      </c>
      <c r="G449" s="13">
        <f t="shared" si="27"/>
        <v>-0.32426627370298405</v>
      </c>
    </row>
    <row r="450" spans="1:7" x14ac:dyDescent="0.2">
      <c r="A450" s="13" t="s">
        <v>721</v>
      </c>
      <c r="B450" s="15">
        <v>13.371663244353183</v>
      </c>
      <c r="C450" s="13">
        <v>0</v>
      </c>
      <c r="D450" s="13">
        <f t="shared" ref="D450:D513" si="28">$J$2+$J$3*B450</f>
        <v>-0.65695064626522681</v>
      </c>
      <c r="E450" s="13">
        <f t="shared" si="25"/>
        <v>-0.65695064626522681</v>
      </c>
      <c r="F450" s="13">
        <f t="shared" si="26"/>
        <v>0.34142493885871278</v>
      </c>
      <c r="G450" s="13">
        <f t="shared" si="27"/>
        <v>-0.41767677622921107</v>
      </c>
    </row>
    <row r="451" spans="1:7" x14ac:dyDescent="0.2">
      <c r="A451" s="13" t="s">
        <v>722</v>
      </c>
      <c r="B451" s="15">
        <v>21.664613278576319</v>
      </c>
      <c r="C451" s="13">
        <v>0</v>
      </c>
      <c r="D451" s="13">
        <f t="shared" si="28"/>
        <v>-1.3727715056369731</v>
      </c>
      <c r="E451" s="13">
        <f t="shared" ref="E451:E514" si="29">MIN(MAX(D451,-35),35)</f>
        <v>-1.3727715056369731</v>
      </c>
      <c r="F451" s="13">
        <f t="shared" ref="F451:F514" si="30">1/(1+EXP(-E451))</f>
        <v>0.20217243703729876</v>
      </c>
      <c r="G451" s="13">
        <f t="shared" ref="G451:G514" si="31">C451*LN(F451)+(1-C451)*LN(1-F451)</f>
        <v>-0.22586279139528842</v>
      </c>
    </row>
    <row r="452" spans="1:7" x14ac:dyDescent="0.2">
      <c r="A452" s="13" t="s">
        <v>723</v>
      </c>
      <c r="B452" s="15">
        <v>21.374401095140314</v>
      </c>
      <c r="C452" s="13">
        <v>0</v>
      </c>
      <c r="D452" s="13">
        <f t="shared" si="28"/>
        <v>-1.3477213203964959</v>
      </c>
      <c r="E452" s="13">
        <f t="shared" si="29"/>
        <v>-1.3477213203964959</v>
      </c>
      <c r="F452" s="13">
        <f t="shared" si="30"/>
        <v>0.20624315771917137</v>
      </c>
      <c r="G452" s="13">
        <f t="shared" si="31"/>
        <v>-0.23097810861606977</v>
      </c>
    </row>
    <row r="453" spans="1:7" x14ac:dyDescent="0.2">
      <c r="A453" s="13" t="s">
        <v>724</v>
      </c>
      <c r="B453" s="15">
        <v>22.083504449007528</v>
      </c>
      <c r="C453" s="13">
        <v>0</v>
      </c>
      <c r="D453" s="13">
        <f t="shared" si="28"/>
        <v>-1.4089288484840767</v>
      </c>
      <c r="E453" s="13">
        <f t="shared" si="29"/>
        <v>-1.4089288484840767</v>
      </c>
      <c r="F453" s="13">
        <f t="shared" si="30"/>
        <v>0.19640306005331251</v>
      </c>
      <c r="G453" s="13">
        <f t="shared" si="31"/>
        <v>-0.2186574539795593</v>
      </c>
    </row>
    <row r="454" spans="1:7" x14ac:dyDescent="0.2">
      <c r="A454" s="13" t="s">
        <v>725</v>
      </c>
      <c r="B454" s="15">
        <v>13.467488021902806</v>
      </c>
      <c r="C454" s="13">
        <v>0</v>
      </c>
      <c r="D454" s="13">
        <f t="shared" si="28"/>
        <v>-0.66522193384462969</v>
      </c>
      <c r="E454" s="13">
        <f t="shared" si="29"/>
        <v>-0.66522193384462969</v>
      </c>
      <c r="F454" s="13">
        <f t="shared" si="30"/>
        <v>0.33956755394738375</v>
      </c>
      <c r="G454" s="13">
        <f t="shared" si="31"/>
        <v>-0.41486043723357419</v>
      </c>
    </row>
    <row r="455" spans="1:7" x14ac:dyDescent="0.2">
      <c r="A455" s="13" t="s">
        <v>726</v>
      </c>
      <c r="B455" s="15">
        <v>13.505817932922655</v>
      </c>
      <c r="C455" s="13">
        <v>0</v>
      </c>
      <c r="D455" s="13">
        <f t="shared" si="28"/>
        <v>-0.66853044887639079</v>
      </c>
      <c r="E455" s="13">
        <f t="shared" si="29"/>
        <v>-0.66853044887639079</v>
      </c>
      <c r="F455" s="13">
        <f t="shared" si="30"/>
        <v>0.33882597593534086</v>
      </c>
      <c r="G455" s="13">
        <f t="shared" si="31"/>
        <v>-0.41373819985559496</v>
      </c>
    </row>
    <row r="456" spans="1:7" x14ac:dyDescent="0.2">
      <c r="A456" s="13" t="s">
        <v>727</v>
      </c>
      <c r="B456" s="15">
        <v>19.252566735112936</v>
      </c>
      <c r="C456" s="13">
        <v>0</v>
      </c>
      <c r="D456" s="13">
        <f t="shared" si="28"/>
        <v>-1.164571381138291</v>
      </c>
      <c r="E456" s="13">
        <f t="shared" si="29"/>
        <v>-1.164571381138291</v>
      </c>
      <c r="F456" s="13">
        <f t="shared" si="30"/>
        <v>0.23783763396632182</v>
      </c>
      <c r="G456" s="13">
        <f t="shared" si="31"/>
        <v>-0.27159566720919615</v>
      </c>
    </row>
    <row r="457" spans="1:7" x14ac:dyDescent="0.2">
      <c r="A457" s="13" t="s">
        <v>728</v>
      </c>
      <c r="B457" s="15">
        <v>17.251197809719372</v>
      </c>
      <c r="C457" s="13">
        <v>0</v>
      </c>
      <c r="D457" s="13">
        <f t="shared" si="28"/>
        <v>-0.99181963197990664</v>
      </c>
      <c r="E457" s="13">
        <f t="shared" si="29"/>
        <v>-0.99181963197990664</v>
      </c>
      <c r="F457" s="13">
        <f t="shared" si="30"/>
        <v>0.27055281612352233</v>
      </c>
      <c r="G457" s="13">
        <f t="shared" si="31"/>
        <v>-0.31546831408382037</v>
      </c>
    </row>
    <row r="458" spans="1:7" x14ac:dyDescent="0.2">
      <c r="A458" s="13" t="s">
        <v>729</v>
      </c>
      <c r="B458" s="15">
        <v>14.63107460643395</v>
      </c>
      <c r="C458" s="13">
        <v>0</v>
      </c>
      <c r="D458" s="13">
        <f t="shared" si="28"/>
        <v>-0.76565899730880682</v>
      </c>
      <c r="E458" s="13">
        <f t="shared" si="29"/>
        <v>-0.76565899730880682</v>
      </c>
      <c r="F458" s="13">
        <f t="shared" si="30"/>
        <v>0.31741889954421892</v>
      </c>
      <c r="G458" s="13">
        <f t="shared" si="31"/>
        <v>-0.38187393047593099</v>
      </c>
    </row>
    <row r="459" spans="1:7" x14ac:dyDescent="0.2">
      <c r="A459" s="13" t="s">
        <v>730</v>
      </c>
      <c r="B459" s="15">
        <v>14.283367556468173</v>
      </c>
      <c r="C459" s="13">
        <v>0</v>
      </c>
      <c r="D459" s="13">
        <f t="shared" si="28"/>
        <v>-0.73564603952068786</v>
      </c>
      <c r="E459" s="13">
        <f t="shared" si="29"/>
        <v>-0.73564603952068786</v>
      </c>
      <c r="F459" s="13">
        <f t="shared" si="30"/>
        <v>0.3239569678125625</v>
      </c>
      <c r="G459" s="13">
        <f t="shared" si="31"/>
        <v>-0.39149854788319083</v>
      </c>
    </row>
    <row r="460" spans="1:7" x14ac:dyDescent="0.2">
      <c r="A460" s="13" t="s">
        <v>731</v>
      </c>
      <c r="B460" s="15">
        <v>13.579739904175222</v>
      </c>
      <c r="C460" s="13">
        <v>0</v>
      </c>
      <c r="D460" s="13">
        <f t="shared" si="28"/>
        <v>-0.67491115643764421</v>
      </c>
      <c r="E460" s="13">
        <f t="shared" si="29"/>
        <v>-0.67491115643764421</v>
      </c>
      <c r="F460" s="13">
        <f t="shared" si="30"/>
        <v>0.33739802446286937</v>
      </c>
      <c r="G460" s="13">
        <f t="shared" si="31"/>
        <v>-0.41158080762798416</v>
      </c>
    </row>
    <row r="461" spans="1:7" x14ac:dyDescent="0.2">
      <c r="A461" s="13" t="s">
        <v>732</v>
      </c>
      <c r="B461" s="15">
        <v>19.54277891854894</v>
      </c>
      <c r="C461" s="13">
        <v>0</v>
      </c>
      <c r="D461" s="13">
        <f t="shared" si="28"/>
        <v>-1.1896215663787681</v>
      </c>
      <c r="E461" s="13">
        <f t="shared" si="29"/>
        <v>-1.1896215663787681</v>
      </c>
      <c r="F461" s="13">
        <f t="shared" si="30"/>
        <v>0.2333266251556439</v>
      </c>
      <c r="G461" s="13">
        <f t="shared" si="31"/>
        <v>-0.26569441597429866</v>
      </c>
    </row>
    <row r="462" spans="1:7" x14ac:dyDescent="0.2">
      <c r="A462" s="13" t="s">
        <v>733</v>
      </c>
      <c r="B462" s="15">
        <v>15.299110198494182</v>
      </c>
      <c r="C462" s="13">
        <v>0</v>
      </c>
      <c r="D462" s="13">
        <f t="shared" si="28"/>
        <v>-0.82332168786235771</v>
      </c>
      <c r="E462" s="13">
        <f t="shared" si="29"/>
        <v>-0.82332168786235771</v>
      </c>
      <c r="F462" s="13">
        <f t="shared" si="30"/>
        <v>0.30505901303571847</v>
      </c>
      <c r="G462" s="13">
        <f t="shared" si="31"/>
        <v>-0.36392834786523498</v>
      </c>
    </row>
    <row r="463" spans="1:7" x14ac:dyDescent="0.2">
      <c r="A463" s="13" t="s">
        <v>734</v>
      </c>
      <c r="B463" s="15">
        <v>14.220396988364135</v>
      </c>
      <c r="C463" s="13">
        <v>0</v>
      </c>
      <c r="D463" s="13">
        <f t="shared" si="28"/>
        <v>-0.73021062196850894</v>
      </c>
      <c r="E463" s="13">
        <f t="shared" si="29"/>
        <v>-0.73021062196850894</v>
      </c>
      <c r="F463" s="13">
        <f t="shared" si="30"/>
        <v>0.32514850957828756</v>
      </c>
      <c r="G463" s="13">
        <f t="shared" si="31"/>
        <v>-0.39326262650633537</v>
      </c>
    </row>
    <row r="464" spans="1:7" x14ac:dyDescent="0.2">
      <c r="A464" s="13" t="s">
        <v>735</v>
      </c>
      <c r="B464" s="15">
        <v>13.963039014373717</v>
      </c>
      <c r="C464" s="13">
        <v>0</v>
      </c>
      <c r="D464" s="13">
        <f t="shared" si="28"/>
        <v>-0.70799630675525571</v>
      </c>
      <c r="E464" s="13">
        <f t="shared" si="29"/>
        <v>-0.70799630675525571</v>
      </c>
      <c r="F464" s="13">
        <f t="shared" si="30"/>
        <v>0.33004173422254807</v>
      </c>
      <c r="G464" s="13">
        <f t="shared" si="31"/>
        <v>-0.40053985842162093</v>
      </c>
    </row>
    <row r="465" spans="1:7" x14ac:dyDescent="0.2">
      <c r="A465" s="13" t="s">
        <v>736</v>
      </c>
      <c r="B465" s="15">
        <v>15.225188227241615</v>
      </c>
      <c r="C465" s="13">
        <v>0</v>
      </c>
      <c r="D465" s="13">
        <f t="shared" si="28"/>
        <v>-0.81694098030110407</v>
      </c>
      <c r="E465" s="13">
        <f t="shared" si="29"/>
        <v>-0.81694098030110407</v>
      </c>
      <c r="F465" s="13">
        <f t="shared" si="30"/>
        <v>0.30641339041398691</v>
      </c>
      <c r="G465" s="13">
        <f t="shared" si="31"/>
        <v>-0.36587915937400001</v>
      </c>
    </row>
    <row r="466" spans="1:7" x14ac:dyDescent="0.2">
      <c r="A466" s="13" t="s">
        <v>737</v>
      </c>
      <c r="B466" s="15">
        <v>18.255989048596852</v>
      </c>
      <c r="C466" s="13">
        <v>0</v>
      </c>
      <c r="D466" s="13">
        <f t="shared" si="28"/>
        <v>-1.0785499903125018</v>
      </c>
      <c r="E466" s="13">
        <f t="shared" si="29"/>
        <v>-1.0785499903125018</v>
      </c>
      <c r="F466" s="13">
        <f t="shared" si="30"/>
        <v>0.25378051559701281</v>
      </c>
      <c r="G466" s="13">
        <f t="shared" si="31"/>
        <v>-0.29273550703371781</v>
      </c>
    </row>
    <row r="467" spans="1:7" x14ac:dyDescent="0.2">
      <c r="A467" s="13" t="s">
        <v>738</v>
      </c>
      <c r="B467" s="15">
        <v>13.664613278576317</v>
      </c>
      <c r="C467" s="13">
        <v>0</v>
      </c>
      <c r="D467" s="13">
        <f t="shared" si="28"/>
        <v>-0.68223715400797258</v>
      </c>
      <c r="E467" s="13">
        <f t="shared" si="29"/>
        <v>-0.68223715400797258</v>
      </c>
      <c r="F467" s="13">
        <f t="shared" si="30"/>
        <v>0.33576217604284414</v>
      </c>
      <c r="G467" s="13">
        <f t="shared" si="31"/>
        <v>-0.40911502502259373</v>
      </c>
    </row>
    <row r="468" spans="1:7" x14ac:dyDescent="0.2">
      <c r="A468" s="13" t="s">
        <v>739</v>
      </c>
      <c r="B468" s="15">
        <v>15.189596167008897</v>
      </c>
      <c r="C468" s="13">
        <v>0</v>
      </c>
      <c r="D468" s="13">
        <f t="shared" si="28"/>
        <v>-0.81386878777161153</v>
      </c>
      <c r="E468" s="13">
        <f t="shared" si="29"/>
        <v>-0.81386878777161153</v>
      </c>
      <c r="F468" s="13">
        <f t="shared" si="30"/>
        <v>0.30706669377785789</v>
      </c>
      <c r="G468" s="13">
        <f t="shared" si="31"/>
        <v>-0.36682152364121262</v>
      </c>
    </row>
    <row r="469" spans="1:7" x14ac:dyDescent="0.2">
      <c r="A469" s="13" t="s">
        <v>740</v>
      </c>
      <c r="B469" s="15">
        <v>13.675564681724847</v>
      </c>
      <c r="C469" s="13">
        <v>0</v>
      </c>
      <c r="D469" s="13">
        <f t="shared" si="28"/>
        <v>-0.68318244401704731</v>
      </c>
      <c r="E469" s="13">
        <f t="shared" si="29"/>
        <v>-0.68318244401704731</v>
      </c>
      <c r="F469" s="13">
        <f t="shared" si="30"/>
        <v>0.33555138459423095</v>
      </c>
      <c r="G469" s="13">
        <f t="shared" si="31"/>
        <v>-0.40879773202683956</v>
      </c>
    </row>
    <row r="470" spans="1:7" x14ac:dyDescent="0.2">
      <c r="A470" s="13" t="s">
        <v>741</v>
      </c>
      <c r="B470" s="15">
        <v>14.425735797399042</v>
      </c>
      <c r="C470" s="13">
        <v>0</v>
      </c>
      <c r="D470" s="13">
        <f t="shared" si="28"/>
        <v>-0.74793480963865777</v>
      </c>
      <c r="E470" s="13">
        <f t="shared" si="29"/>
        <v>-0.74793480963865777</v>
      </c>
      <c r="F470" s="13">
        <f t="shared" si="30"/>
        <v>0.32127146188226607</v>
      </c>
      <c r="G470" s="13">
        <f t="shared" si="31"/>
        <v>-0.3875340279499514</v>
      </c>
    </row>
    <row r="471" spans="1:7" x14ac:dyDescent="0.2">
      <c r="A471" s="13" t="s">
        <v>742</v>
      </c>
      <c r="B471" s="15">
        <v>13.760438056125942</v>
      </c>
      <c r="C471" s="13">
        <v>0</v>
      </c>
      <c r="D471" s="13">
        <f t="shared" si="28"/>
        <v>-0.69050844158737545</v>
      </c>
      <c r="E471" s="13">
        <f t="shared" si="29"/>
        <v>-0.69050844158737545</v>
      </c>
      <c r="F471" s="13">
        <f t="shared" si="30"/>
        <v>0.33391997743139218</v>
      </c>
      <c r="G471" s="13">
        <f t="shared" si="31"/>
        <v>-0.40634546165274371</v>
      </c>
    </row>
    <row r="472" spans="1:7" x14ac:dyDescent="0.2">
      <c r="A472" s="13" t="s">
        <v>743</v>
      </c>
      <c r="B472" s="15">
        <v>13.916495550992471</v>
      </c>
      <c r="C472" s="13">
        <v>0</v>
      </c>
      <c r="D472" s="13">
        <f t="shared" si="28"/>
        <v>-0.70397882421668845</v>
      </c>
      <c r="E472" s="13">
        <f t="shared" si="29"/>
        <v>-0.70397882421668845</v>
      </c>
      <c r="F472" s="13">
        <f t="shared" si="30"/>
        <v>0.33093066237984697</v>
      </c>
      <c r="G472" s="13">
        <f t="shared" si="31"/>
        <v>-0.40186758054718458</v>
      </c>
    </row>
    <row r="473" spans="1:7" x14ac:dyDescent="0.2">
      <c r="A473" s="13" t="s">
        <v>744</v>
      </c>
      <c r="B473" s="15">
        <v>14.666666666666666</v>
      </c>
      <c r="C473" s="13">
        <v>0</v>
      </c>
      <c r="D473" s="13">
        <f t="shared" si="28"/>
        <v>-0.76873118983829913</v>
      </c>
      <c r="E473" s="13">
        <f t="shared" si="29"/>
        <v>-0.76873118983829913</v>
      </c>
      <c r="F473" s="13">
        <f t="shared" si="30"/>
        <v>0.31675363927040229</v>
      </c>
      <c r="G473" s="13">
        <f t="shared" si="31"/>
        <v>-0.3808997805992716</v>
      </c>
    </row>
    <row r="474" spans="1:7" x14ac:dyDescent="0.2">
      <c r="A474" s="13" t="s">
        <v>745</v>
      </c>
      <c r="B474" s="15">
        <v>16.61327857631759</v>
      </c>
      <c r="C474" s="13">
        <v>0</v>
      </c>
      <c r="D474" s="13">
        <f t="shared" si="28"/>
        <v>-0.93675648895131047</v>
      </c>
      <c r="E474" s="13">
        <f t="shared" si="29"/>
        <v>-0.93675648895131047</v>
      </c>
      <c r="F474" s="13">
        <f t="shared" si="30"/>
        <v>0.28155598205789045</v>
      </c>
      <c r="G474" s="13">
        <f t="shared" si="31"/>
        <v>-0.33066749168007881</v>
      </c>
    </row>
    <row r="475" spans="1:7" x14ac:dyDescent="0.2">
      <c r="A475" s="13" t="s">
        <v>746</v>
      </c>
      <c r="B475" s="15">
        <v>18.329911019849419</v>
      </c>
      <c r="C475" s="13">
        <v>0</v>
      </c>
      <c r="D475" s="13">
        <f t="shared" si="28"/>
        <v>-1.0849306978737554</v>
      </c>
      <c r="E475" s="13">
        <f t="shared" si="29"/>
        <v>-1.0849306978737554</v>
      </c>
      <c r="F475" s="13">
        <f t="shared" si="30"/>
        <v>0.25257406243895369</v>
      </c>
      <c r="G475" s="13">
        <f t="shared" si="31"/>
        <v>-0.29112005881195258</v>
      </c>
    </row>
    <row r="476" spans="1:7" x14ac:dyDescent="0.2">
      <c r="A476" s="13" t="s">
        <v>747</v>
      </c>
      <c r="B476" s="15">
        <v>16.054757015742641</v>
      </c>
      <c r="C476" s="13">
        <v>0</v>
      </c>
      <c r="D476" s="13">
        <f t="shared" si="28"/>
        <v>-0.88854669848850554</v>
      </c>
      <c r="E476" s="13">
        <f t="shared" si="29"/>
        <v>-0.88854669848850554</v>
      </c>
      <c r="F476" s="13">
        <f t="shared" si="30"/>
        <v>0.29140982887062816</v>
      </c>
      <c r="G476" s="13">
        <f t="shared" si="31"/>
        <v>-0.34447795747765803</v>
      </c>
    </row>
    <row r="477" spans="1:7" x14ac:dyDescent="0.2">
      <c r="A477" s="13" t="s">
        <v>748</v>
      </c>
      <c r="B477" s="15">
        <v>15.723477070499658</v>
      </c>
      <c r="C477" s="13">
        <v>0</v>
      </c>
      <c r="D477" s="13">
        <f t="shared" si="28"/>
        <v>-0.85995167571399889</v>
      </c>
      <c r="E477" s="13">
        <f t="shared" si="29"/>
        <v>-0.85995167571399889</v>
      </c>
      <c r="F477" s="13">
        <f t="shared" si="30"/>
        <v>0.29734944208242525</v>
      </c>
      <c r="G477" s="13">
        <f t="shared" si="31"/>
        <v>-0.35289558341652116</v>
      </c>
    </row>
    <row r="478" spans="1:7" x14ac:dyDescent="0.2">
      <c r="A478" s="13" t="s">
        <v>749</v>
      </c>
      <c r="B478" s="15">
        <v>17.067761806981519</v>
      </c>
      <c r="C478" s="13">
        <v>0</v>
      </c>
      <c r="D478" s="13">
        <f t="shared" si="28"/>
        <v>-0.97598602432790682</v>
      </c>
      <c r="E478" s="13">
        <f t="shared" si="29"/>
        <v>-0.97598602432790682</v>
      </c>
      <c r="F478" s="13">
        <f t="shared" si="30"/>
        <v>0.2736889698199908</v>
      </c>
      <c r="G478" s="13">
        <f t="shared" si="31"/>
        <v>-0.31977693967546211</v>
      </c>
    </row>
    <row r="479" spans="1:7" x14ac:dyDescent="0.2">
      <c r="A479" s="13" t="s">
        <v>750</v>
      </c>
      <c r="B479" s="15">
        <v>14.513347022587268</v>
      </c>
      <c r="C479" s="13">
        <v>0</v>
      </c>
      <c r="D479" s="13">
        <f t="shared" si="28"/>
        <v>-0.75549712971125449</v>
      </c>
      <c r="E479" s="13">
        <f t="shared" si="29"/>
        <v>-0.75549712971125449</v>
      </c>
      <c r="F479" s="13">
        <f t="shared" si="30"/>
        <v>0.31962468542232297</v>
      </c>
      <c r="G479" s="13">
        <f t="shared" si="31"/>
        <v>-0.38511069986862656</v>
      </c>
    </row>
    <row r="480" spans="1:7" x14ac:dyDescent="0.2">
      <c r="A480" s="13" t="s">
        <v>751</v>
      </c>
      <c r="B480" s="15">
        <v>15.728952772073923</v>
      </c>
      <c r="C480" s="13">
        <v>0</v>
      </c>
      <c r="D480" s="13">
        <f t="shared" si="28"/>
        <v>-0.86042432071853603</v>
      </c>
      <c r="E480" s="13">
        <f t="shared" si="29"/>
        <v>-0.86042432071853603</v>
      </c>
      <c r="F480" s="13">
        <f t="shared" si="30"/>
        <v>0.29725070052068348</v>
      </c>
      <c r="G480" s="13">
        <f t="shared" si="31"/>
        <v>-0.35275506602371726</v>
      </c>
    </row>
    <row r="481" spans="1:7" x14ac:dyDescent="0.2">
      <c r="A481" s="13" t="s">
        <v>752</v>
      </c>
      <c r="B481" s="15">
        <v>16.662559890485969</v>
      </c>
      <c r="C481" s="13">
        <v>0</v>
      </c>
      <c r="D481" s="13">
        <f t="shared" si="28"/>
        <v>-0.94101029399214631</v>
      </c>
      <c r="E481" s="13">
        <f t="shared" si="29"/>
        <v>-0.94101029399214631</v>
      </c>
      <c r="F481" s="13">
        <f t="shared" si="30"/>
        <v>0.28069631308536902</v>
      </c>
      <c r="G481" s="13">
        <f t="shared" si="31"/>
        <v>-0.32947163642388005</v>
      </c>
    </row>
    <row r="482" spans="1:7" x14ac:dyDescent="0.2">
      <c r="A482" s="13" t="s">
        <v>753</v>
      </c>
      <c r="B482" s="15">
        <v>17.815195071868583</v>
      </c>
      <c r="C482" s="13">
        <v>0</v>
      </c>
      <c r="D482" s="13">
        <f t="shared" si="28"/>
        <v>-1.0405020674472487</v>
      </c>
      <c r="E482" s="13">
        <f t="shared" si="29"/>
        <v>-1.0405020674472487</v>
      </c>
      <c r="F482" s="13">
        <f t="shared" si="30"/>
        <v>0.26105313128079977</v>
      </c>
      <c r="G482" s="13">
        <f t="shared" si="31"/>
        <v>-0.30252925680370457</v>
      </c>
    </row>
    <row r="483" spans="1:7" x14ac:dyDescent="0.2">
      <c r="A483" s="13" t="s">
        <v>754</v>
      </c>
      <c r="B483" s="15">
        <v>15.832991101984941</v>
      </c>
      <c r="C483" s="13">
        <v>0</v>
      </c>
      <c r="D483" s="13">
        <f t="shared" si="28"/>
        <v>-0.86940457580474484</v>
      </c>
      <c r="E483" s="13">
        <f t="shared" si="29"/>
        <v>-0.86940457580474484</v>
      </c>
      <c r="F483" s="13">
        <f t="shared" si="30"/>
        <v>0.29537821249394741</v>
      </c>
      <c r="G483" s="13">
        <f t="shared" si="31"/>
        <v>-0.35009409174487643</v>
      </c>
    </row>
    <row r="484" spans="1:7" x14ac:dyDescent="0.2">
      <c r="A484" s="13" t="s">
        <v>755</v>
      </c>
      <c r="B484" s="15">
        <v>14.28062970568104</v>
      </c>
      <c r="C484" s="13">
        <v>0</v>
      </c>
      <c r="D484" s="13">
        <f t="shared" si="28"/>
        <v>-0.73540971701841928</v>
      </c>
      <c r="E484" s="13">
        <f t="shared" si="29"/>
        <v>-0.73540971701841928</v>
      </c>
      <c r="F484" s="13">
        <f t="shared" si="30"/>
        <v>0.32400872668528669</v>
      </c>
      <c r="G484" s="13">
        <f t="shared" si="31"/>
        <v>-0.39157511232026004</v>
      </c>
    </row>
    <row r="485" spans="1:7" x14ac:dyDescent="0.2">
      <c r="A485" s="13" t="s">
        <v>756</v>
      </c>
      <c r="B485" s="15">
        <v>16.747433264887064</v>
      </c>
      <c r="C485" s="13">
        <v>0</v>
      </c>
      <c r="D485" s="13">
        <f t="shared" si="28"/>
        <v>-0.94833629156247445</v>
      </c>
      <c r="E485" s="13">
        <f t="shared" si="29"/>
        <v>-0.94833629156247445</v>
      </c>
      <c r="F485" s="13">
        <f t="shared" si="30"/>
        <v>0.27921953023576029</v>
      </c>
      <c r="G485" s="13">
        <f t="shared" si="31"/>
        <v>-0.32742066827673405</v>
      </c>
    </row>
    <row r="486" spans="1:7" x14ac:dyDescent="0.2">
      <c r="A486" s="13" t="s">
        <v>757</v>
      </c>
      <c r="B486" s="15">
        <v>16.167008898015059</v>
      </c>
      <c r="C486" s="13">
        <v>1</v>
      </c>
      <c r="D486" s="13">
        <f t="shared" si="28"/>
        <v>-0.89823592108152028</v>
      </c>
      <c r="E486" s="13">
        <f t="shared" si="29"/>
        <v>-0.89823592108152028</v>
      </c>
      <c r="F486" s="13">
        <f t="shared" si="30"/>
        <v>0.28941315099573367</v>
      </c>
      <c r="G486" s="13">
        <f t="shared" si="31"/>
        <v>-1.2399000235375623</v>
      </c>
    </row>
    <row r="487" spans="1:7" x14ac:dyDescent="0.2">
      <c r="A487" s="13" t="s">
        <v>758</v>
      </c>
      <c r="B487" s="15">
        <v>14.861054072553046</v>
      </c>
      <c r="C487" s="13">
        <v>0</v>
      </c>
      <c r="D487" s="13">
        <f t="shared" si="28"/>
        <v>-0.78551008749937345</v>
      </c>
      <c r="E487" s="13">
        <f t="shared" si="29"/>
        <v>-0.78551008749937345</v>
      </c>
      <c r="F487" s="13">
        <f t="shared" si="30"/>
        <v>0.31313355280589528</v>
      </c>
      <c r="G487" s="13">
        <f t="shared" si="31"/>
        <v>-0.37561540566649981</v>
      </c>
    </row>
    <row r="488" spans="1:7" x14ac:dyDescent="0.2">
      <c r="A488" s="13" t="s">
        <v>759</v>
      </c>
      <c r="B488" s="15">
        <v>18.165639972621491</v>
      </c>
      <c r="C488" s="13">
        <v>0</v>
      </c>
      <c r="D488" s="13">
        <f t="shared" si="28"/>
        <v>-1.070751347737636</v>
      </c>
      <c r="E488" s="13">
        <f t="shared" si="29"/>
        <v>-1.070751347737636</v>
      </c>
      <c r="F488" s="13">
        <f t="shared" si="30"/>
        <v>0.25526022486953975</v>
      </c>
      <c r="G488" s="13">
        <f t="shared" si="31"/>
        <v>-0.29472041674722849</v>
      </c>
    </row>
    <row r="489" spans="1:7" x14ac:dyDescent="0.2">
      <c r="A489" s="13" t="s">
        <v>760</v>
      </c>
      <c r="B489" s="15">
        <v>14.17659137577002</v>
      </c>
      <c r="C489" s="13">
        <v>0</v>
      </c>
      <c r="D489" s="13">
        <f t="shared" si="28"/>
        <v>-0.72642946193221047</v>
      </c>
      <c r="E489" s="13">
        <f t="shared" si="29"/>
        <v>-0.72642946193221047</v>
      </c>
      <c r="F489" s="13">
        <f t="shared" si="30"/>
        <v>0.32597874593083731</v>
      </c>
      <c r="G489" s="13">
        <f t="shared" si="31"/>
        <v>-0.39449363433977896</v>
      </c>
    </row>
    <row r="490" spans="1:7" x14ac:dyDescent="0.2">
      <c r="A490" s="13" t="s">
        <v>761</v>
      </c>
      <c r="B490" s="15">
        <v>16.629705681040384</v>
      </c>
      <c r="C490" s="13">
        <v>1</v>
      </c>
      <c r="D490" s="13">
        <f t="shared" si="28"/>
        <v>-0.93817442396492257</v>
      </c>
      <c r="E490" s="13">
        <f t="shared" si="29"/>
        <v>-0.93817442396492257</v>
      </c>
      <c r="F490" s="13">
        <f t="shared" si="30"/>
        <v>0.28126924788916324</v>
      </c>
      <c r="G490" s="13">
        <f t="shared" si="31"/>
        <v>-1.2684428908659606</v>
      </c>
    </row>
    <row r="491" spans="1:7" x14ac:dyDescent="0.2">
      <c r="A491" s="13" t="s">
        <v>762</v>
      </c>
      <c r="B491" s="15">
        <v>17.505817932922657</v>
      </c>
      <c r="C491" s="13">
        <v>0</v>
      </c>
      <c r="D491" s="13">
        <f t="shared" si="28"/>
        <v>-1.0137976246908911</v>
      </c>
      <c r="E491" s="13">
        <f t="shared" si="29"/>
        <v>-1.0137976246908911</v>
      </c>
      <c r="F491" s="13">
        <f t="shared" si="30"/>
        <v>0.26623730748086538</v>
      </c>
      <c r="G491" s="13">
        <f t="shared" si="31"/>
        <v>-0.30956960983729959</v>
      </c>
    </row>
    <row r="492" spans="1:7" x14ac:dyDescent="0.2">
      <c r="A492" s="13" t="s">
        <v>763</v>
      </c>
      <c r="B492" s="15">
        <v>15.786447638603697</v>
      </c>
      <c r="C492" s="13">
        <v>1</v>
      </c>
      <c r="D492" s="13">
        <f t="shared" si="28"/>
        <v>-0.8653870932661778</v>
      </c>
      <c r="E492" s="13">
        <f t="shared" si="29"/>
        <v>-0.8653870932661778</v>
      </c>
      <c r="F492" s="13">
        <f t="shared" si="30"/>
        <v>0.29621505764477096</v>
      </c>
      <c r="G492" s="13">
        <f t="shared" si="31"/>
        <v>-1.2166695423677223</v>
      </c>
    </row>
    <row r="493" spans="1:7" x14ac:dyDescent="0.2">
      <c r="A493" s="13" t="s">
        <v>764</v>
      </c>
      <c r="B493" s="15">
        <v>25.579739904175224</v>
      </c>
      <c r="C493" s="13">
        <v>0</v>
      </c>
      <c r="D493" s="13">
        <f t="shared" si="28"/>
        <v>-1.7107126838811453</v>
      </c>
      <c r="E493" s="13">
        <f t="shared" si="29"/>
        <v>-1.7107126838811453</v>
      </c>
      <c r="F493" s="13">
        <f t="shared" si="30"/>
        <v>0.15307130024071008</v>
      </c>
      <c r="G493" s="13">
        <f t="shared" si="31"/>
        <v>-0.16613876761449395</v>
      </c>
    </row>
    <row r="494" spans="1:7" x14ac:dyDescent="0.2">
      <c r="A494" s="13" t="s">
        <v>765</v>
      </c>
      <c r="B494" s="15">
        <v>14.633812457221081</v>
      </c>
      <c r="C494" s="13">
        <v>0</v>
      </c>
      <c r="D494" s="13">
        <f t="shared" si="28"/>
        <v>-0.76589531981107539</v>
      </c>
      <c r="E494" s="13">
        <f t="shared" si="29"/>
        <v>-0.76589531981107539</v>
      </c>
      <c r="F494" s="13">
        <f t="shared" si="30"/>
        <v>0.31736769914152158</v>
      </c>
      <c r="G494" s="13">
        <f t="shared" si="31"/>
        <v>-0.38179892329731396</v>
      </c>
    </row>
    <row r="495" spans="1:7" x14ac:dyDescent="0.2">
      <c r="A495" s="13" t="s">
        <v>766</v>
      </c>
      <c r="B495" s="15">
        <v>18.710472279260781</v>
      </c>
      <c r="C495" s="13">
        <v>0</v>
      </c>
      <c r="D495" s="13">
        <f t="shared" si="28"/>
        <v>-1.1177795256890979</v>
      </c>
      <c r="E495" s="13">
        <f t="shared" si="29"/>
        <v>-1.1177795256890979</v>
      </c>
      <c r="F495" s="13">
        <f t="shared" si="30"/>
        <v>0.24642339098484714</v>
      </c>
      <c r="G495" s="13">
        <f t="shared" si="31"/>
        <v>-0.28292459519433477</v>
      </c>
    </row>
    <row r="496" spans="1:7" x14ac:dyDescent="0.2">
      <c r="A496" s="13" t="s">
        <v>767</v>
      </c>
      <c r="B496" s="15">
        <v>20.999315537303218</v>
      </c>
      <c r="C496" s="13">
        <v>0</v>
      </c>
      <c r="D496" s="13">
        <f t="shared" si="28"/>
        <v>-1.3153451375856908</v>
      </c>
      <c r="E496" s="13">
        <f t="shared" si="29"/>
        <v>-1.3153451375856908</v>
      </c>
      <c r="F496" s="13">
        <f t="shared" si="30"/>
        <v>0.21159378376866658</v>
      </c>
      <c r="G496" s="13">
        <f t="shared" si="31"/>
        <v>-0.23774181911855508</v>
      </c>
    </row>
    <row r="497" spans="1:7" x14ac:dyDescent="0.2">
      <c r="A497" s="13" t="s">
        <v>768</v>
      </c>
      <c r="B497" s="15">
        <v>14.926762491444217</v>
      </c>
      <c r="C497" s="13">
        <v>0</v>
      </c>
      <c r="D497" s="13">
        <f t="shared" si="28"/>
        <v>-0.79118182755382116</v>
      </c>
      <c r="E497" s="13">
        <f t="shared" si="29"/>
        <v>-0.79118182755382116</v>
      </c>
      <c r="F497" s="13">
        <f t="shared" si="30"/>
        <v>0.31191496447226824</v>
      </c>
      <c r="G497" s="13">
        <f t="shared" si="31"/>
        <v>-0.3738428505356427</v>
      </c>
    </row>
    <row r="498" spans="1:7" x14ac:dyDescent="0.2">
      <c r="A498" s="13" t="s">
        <v>769</v>
      </c>
      <c r="B498" s="15">
        <v>14.403832991101986</v>
      </c>
      <c r="C498" s="13">
        <v>0</v>
      </c>
      <c r="D498" s="13">
        <f t="shared" si="28"/>
        <v>-0.74604422962050854</v>
      </c>
      <c r="E498" s="13">
        <f t="shared" si="29"/>
        <v>-0.74604422962050854</v>
      </c>
      <c r="F498" s="13">
        <f t="shared" si="30"/>
        <v>0.3216838536306153</v>
      </c>
      <c r="G498" s="13">
        <f t="shared" si="31"/>
        <v>-0.38814180714212981</v>
      </c>
    </row>
    <row r="499" spans="1:7" x14ac:dyDescent="0.2">
      <c r="A499" s="13" t="s">
        <v>770</v>
      </c>
      <c r="B499" s="15">
        <v>16.498288843258042</v>
      </c>
      <c r="C499" s="13">
        <v>0</v>
      </c>
      <c r="D499" s="13">
        <f t="shared" si="28"/>
        <v>-0.92683094385602716</v>
      </c>
      <c r="E499" s="13">
        <f t="shared" si="29"/>
        <v>-0.92683094385602716</v>
      </c>
      <c r="F499" s="13">
        <f t="shared" si="30"/>
        <v>0.28356808934925781</v>
      </c>
      <c r="G499" s="13">
        <f t="shared" si="31"/>
        <v>-0.33347206672402224</v>
      </c>
    </row>
    <row r="500" spans="1:7" x14ac:dyDescent="0.2">
      <c r="A500" s="13" t="s">
        <v>771</v>
      </c>
      <c r="B500" s="15">
        <v>15.581108829568789</v>
      </c>
      <c r="C500" s="13">
        <v>0</v>
      </c>
      <c r="D500" s="13">
        <f t="shared" si="28"/>
        <v>-0.84766290559602897</v>
      </c>
      <c r="E500" s="13">
        <f t="shared" si="29"/>
        <v>-0.84766290559602897</v>
      </c>
      <c r="F500" s="13">
        <f t="shared" si="30"/>
        <v>0.29992334610342547</v>
      </c>
      <c r="G500" s="13">
        <f t="shared" si="31"/>
        <v>-0.35656544436749416</v>
      </c>
    </row>
    <row r="501" spans="1:7" x14ac:dyDescent="0.2">
      <c r="A501" s="13" t="s">
        <v>772</v>
      </c>
      <c r="B501" s="15">
        <v>19.748117727583846</v>
      </c>
      <c r="C501" s="13">
        <v>0</v>
      </c>
      <c r="D501" s="13">
        <f t="shared" si="28"/>
        <v>-1.2073457540489168</v>
      </c>
      <c r="E501" s="13">
        <f t="shared" si="29"/>
        <v>-1.2073457540489168</v>
      </c>
      <c r="F501" s="13">
        <f t="shared" si="30"/>
        <v>0.23017102609560294</v>
      </c>
      <c r="G501" s="13">
        <f t="shared" si="31"/>
        <v>-0.26158690061736062</v>
      </c>
    </row>
    <row r="502" spans="1:7" x14ac:dyDescent="0.2">
      <c r="A502" s="13" t="s">
        <v>773</v>
      </c>
      <c r="B502" s="15">
        <v>14.510609171800137</v>
      </c>
      <c r="C502" s="13">
        <v>0</v>
      </c>
      <c r="D502" s="13">
        <f t="shared" si="28"/>
        <v>-0.75526080720898592</v>
      </c>
      <c r="E502" s="13">
        <f t="shared" si="29"/>
        <v>-0.75526080720898592</v>
      </c>
      <c r="F502" s="13">
        <f t="shared" si="30"/>
        <v>0.31967607942574705</v>
      </c>
      <c r="G502" s="13">
        <f t="shared" si="31"/>
        <v>-0.38518624044676569</v>
      </c>
    </row>
    <row r="503" spans="1:7" x14ac:dyDescent="0.2">
      <c r="A503" s="13" t="s">
        <v>774</v>
      </c>
      <c r="B503" s="15">
        <v>14.674880219028063</v>
      </c>
      <c r="C503" s="13">
        <v>0</v>
      </c>
      <c r="D503" s="13">
        <f t="shared" si="28"/>
        <v>-0.76944015734510507</v>
      </c>
      <c r="E503" s="13">
        <f t="shared" si="29"/>
        <v>-0.76944015734510507</v>
      </c>
      <c r="F503" s="13">
        <f t="shared" si="30"/>
        <v>0.3166002239132592</v>
      </c>
      <c r="G503" s="13">
        <f t="shared" si="31"/>
        <v>-0.38067526694697418</v>
      </c>
    </row>
    <row r="504" spans="1:7" x14ac:dyDescent="0.2">
      <c r="A504" s="13" t="s">
        <v>775</v>
      </c>
      <c r="B504" s="15">
        <v>14.650239561943874</v>
      </c>
      <c r="C504" s="13">
        <v>0</v>
      </c>
      <c r="D504" s="13">
        <f t="shared" si="28"/>
        <v>-0.76731325482468726</v>
      </c>
      <c r="E504" s="13">
        <f t="shared" si="29"/>
        <v>-0.76731325482468726</v>
      </c>
      <c r="F504" s="13">
        <f t="shared" si="30"/>
        <v>0.31706058956357813</v>
      </c>
      <c r="G504" s="13">
        <f t="shared" si="31"/>
        <v>-0.381349134274034</v>
      </c>
    </row>
    <row r="505" spans="1:7" x14ac:dyDescent="0.2">
      <c r="A505" s="13" t="s">
        <v>776</v>
      </c>
      <c r="B505" s="15">
        <v>14.74880219028063</v>
      </c>
      <c r="C505" s="13">
        <v>0</v>
      </c>
      <c r="D505" s="13">
        <f t="shared" si="28"/>
        <v>-0.77582086490635871</v>
      </c>
      <c r="E505" s="13">
        <f t="shared" si="29"/>
        <v>-0.77582086490635871</v>
      </c>
      <c r="F505" s="13">
        <f t="shared" si="30"/>
        <v>0.31522128351345574</v>
      </c>
      <c r="G505" s="13">
        <f t="shared" si="31"/>
        <v>-0.3786595345345804</v>
      </c>
    </row>
    <row r="506" spans="1:7" x14ac:dyDescent="0.2">
      <c r="A506" s="13" t="s">
        <v>777</v>
      </c>
      <c r="B506" s="15">
        <v>14.63107460643395</v>
      </c>
      <c r="C506" s="13">
        <v>0</v>
      </c>
      <c r="D506" s="13">
        <f t="shared" si="28"/>
        <v>-0.76565899730880682</v>
      </c>
      <c r="E506" s="13">
        <f t="shared" si="29"/>
        <v>-0.76565899730880682</v>
      </c>
      <c r="F506" s="13">
        <f t="shared" si="30"/>
        <v>0.31741889954421892</v>
      </c>
      <c r="G506" s="13">
        <f t="shared" si="31"/>
        <v>-0.38187393047593099</v>
      </c>
    </row>
    <row r="507" spans="1:7" x14ac:dyDescent="0.2">
      <c r="A507" s="13" t="s">
        <v>778</v>
      </c>
      <c r="B507" s="15">
        <v>18.694045174537987</v>
      </c>
      <c r="C507" s="13">
        <v>0</v>
      </c>
      <c r="D507" s="13">
        <f t="shared" si="28"/>
        <v>-1.1163615906754858</v>
      </c>
      <c r="E507" s="13">
        <f t="shared" si="29"/>
        <v>-1.1163615906754858</v>
      </c>
      <c r="F507" s="13">
        <f t="shared" si="30"/>
        <v>0.24668679462591558</v>
      </c>
      <c r="G507" s="13">
        <f t="shared" si="31"/>
        <v>-0.28327419427083789</v>
      </c>
    </row>
    <row r="508" spans="1:7" x14ac:dyDescent="0.2">
      <c r="A508" s="13" t="s">
        <v>779</v>
      </c>
      <c r="B508" s="15">
        <v>27.129363449691994</v>
      </c>
      <c r="C508" s="13">
        <v>1</v>
      </c>
      <c r="D508" s="13">
        <f t="shared" si="28"/>
        <v>-1.8444712201652023</v>
      </c>
      <c r="E508" s="13">
        <f t="shared" si="29"/>
        <v>-1.8444712201652023</v>
      </c>
      <c r="F508" s="13">
        <f t="shared" si="30"/>
        <v>0.13652334689698695</v>
      </c>
      <c r="G508" s="13">
        <f t="shared" si="31"/>
        <v>-1.9912596394443509</v>
      </c>
    </row>
    <row r="509" spans="1:7" x14ac:dyDescent="0.2">
      <c r="A509" s="13" t="s">
        <v>780</v>
      </c>
      <c r="B509" s="15">
        <v>29.664613278576319</v>
      </c>
      <c r="C509" s="13">
        <v>0</v>
      </c>
      <c r="D509" s="13">
        <f t="shared" si="28"/>
        <v>-2.0633058572659735</v>
      </c>
      <c r="E509" s="13">
        <f t="shared" si="29"/>
        <v>-2.0633058572659735</v>
      </c>
      <c r="F509" s="13">
        <f t="shared" si="30"/>
        <v>0.11271478720902395</v>
      </c>
      <c r="G509" s="13">
        <f t="shared" si="31"/>
        <v>-0.11958880067926793</v>
      </c>
    </row>
    <row r="510" spans="1:7" x14ac:dyDescent="0.2">
      <c r="A510" s="13" t="s">
        <v>781</v>
      </c>
      <c r="B510" s="15">
        <v>14.91854893908282</v>
      </c>
      <c r="C510" s="13">
        <v>0</v>
      </c>
      <c r="D510" s="13">
        <f t="shared" si="28"/>
        <v>-0.790472860047015</v>
      </c>
      <c r="E510" s="13">
        <f t="shared" si="29"/>
        <v>-0.790472860047015</v>
      </c>
      <c r="F510" s="13">
        <f t="shared" si="30"/>
        <v>0.31206714621468995</v>
      </c>
      <c r="G510" s="13">
        <f t="shared" si="31"/>
        <v>-0.37406404205389854</v>
      </c>
    </row>
    <row r="511" spans="1:7" x14ac:dyDescent="0.2">
      <c r="A511" s="13" t="s">
        <v>782</v>
      </c>
      <c r="B511" s="15">
        <v>18.083504449007528</v>
      </c>
      <c r="C511" s="13">
        <v>0</v>
      </c>
      <c r="D511" s="13">
        <f t="shared" si="28"/>
        <v>-1.0636616726695765</v>
      </c>
      <c r="E511" s="13">
        <f t="shared" si="29"/>
        <v>-1.0636616726695765</v>
      </c>
      <c r="F511" s="13">
        <f t="shared" si="30"/>
        <v>0.25661032635672038</v>
      </c>
      <c r="G511" s="13">
        <f t="shared" si="31"/>
        <v>-0.29653491192937165</v>
      </c>
    </row>
    <row r="512" spans="1:7" x14ac:dyDescent="0.2">
      <c r="A512" s="13" t="s">
        <v>783</v>
      </c>
      <c r="B512" s="15">
        <v>15.000684462696784</v>
      </c>
      <c r="C512" s="13">
        <v>0</v>
      </c>
      <c r="D512" s="13">
        <f t="shared" si="28"/>
        <v>-0.7975625351150748</v>
      </c>
      <c r="E512" s="13">
        <f t="shared" si="29"/>
        <v>-0.7975625351150748</v>
      </c>
      <c r="F512" s="13">
        <f t="shared" si="30"/>
        <v>0.31054715753591511</v>
      </c>
      <c r="G512" s="13">
        <f t="shared" si="31"/>
        <v>-0.37185697790342964</v>
      </c>
    </row>
    <row r="513" spans="1:7" x14ac:dyDescent="0.2">
      <c r="A513" s="13" t="s">
        <v>784</v>
      </c>
      <c r="B513" s="15">
        <v>19.600273785078713</v>
      </c>
      <c r="C513" s="13">
        <v>1</v>
      </c>
      <c r="D513" s="13">
        <f t="shared" si="28"/>
        <v>-1.1945843389264097</v>
      </c>
      <c r="E513" s="13">
        <f t="shared" si="29"/>
        <v>-1.1945843389264097</v>
      </c>
      <c r="F513" s="13">
        <f t="shared" si="30"/>
        <v>0.23244003321458157</v>
      </c>
      <c r="G513" s="13">
        <f t="shared" si="31"/>
        <v>-1.4591230088799509</v>
      </c>
    </row>
    <row r="514" spans="1:7" x14ac:dyDescent="0.2">
      <c r="A514" s="13" t="s">
        <v>785</v>
      </c>
      <c r="B514" s="15">
        <v>15.709787816563997</v>
      </c>
      <c r="C514" s="13">
        <v>0</v>
      </c>
      <c r="D514" s="13">
        <f t="shared" ref="D514:D577" si="32">$J$2+$J$3*B514</f>
        <v>-0.85877006320265536</v>
      </c>
      <c r="E514" s="13">
        <f t="shared" si="29"/>
        <v>-0.85877006320265536</v>
      </c>
      <c r="F514" s="13">
        <f t="shared" si="30"/>
        <v>0.29759637873682598</v>
      </c>
      <c r="G514" s="13">
        <f t="shared" si="31"/>
        <v>-0.35324708111760939</v>
      </c>
    </row>
    <row r="515" spans="1:7" x14ac:dyDescent="0.2">
      <c r="A515" s="13" t="s">
        <v>786</v>
      </c>
      <c r="B515" s="15">
        <v>16.213552361396303</v>
      </c>
      <c r="C515" s="13">
        <v>0</v>
      </c>
      <c r="D515" s="13">
        <f t="shared" si="32"/>
        <v>-0.90225340362008732</v>
      </c>
      <c r="E515" s="13">
        <f t="shared" ref="E515:E578" si="33">MIN(MAX(D515,-35),35)</f>
        <v>-0.90225340362008732</v>
      </c>
      <c r="F515" s="13">
        <f t="shared" ref="F515:F578" si="34">1/(1+EXP(-E515))</f>
        <v>0.28858764245447049</v>
      </c>
      <c r="G515" s="13">
        <f t="shared" ref="G515:G578" si="35">C515*LN(F515)+(1-C515)*LN(1-F515)</f>
        <v>-0.34050304887711463</v>
      </c>
    </row>
    <row r="516" spans="1:7" x14ac:dyDescent="0.2">
      <c r="A516" s="13" t="s">
        <v>787</v>
      </c>
      <c r="B516" s="15">
        <v>16</v>
      </c>
      <c r="C516" s="13">
        <v>1</v>
      </c>
      <c r="D516" s="13">
        <f t="shared" si="32"/>
        <v>-0.88382024844313256</v>
      </c>
      <c r="E516" s="13">
        <f t="shared" si="33"/>
        <v>-0.88382024844313256</v>
      </c>
      <c r="F516" s="13">
        <f t="shared" si="34"/>
        <v>0.29238675552916926</v>
      </c>
      <c r="G516" s="13">
        <f t="shared" si="35"/>
        <v>-1.2296778478602715</v>
      </c>
    </row>
    <row r="517" spans="1:7" x14ac:dyDescent="0.2">
      <c r="A517" s="13" t="s">
        <v>788</v>
      </c>
      <c r="B517" s="15">
        <v>18.376454483230663</v>
      </c>
      <c r="C517" s="13">
        <v>0</v>
      </c>
      <c r="D517" s="13">
        <f t="shared" si="32"/>
        <v>-1.0889481804123222</v>
      </c>
      <c r="E517" s="13">
        <f t="shared" si="33"/>
        <v>-1.0889481804123222</v>
      </c>
      <c r="F517" s="13">
        <f t="shared" si="34"/>
        <v>0.25181639461969596</v>
      </c>
      <c r="G517" s="13">
        <f t="shared" si="35"/>
        <v>-0.29010686939008901</v>
      </c>
    </row>
    <row r="518" spans="1:7" x14ac:dyDescent="0.2">
      <c r="A518" s="13" t="s">
        <v>789</v>
      </c>
      <c r="B518" s="15">
        <v>20.580424366872005</v>
      </c>
      <c r="C518" s="13">
        <v>0</v>
      </c>
      <c r="D518" s="13">
        <f t="shared" si="32"/>
        <v>-1.279187794738587</v>
      </c>
      <c r="E518" s="13">
        <f t="shared" si="33"/>
        <v>-1.279187794738587</v>
      </c>
      <c r="F518" s="13">
        <f t="shared" si="34"/>
        <v>0.217688510597881</v>
      </c>
      <c r="G518" s="13">
        <f t="shared" si="35"/>
        <v>-0.24550229370315735</v>
      </c>
    </row>
    <row r="519" spans="1:7" x14ac:dyDescent="0.2">
      <c r="A519" s="13" t="s">
        <v>790</v>
      </c>
      <c r="B519" s="15">
        <v>16.492813141683779</v>
      </c>
      <c r="C519" s="13">
        <v>0</v>
      </c>
      <c r="D519" s="13">
        <f t="shared" si="32"/>
        <v>-0.92635829885149001</v>
      </c>
      <c r="E519" s="13">
        <f t="shared" si="33"/>
        <v>-0.92635829885149001</v>
      </c>
      <c r="F519" s="13">
        <f t="shared" si="34"/>
        <v>0.28366412041998718</v>
      </c>
      <c r="G519" s="13">
        <f t="shared" si="35"/>
        <v>-0.33360611645842864</v>
      </c>
    </row>
    <row r="520" spans="1:7" x14ac:dyDescent="0.2">
      <c r="A520" s="13" t="s">
        <v>791</v>
      </c>
      <c r="B520" s="15">
        <v>19.252566735112936</v>
      </c>
      <c r="C520" s="13">
        <v>0</v>
      </c>
      <c r="D520" s="13">
        <f t="shared" si="32"/>
        <v>-1.164571381138291</v>
      </c>
      <c r="E520" s="13">
        <f t="shared" si="33"/>
        <v>-1.164571381138291</v>
      </c>
      <c r="F520" s="13">
        <f t="shared" si="34"/>
        <v>0.23783763396632182</v>
      </c>
      <c r="G520" s="13">
        <f t="shared" si="35"/>
        <v>-0.27159566720919615</v>
      </c>
    </row>
    <row r="521" spans="1:7" x14ac:dyDescent="0.2">
      <c r="A521" s="13" t="s">
        <v>792</v>
      </c>
      <c r="B521" s="15">
        <v>22.499657768651609</v>
      </c>
      <c r="C521" s="13">
        <v>0</v>
      </c>
      <c r="D521" s="13">
        <f t="shared" si="32"/>
        <v>-1.444849868828912</v>
      </c>
      <c r="E521" s="13">
        <f t="shared" si="33"/>
        <v>-1.444849868828912</v>
      </c>
      <c r="F521" s="13">
        <f t="shared" si="34"/>
        <v>0.19079544189694903</v>
      </c>
      <c r="G521" s="13">
        <f t="shared" si="35"/>
        <v>-0.21170354085338425</v>
      </c>
    </row>
    <row r="522" spans="1:7" x14ac:dyDescent="0.2">
      <c r="A522" s="13" t="s">
        <v>793</v>
      </c>
      <c r="B522" s="15">
        <v>17.084188911704313</v>
      </c>
      <c r="C522" s="13">
        <v>0</v>
      </c>
      <c r="D522" s="13">
        <f t="shared" si="32"/>
        <v>-0.97740395934151869</v>
      </c>
      <c r="E522" s="13">
        <f t="shared" si="33"/>
        <v>-0.97740395934151869</v>
      </c>
      <c r="F522" s="13">
        <f t="shared" si="34"/>
        <v>0.27340719845985928</v>
      </c>
      <c r="G522" s="13">
        <f t="shared" si="35"/>
        <v>-0.31938906629043495</v>
      </c>
    </row>
    <row r="523" spans="1:7" x14ac:dyDescent="0.2">
      <c r="A523" s="13" t="s">
        <v>794</v>
      </c>
      <c r="B523" s="15">
        <v>15.676933607118412</v>
      </c>
      <c r="C523" s="13">
        <v>0</v>
      </c>
      <c r="D523" s="13">
        <f t="shared" si="32"/>
        <v>-0.85593419317543162</v>
      </c>
      <c r="E523" s="13">
        <f t="shared" si="33"/>
        <v>-0.85593419317543162</v>
      </c>
      <c r="F523" s="13">
        <f t="shared" si="34"/>
        <v>0.2981895085689063</v>
      </c>
      <c r="G523" s="13">
        <f t="shared" si="35"/>
        <v>-0.35409186662715947</v>
      </c>
    </row>
    <row r="524" spans="1:7" x14ac:dyDescent="0.2">
      <c r="A524" s="13" t="s">
        <v>795</v>
      </c>
      <c r="B524" s="15">
        <v>19.926078028747433</v>
      </c>
      <c r="C524" s="13">
        <v>0</v>
      </c>
      <c r="D524" s="13">
        <f t="shared" si="32"/>
        <v>-1.2227067166963792</v>
      </c>
      <c r="E524" s="13">
        <f t="shared" si="33"/>
        <v>-1.2227067166963792</v>
      </c>
      <c r="F524" s="13">
        <f t="shared" si="34"/>
        <v>0.22746046951426951</v>
      </c>
      <c r="G524" s="13">
        <f t="shared" si="35"/>
        <v>-0.25807209936967335</v>
      </c>
    </row>
    <row r="525" spans="1:7" x14ac:dyDescent="0.2">
      <c r="A525" s="13" t="s">
        <v>796</v>
      </c>
      <c r="B525" s="15">
        <v>21.998631074606433</v>
      </c>
      <c r="C525" s="13">
        <v>0</v>
      </c>
      <c r="D525" s="13">
        <f t="shared" si="32"/>
        <v>-1.4016028509137486</v>
      </c>
      <c r="E525" s="13">
        <f t="shared" si="33"/>
        <v>-1.4016028509137486</v>
      </c>
      <c r="F525" s="13">
        <f t="shared" si="34"/>
        <v>0.19756188639825173</v>
      </c>
      <c r="G525" s="13">
        <f t="shared" si="35"/>
        <v>-0.22010054395880274</v>
      </c>
    </row>
    <row r="526" spans="1:7" x14ac:dyDescent="0.2">
      <c r="A526" s="13" t="s">
        <v>797</v>
      </c>
      <c r="B526" s="15">
        <v>17.084188911704313</v>
      </c>
      <c r="C526" s="13">
        <v>0</v>
      </c>
      <c r="D526" s="13">
        <f t="shared" si="32"/>
        <v>-0.97740395934151869</v>
      </c>
      <c r="E526" s="13">
        <f t="shared" si="33"/>
        <v>-0.97740395934151869</v>
      </c>
      <c r="F526" s="13">
        <f t="shared" si="34"/>
        <v>0.27340719845985928</v>
      </c>
      <c r="G526" s="13">
        <f t="shared" si="35"/>
        <v>-0.31938906629043495</v>
      </c>
    </row>
    <row r="527" spans="1:7" x14ac:dyDescent="0.2">
      <c r="A527" s="13" t="s">
        <v>798</v>
      </c>
      <c r="B527" s="15">
        <v>19.329226557152634</v>
      </c>
      <c r="C527" s="13">
        <v>0</v>
      </c>
      <c r="D527" s="13">
        <f t="shared" si="32"/>
        <v>-1.1711884112018129</v>
      </c>
      <c r="E527" s="13">
        <f t="shared" si="33"/>
        <v>-1.1711884112018129</v>
      </c>
      <c r="F527" s="13">
        <f t="shared" si="34"/>
        <v>0.23664024054295082</v>
      </c>
      <c r="G527" s="13">
        <f t="shared" si="35"/>
        <v>-0.27002585232515125</v>
      </c>
    </row>
    <row r="528" spans="1:7" x14ac:dyDescent="0.2">
      <c r="A528" s="13" t="s">
        <v>799</v>
      </c>
      <c r="B528" s="15">
        <v>15.496235455167694</v>
      </c>
      <c r="C528" s="13">
        <v>0</v>
      </c>
      <c r="D528" s="13">
        <f t="shared" si="32"/>
        <v>-0.8403369080257006</v>
      </c>
      <c r="E528" s="13">
        <f t="shared" si="33"/>
        <v>-0.8403369080257006</v>
      </c>
      <c r="F528" s="13">
        <f t="shared" si="34"/>
        <v>0.30146383201809474</v>
      </c>
      <c r="G528" s="13">
        <f t="shared" si="35"/>
        <v>-0.35876832212397869</v>
      </c>
    </row>
    <row r="529" spans="1:7" x14ac:dyDescent="0.2">
      <c r="A529" s="13" t="s">
        <v>800</v>
      </c>
      <c r="B529" s="15">
        <v>15.329226557152635</v>
      </c>
      <c r="C529" s="13">
        <v>0</v>
      </c>
      <c r="D529" s="13">
        <f t="shared" si="32"/>
        <v>-0.82592123538731288</v>
      </c>
      <c r="E529" s="13">
        <f t="shared" si="33"/>
        <v>-0.82592123538731288</v>
      </c>
      <c r="F529" s="13">
        <f t="shared" si="34"/>
        <v>0.30450819357191983</v>
      </c>
      <c r="G529" s="13">
        <f t="shared" si="35"/>
        <v>-0.36313604852472681</v>
      </c>
    </row>
    <row r="530" spans="1:7" x14ac:dyDescent="0.2">
      <c r="A530" s="13" t="s">
        <v>801</v>
      </c>
      <c r="B530" s="15">
        <v>15.342915811088295</v>
      </c>
      <c r="C530" s="13">
        <v>0</v>
      </c>
      <c r="D530" s="13">
        <f t="shared" si="32"/>
        <v>-0.82710284789865596</v>
      </c>
      <c r="E530" s="13">
        <f t="shared" si="33"/>
        <v>-0.82710284789865596</v>
      </c>
      <c r="F530" s="13">
        <f t="shared" si="34"/>
        <v>0.30425800600556141</v>
      </c>
      <c r="G530" s="13">
        <f t="shared" si="35"/>
        <v>-0.36277638565716364</v>
      </c>
    </row>
    <row r="531" spans="1:7" x14ac:dyDescent="0.2">
      <c r="A531" s="13" t="s">
        <v>802</v>
      </c>
      <c r="B531" s="15">
        <v>15.230663928815879</v>
      </c>
      <c r="C531" s="13">
        <v>0</v>
      </c>
      <c r="D531" s="13">
        <f t="shared" si="32"/>
        <v>-0.81741362530564143</v>
      </c>
      <c r="E531" s="13">
        <f t="shared" si="33"/>
        <v>-0.81741362530564143</v>
      </c>
      <c r="F531" s="13">
        <f t="shared" si="34"/>
        <v>0.30631295109273282</v>
      </c>
      <c r="G531" s="13">
        <f t="shared" si="35"/>
        <v>-0.36573435835249324</v>
      </c>
    </row>
    <row r="532" spans="1:7" x14ac:dyDescent="0.2">
      <c r="A532" s="13" t="s">
        <v>803</v>
      </c>
      <c r="B532" s="15">
        <v>15.553730321697467</v>
      </c>
      <c r="C532" s="13">
        <v>0</v>
      </c>
      <c r="D532" s="13">
        <f t="shared" si="32"/>
        <v>-0.84529968057334215</v>
      </c>
      <c r="E532" s="13">
        <f t="shared" si="33"/>
        <v>-0.84529968057334215</v>
      </c>
      <c r="F532" s="13">
        <f t="shared" si="34"/>
        <v>0.30041978538257258</v>
      </c>
      <c r="G532" s="13">
        <f t="shared" si="35"/>
        <v>-0.35727481723041865</v>
      </c>
    </row>
    <row r="533" spans="1:7" x14ac:dyDescent="0.2">
      <c r="A533" s="13" t="s">
        <v>804</v>
      </c>
      <c r="B533" s="15">
        <v>15.436002737850787</v>
      </c>
      <c r="C533" s="13">
        <v>0</v>
      </c>
      <c r="D533" s="13">
        <f t="shared" si="32"/>
        <v>-0.83513781297579026</v>
      </c>
      <c r="E533" s="13">
        <f t="shared" si="33"/>
        <v>-0.83513781297579026</v>
      </c>
      <c r="F533" s="13">
        <f t="shared" si="34"/>
        <v>0.30255980388129594</v>
      </c>
      <c r="G533" s="13">
        <f t="shared" si="35"/>
        <v>-0.36033850929413586</v>
      </c>
    </row>
    <row r="534" spans="1:7" x14ac:dyDescent="0.2">
      <c r="A534" s="13" t="s">
        <v>805</v>
      </c>
      <c r="B534" s="15">
        <v>15.329226557152635</v>
      </c>
      <c r="C534" s="13">
        <v>0</v>
      </c>
      <c r="D534" s="13">
        <f t="shared" si="32"/>
        <v>-0.82592123538731288</v>
      </c>
      <c r="E534" s="13">
        <f t="shared" si="33"/>
        <v>-0.82592123538731288</v>
      </c>
      <c r="F534" s="13">
        <f t="shared" si="34"/>
        <v>0.30450819357191983</v>
      </c>
      <c r="G534" s="13">
        <f t="shared" si="35"/>
        <v>-0.36313604852472681</v>
      </c>
    </row>
    <row r="535" spans="1:7" x14ac:dyDescent="0.2">
      <c r="A535" s="13" t="s">
        <v>806</v>
      </c>
      <c r="B535" s="15">
        <v>15.570157426420261</v>
      </c>
      <c r="C535" s="13">
        <v>0</v>
      </c>
      <c r="D535" s="13">
        <f t="shared" si="32"/>
        <v>-0.84671761558695424</v>
      </c>
      <c r="E535" s="13">
        <f t="shared" si="33"/>
        <v>-0.84671761558695424</v>
      </c>
      <c r="F535" s="13">
        <f t="shared" si="34"/>
        <v>0.30012186554700315</v>
      </c>
      <c r="G535" s="13">
        <f t="shared" si="35"/>
        <v>-0.35684905273336487</v>
      </c>
    </row>
    <row r="536" spans="1:7" x14ac:dyDescent="0.2">
      <c r="A536" s="13" t="s">
        <v>807</v>
      </c>
      <c r="B536" s="15">
        <v>16.722792607802873</v>
      </c>
      <c r="C536" s="13">
        <v>0</v>
      </c>
      <c r="D536" s="13">
        <f t="shared" si="32"/>
        <v>-0.94620938904205643</v>
      </c>
      <c r="E536" s="13">
        <f t="shared" si="33"/>
        <v>-0.94620938904205643</v>
      </c>
      <c r="F536" s="13">
        <f t="shared" si="34"/>
        <v>0.27964778303262311</v>
      </c>
      <c r="G536" s="13">
        <f t="shared" si="35"/>
        <v>-0.32801499635410208</v>
      </c>
    </row>
    <row r="537" spans="1:7" x14ac:dyDescent="0.2">
      <c r="A537" s="13" t="s">
        <v>808</v>
      </c>
      <c r="B537" s="15">
        <v>15.498973305954825</v>
      </c>
      <c r="C537" s="13">
        <v>0</v>
      </c>
      <c r="D537" s="13">
        <f t="shared" si="32"/>
        <v>-0.84057323052796917</v>
      </c>
      <c r="E537" s="13">
        <f t="shared" si="33"/>
        <v>-0.84057323052796917</v>
      </c>
      <c r="F537" s="13">
        <f t="shared" si="34"/>
        <v>0.30141406875948518</v>
      </c>
      <c r="G537" s="13">
        <f t="shared" si="35"/>
        <v>-0.35869708531703354</v>
      </c>
    </row>
    <row r="538" spans="1:7" x14ac:dyDescent="0.2">
      <c r="A538" s="13" t="s">
        <v>809</v>
      </c>
      <c r="B538" s="15">
        <v>16.410677618069816</v>
      </c>
      <c r="C538" s="13">
        <v>0</v>
      </c>
      <c r="D538" s="13">
        <f t="shared" si="32"/>
        <v>-0.91926862378343044</v>
      </c>
      <c r="E538" s="13">
        <f t="shared" si="33"/>
        <v>-0.91926862378343044</v>
      </c>
      <c r="F538" s="13">
        <f t="shared" si="34"/>
        <v>0.28510694067922471</v>
      </c>
      <c r="G538" s="13">
        <f t="shared" si="35"/>
        <v>-0.335622314857977</v>
      </c>
    </row>
    <row r="539" spans="1:7" x14ac:dyDescent="0.2">
      <c r="A539" s="13" t="s">
        <v>810</v>
      </c>
      <c r="B539" s="15">
        <v>15.800136892539356</v>
      </c>
      <c r="C539" s="13">
        <v>0</v>
      </c>
      <c r="D539" s="13">
        <f t="shared" si="32"/>
        <v>-0.86656870577752088</v>
      </c>
      <c r="E539" s="13">
        <f t="shared" si="33"/>
        <v>-0.86656870577752088</v>
      </c>
      <c r="F539" s="13">
        <f t="shared" si="34"/>
        <v>0.29596878420904271</v>
      </c>
      <c r="G539" s="13">
        <f t="shared" si="35"/>
        <v>-0.35093258319495529</v>
      </c>
    </row>
    <row r="540" spans="1:7" x14ac:dyDescent="0.2">
      <c r="A540" s="13" t="s">
        <v>811</v>
      </c>
      <c r="B540" s="15">
        <v>16.793976728268309</v>
      </c>
      <c r="C540" s="13">
        <v>0</v>
      </c>
      <c r="D540" s="13">
        <f t="shared" si="32"/>
        <v>-0.95235377410104149</v>
      </c>
      <c r="E540" s="13">
        <f t="shared" si="33"/>
        <v>-0.95235377410104149</v>
      </c>
      <c r="F540" s="13">
        <f t="shared" si="34"/>
        <v>0.27841170544589872</v>
      </c>
      <c r="G540" s="13">
        <f t="shared" si="35"/>
        <v>-0.32630053188122848</v>
      </c>
    </row>
    <row r="541" spans="1:7" x14ac:dyDescent="0.2">
      <c r="A541" s="13" t="s">
        <v>812</v>
      </c>
      <c r="B541" s="15">
        <v>15.832991101984941</v>
      </c>
      <c r="C541" s="13">
        <v>0</v>
      </c>
      <c r="D541" s="13">
        <f t="shared" si="32"/>
        <v>-0.86940457580474484</v>
      </c>
      <c r="E541" s="13">
        <f t="shared" si="33"/>
        <v>-0.86940457580474484</v>
      </c>
      <c r="F541" s="13">
        <f t="shared" si="34"/>
        <v>0.29537821249394741</v>
      </c>
      <c r="G541" s="13">
        <f t="shared" si="35"/>
        <v>-0.35009409174487643</v>
      </c>
    </row>
    <row r="542" spans="1:7" x14ac:dyDescent="0.2">
      <c r="A542" s="13" t="s">
        <v>813</v>
      </c>
      <c r="B542" s="15">
        <v>19.329226557152634</v>
      </c>
      <c r="C542" s="13">
        <v>0</v>
      </c>
      <c r="D542" s="13">
        <f t="shared" si="32"/>
        <v>-1.1711884112018129</v>
      </c>
      <c r="E542" s="13">
        <f t="shared" si="33"/>
        <v>-1.1711884112018129</v>
      </c>
      <c r="F542" s="13">
        <f t="shared" si="34"/>
        <v>0.23664024054295082</v>
      </c>
      <c r="G542" s="13">
        <f t="shared" si="35"/>
        <v>-0.27002585232515125</v>
      </c>
    </row>
    <row r="543" spans="1:7" x14ac:dyDescent="0.2">
      <c r="A543" s="13" t="s">
        <v>814</v>
      </c>
      <c r="B543" s="15">
        <v>19.055441478439427</v>
      </c>
      <c r="C543" s="13">
        <v>0</v>
      </c>
      <c r="D543" s="13">
        <f t="shared" si="32"/>
        <v>-1.1475561609749481</v>
      </c>
      <c r="E543" s="13">
        <f t="shared" si="33"/>
        <v>-1.1475561609749481</v>
      </c>
      <c r="F543" s="13">
        <f t="shared" si="34"/>
        <v>0.24093574328032941</v>
      </c>
      <c r="G543" s="13">
        <f t="shared" si="35"/>
        <v>-0.27566884546022719</v>
      </c>
    </row>
    <row r="544" spans="1:7" x14ac:dyDescent="0.2">
      <c r="A544" s="13" t="s">
        <v>815</v>
      </c>
      <c r="B544" s="15">
        <v>16.580424366872005</v>
      </c>
      <c r="C544" s="13">
        <v>0</v>
      </c>
      <c r="D544" s="13">
        <f t="shared" si="32"/>
        <v>-0.93392061892408673</v>
      </c>
      <c r="E544" s="13">
        <f t="shared" si="33"/>
        <v>-0.93392061892408673</v>
      </c>
      <c r="F544" s="13">
        <f t="shared" si="34"/>
        <v>0.28212998331412781</v>
      </c>
      <c r="G544" s="13">
        <f t="shared" si="35"/>
        <v>-0.33146676157921823</v>
      </c>
    </row>
    <row r="545" spans="1:7" x14ac:dyDescent="0.2">
      <c r="A545" s="13" t="s">
        <v>816</v>
      </c>
      <c r="B545" s="15">
        <v>16.254620123203285</v>
      </c>
      <c r="C545" s="13">
        <v>0</v>
      </c>
      <c r="D545" s="13">
        <f t="shared" si="32"/>
        <v>-0.90579824115411722</v>
      </c>
      <c r="E545" s="13">
        <f t="shared" si="33"/>
        <v>-0.90579824115411722</v>
      </c>
      <c r="F545" s="13">
        <f t="shared" si="34"/>
        <v>0.28786041600142537</v>
      </c>
      <c r="G545" s="13">
        <f t="shared" si="35"/>
        <v>-0.33948134184264128</v>
      </c>
    </row>
    <row r="546" spans="1:7" x14ac:dyDescent="0.2">
      <c r="A546" s="13" t="s">
        <v>817</v>
      </c>
      <c r="B546" s="15">
        <v>18.918548939082822</v>
      </c>
      <c r="C546" s="13">
        <v>0</v>
      </c>
      <c r="D546" s="13">
        <f t="shared" si="32"/>
        <v>-1.1357400358615155</v>
      </c>
      <c r="E546" s="13">
        <f t="shared" si="33"/>
        <v>-1.1357400358615155</v>
      </c>
      <c r="F546" s="13">
        <f t="shared" si="34"/>
        <v>0.24310335385146858</v>
      </c>
      <c r="G546" s="13">
        <f t="shared" si="35"/>
        <v>-0.27852856571325546</v>
      </c>
    </row>
    <row r="547" spans="1:7" x14ac:dyDescent="0.2">
      <c r="A547" s="13" t="s">
        <v>818</v>
      </c>
      <c r="B547" s="15">
        <v>19.06365503080082</v>
      </c>
      <c r="C547" s="13">
        <v>0</v>
      </c>
      <c r="D547" s="13">
        <f t="shared" si="32"/>
        <v>-1.1482651284817538</v>
      </c>
      <c r="E547" s="13">
        <f t="shared" si="33"/>
        <v>-1.1482651284817538</v>
      </c>
      <c r="F547" s="13">
        <f t="shared" si="34"/>
        <v>0.24080610706932096</v>
      </c>
      <c r="G547" s="13">
        <f t="shared" si="35"/>
        <v>-0.27549807580375818</v>
      </c>
    </row>
    <row r="548" spans="1:7" x14ac:dyDescent="0.2">
      <c r="A548" s="13" t="s">
        <v>819</v>
      </c>
      <c r="B548" s="15">
        <v>21.393566050650239</v>
      </c>
      <c r="C548" s="13">
        <v>0</v>
      </c>
      <c r="D548" s="13">
        <f t="shared" si="32"/>
        <v>-1.3493755779123766</v>
      </c>
      <c r="E548" s="13">
        <f t="shared" si="33"/>
        <v>-1.3493755779123766</v>
      </c>
      <c r="F548" s="13">
        <f t="shared" si="34"/>
        <v>0.20597247591971174</v>
      </c>
      <c r="G548" s="13">
        <f t="shared" si="35"/>
        <v>-0.23063715324729731</v>
      </c>
    </row>
    <row r="549" spans="1:7" x14ac:dyDescent="0.2">
      <c r="A549" s="13" t="s">
        <v>820</v>
      </c>
      <c r="B549" s="15">
        <v>15.570157426420261</v>
      </c>
      <c r="C549" s="13">
        <v>0</v>
      </c>
      <c r="D549" s="13">
        <f t="shared" si="32"/>
        <v>-0.84671761558695424</v>
      </c>
      <c r="E549" s="13">
        <f t="shared" si="33"/>
        <v>-0.84671761558695424</v>
      </c>
      <c r="F549" s="13">
        <f t="shared" si="34"/>
        <v>0.30012186554700315</v>
      </c>
      <c r="G549" s="13">
        <f t="shared" si="35"/>
        <v>-0.35684905273336487</v>
      </c>
    </row>
    <row r="550" spans="1:7" x14ac:dyDescent="0.2">
      <c r="A550" s="13" t="s">
        <v>821</v>
      </c>
      <c r="B550" s="15">
        <v>17.289527720739219</v>
      </c>
      <c r="C550" s="13">
        <v>0</v>
      </c>
      <c r="D550" s="13">
        <f t="shared" si="32"/>
        <v>-0.99512814701166752</v>
      </c>
      <c r="E550" s="13">
        <f t="shared" si="33"/>
        <v>-0.99512814701166752</v>
      </c>
      <c r="F550" s="13">
        <f t="shared" si="34"/>
        <v>0.26990036337291662</v>
      </c>
      <c r="G550" s="13">
        <f t="shared" si="35"/>
        <v>-0.3145742656231611</v>
      </c>
    </row>
    <row r="551" spans="1:7" x14ac:dyDescent="0.2">
      <c r="A551" s="13" t="s">
        <v>822</v>
      </c>
      <c r="B551" s="15">
        <v>16.427104722792606</v>
      </c>
      <c r="C551" s="13">
        <v>0</v>
      </c>
      <c r="D551" s="13">
        <f t="shared" si="32"/>
        <v>-0.92068655879704209</v>
      </c>
      <c r="E551" s="13">
        <f t="shared" si="33"/>
        <v>-0.92068655879704209</v>
      </c>
      <c r="F551" s="13">
        <f t="shared" si="34"/>
        <v>0.28481802386764882</v>
      </c>
      <c r="G551" s="13">
        <f t="shared" si="35"/>
        <v>-0.33521825659761417</v>
      </c>
    </row>
    <row r="552" spans="1:7" x14ac:dyDescent="0.2">
      <c r="A552" s="13" t="s">
        <v>823</v>
      </c>
      <c r="B552" s="15">
        <v>17.579739904175224</v>
      </c>
      <c r="C552" s="13">
        <v>0</v>
      </c>
      <c r="D552" s="13">
        <f t="shared" si="32"/>
        <v>-1.0201783322521447</v>
      </c>
      <c r="E552" s="13">
        <f t="shared" si="33"/>
        <v>-1.0201783322521447</v>
      </c>
      <c r="F552" s="13">
        <f t="shared" si="34"/>
        <v>0.26499266502821678</v>
      </c>
      <c r="G552" s="13">
        <f t="shared" si="35"/>
        <v>-0.30787480026564928</v>
      </c>
    </row>
    <row r="553" spans="1:7" x14ac:dyDescent="0.2">
      <c r="A553" s="13" t="s">
        <v>824</v>
      </c>
      <c r="B553" s="15">
        <v>17.664613278576319</v>
      </c>
      <c r="C553" s="13">
        <v>0</v>
      </c>
      <c r="D553" s="13">
        <f t="shared" si="32"/>
        <v>-1.0275043298224729</v>
      </c>
      <c r="E553" s="13">
        <f t="shared" si="33"/>
        <v>-1.0275043298224729</v>
      </c>
      <c r="F553" s="13">
        <f t="shared" si="34"/>
        <v>0.26356822787955114</v>
      </c>
      <c r="G553" s="13">
        <f t="shared" si="35"/>
        <v>-0.30593868536050184</v>
      </c>
    </row>
    <row r="554" spans="1:7" x14ac:dyDescent="0.2">
      <c r="A554" s="13" t="s">
        <v>825</v>
      </c>
      <c r="B554" s="15">
        <v>16.147843942505133</v>
      </c>
      <c r="C554" s="13">
        <v>0</v>
      </c>
      <c r="D554" s="13">
        <f t="shared" si="32"/>
        <v>-0.89658166356563984</v>
      </c>
      <c r="E554" s="13">
        <f t="shared" si="33"/>
        <v>-0.89658166356563984</v>
      </c>
      <c r="F554" s="13">
        <f t="shared" si="34"/>
        <v>0.28975347279135411</v>
      </c>
      <c r="G554" s="13">
        <f t="shared" si="35"/>
        <v>-0.34214314779355504</v>
      </c>
    </row>
    <row r="555" spans="1:7" x14ac:dyDescent="0.2">
      <c r="A555" s="13" t="s">
        <v>826</v>
      </c>
      <c r="B555" s="15">
        <v>17.49760438056126</v>
      </c>
      <c r="C555" s="13">
        <v>0</v>
      </c>
      <c r="D555" s="13">
        <f t="shared" si="32"/>
        <v>-1.0130886571840851</v>
      </c>
      <c r="E555" s="13">
        <f t="shared" si="33"/>
        <v>-1.0130886571840851</v>
      </c>
      <c r="F555" s="13">
        <f t="shared" si="34"/>
        <v>0.26637583078238569</v>
      </c>
      <c r="G555" s="13">
        <f t="shared" si="35"/>
        <v>-0.30975841253895092</v>
      </c>
    </row>
    <row r="556" spans="1:7" x14ac:dyDescent="0.2">
      <c r="A556" s="13" t="s">
        <v>827</v>
      </c>
      <c r="B556" s="15">
        <v>18.343600273785079</v>
      </c>
      <c r="C556" s="13">
        <v>0</v>
      </c>
      <c r="D556" s="13">
        <f t="shared" si="32"/>
        <v>-1.0861123103850985</v>
      </c>
      <c r="E556" s="13">
        <f t="shared" si="33"/>
        <v>-1.0861123103850985</v>
      </c>
      <c r="F556" s="13">
        <f t="shared" si="34"/>
        <v>0.25235106237260929</v>
      </c>
      <c r="G556" s="13">
        <f t="shared" si="35"/>
        <v>-0.29082174590241355</v>
      </c>
    </row>
    <row r="557" spans="1:7" x14ac:dyDescent="0.2">
      <c r="A557" s="13" t="s">
        <v>828</v>
      </c>
      <c r="B557" s="15">
        <v>17.026694045174537</v>
      </c>
      <c r="C557" s="13">
        <v>0</v>
      </c>
      <c r="D557" s="13">
        <f t="shared" si="32"/>
        <v>-0.97244118679387692</v>
      </c>
      <c r="E557" s="13">
        <f t="shared" si="33"/>
        <v>-0.97244118679387692</v>
      </c>
      <c r="F557" s="13">
        <f t="shared" si="34"/>
        <v>0.27439418939936783</v>
      </c>
      <c r="G557" s="13">
        <f t="shared" si="35"/>
        <v>-0.32074837221901792</v>
      </c>
    </row>
    <row r="558" spans="1:7" x14ac:dyDescent="0.2">
      <c r="A558" s="13" t="s">
        <v>829</v>
      </c>
      <c r="B558" s="15">
        <v>18.182067077344286</v>
      </c>
      <c r="C558" s="13">
        <v>0</v>
      </c>
      <c r="D558" s="13">
        <f t="shared" si="32"/>
        <v>-1.0721692827512481</v>
      </c>
      <c r="E558" s="13">
        <f t="shared" si="33"/>
        <v>-1.0721692827512481</v>
      </c>
      <c r="F558" s="13">
        <f t="shared" si="34"/>
        <v>0.25499076551449484</v>
      </c>
      <c r="G558" s="13">
        <f t="shared" si="35"/>
        <v>-0.29435866539684113</v>
      </c>
    </row>
    <row r="559" spans="1:7" x14ac:dyDescent="0.2">
      <c r="A559" s="13" t="s">
        <v>830</v>
      </c>
      <c r="B559" s="15">
        <v>16.202600958247775</v>
      </c>
      <c r="C559" s="13">
        <v>0</v>
      </c>
      <c r="D559" s="13">
        <f t="shared" si="32"/>
        <v>-0.90130811361101282</v>
      </c>
      <c r="E559" s="13">
        <f t="shared" si="33"/>
        <v>-0.90130811361101282</v>
      </c>
      <c r="F559" s="13">
        <f t="shared" si="34"/>
        <v>0.28878175382290183</v>
      </c>
      <c r="G559" s="13">
        <f t="shared" si="35"/>
        <v>-0.34077593963192909</v>
      </c>
    </row>
    <row r="560" spans="1:7" x14ac:dyDescent="0.2">
      <c r="A560" s="13" t="s">
        <v>831</v>
      </c>
      <c r="B560" s="15">
        <v>22.165639972621491</v>
      </c>
      <c r="C560" s="13">
        <v>1</v>
      </c>
      <c r="D560" s="13">
        <f t="shared" si="32"/>
        <v>-1.4160185235521363</v>
      </c>
      <c r="E560" s="13">
        <f t="shared" si="33"/>
        <v>-1.4160185235521363</v>
      </c>
      <c r="F560" s="13">
        <f t="shared" si="34"/>
        <v>0.19528651238782463</v>
      </c>
      <c r="G560" s="13">
        <f t="shared" si="35"/>
        <v>-1.6332875044785655</v>
      </c>
    </row>
    <row r="561" spans="1:7" x14ac:dyDescent="0.2">
      <c r="A561" s="13" t="s">
        <v>832</v>
      </c>
      <c r="B561" s="15">
        <v>18.414784394250514</v>
      </c>
      <c r="C561" s="13">
        <v>1</v>
      </c>
      <c r="D561" s="13">
        <f t="shared" si="32"/>
        <v>-1.0922566954440835</v>
      </c>
      <c r="E561" s="13">
        <f t="shared" si="33"/>
        <v>-1.0922566954440835</v>
      </c>
      <c r="F561" s="13">
        <f t="shared" si="34"/>
        <v>0.25119356616706917</v>
      </c>
      <c r="G561" s="13">
        <f t="shared" si="35"/>
        <v>-1.381531457108337</v>
      </c>
    </row>
    <row r="562" spans="1:7" x14ac:dyDescent="0.2">
      <c r="A562" s="13" t="s">
        <v>833</v>
      </c>
      <c r="B562" s="15">
        <v>16.167008898015059</v>
      </c>
      <c r="C562" s="13">
        <v>0</v>
      </c>
      <c r="D562" s="13">
        <f t="shared" si="32"/>
        <v>-0.89823592108152028</v>
      </c>
      <c r="E562" s="13">
        <f t="shared" si="33"/>
        <v>-0.89823592108152028</v>
      </c>
      <c r="F562" s="13">
        <f t="shared" si="34"/>
        <v>0.28941315099573367</v>
      </c>
      <c r="G562" s="13">
        <f t="shared" si="35"/>
        <v>-0.34166410245604223</v>
      </c>
    </row>
    <row r="563" spans="1:7" x14ac:dyDescent="0.2">
      <c r="A563" s="13" t="s">
        <v>834</v>
      </c>
      <c r="B563" s="15">
        <v>15.909650924024641</v>
      </c>
      <c r="C563" s="13">
        <v>0</v>
      </c>
      <c r="D563" s="13">
        <f t="shared" si="32"/>
        <v>-0.87602160586826705</v>
      </c>
      <c r="E563" s="13">
        <f t="shared" si="33"/>
        <v>-0.87602160586826705</v>
      </c>
      <c r="F563" s="13">
        <f t="shared" si="34"/>
        <v>0.29400287773493911</v>
      </c>
      <c r="G563" s="13">
        <f t="shared" si="35"/>
        <v>-0.34814411760901404</v>
      </c>
    </row>
    <row r="564" spans="1:7" x14ac:dyDescent="0.2">
      <c r="A564" s="13" t="s">
        <v>835</v>
      </c>
      <c r="B564" s="15">
        <v>16.167008898015059</v>
      </c>
      <c r="C564" s="13">
        <v>0</v>
      </c>
      <c r="D564" s="13">
        <f t="shared" si="32"/>
        <v>-0.89823592108152028</v>
      </c>
      <c r="E564" s="13">
        <f t="shared" si="33"/>
        <v>-0.89823592108152028</v>
      </c>
      <c r="F564" s="13">
        <f t="shared" si="34"/>
        <v>0.28941315099573367</v>
      </c>
      <c r="G564" s="13">
        <f t="shared" si="35"/>
        <v>-0.34166410245604223</v>
      </c>
    </row>
    <row r="565" spans="1:7" x14ac:dyDescent="0.2">
      <c r="A565" s="13" t="s">
        <v>836</v>
      </c>
      <c r="B565" s="15">
        <v>16.470910335386723</v>
      </c>
      <c r="C565" s="13">
        <v>0</v>
      </c>
      <c r="D565" s="13">
        <f t="shared" si="32"/>
        <v>-0.92446771883334078</v>
      </c>
      <c r="E565" s="13">
        <f t="shared" si="33"/>
        <v>-0.92446771883334078</v>
      </c>
      <c r="F565" s="13">
        <f t="shared" si="34"/>
        <v>0.28404844105957228</v>
      </c>
      <c r="G565" s="13">
        <f t="shared" si="35"/>
        <v>-0.33414276942133614</v>
      </c>
    </row>
    <row r="566" spans="1:7" x14ac:dyDescent="0.2">
      <c r="A566" s="13" t="s">
        <v>837</v>
      </c>
      <c r="B566" s="15">
        <v>22.072553045858999</v>
      </c>
      <c r="C566" s="13">
        <v>0</v>
      </c>
      <c r="D566" s="13">
        <f t="shared" si="32"/>
        <v>-1.4079835584750022</v>
      </c>
      <c r="E566" s="13">
        <f t="shared" si="33"/>
        <v>-1.4079835584750022</v>
      </c>
      <c r="F566" s="13">
        <f t="shared" si="34"/>
        <v>0.19655229695174709</v>
      </c>
      <c r="G566" s="13">
        <f t="shared" si="35"/>
        <v>-0.2188431823593078</v>
      </c>
    </row>
    <row r="567" spans="1:7" x14ac:dyDescent="0.2">
      <c r="A567" s="13" t="s">
        <v>838</v>
      </c>
      <c r="B567" s="15">
        <v>17.831622176591377</v>
      </c>
      <c r="C567" s="13">
        <v>0</v>
      </c>
      <c r="D567" s="13">
        <f t="shared" si="32"/>
        <v>-1.0419200024608608</v>
      </c>
      <c r="E567" s="13">
        <f t="shared" si="33"/>
        <v>-1.0419200024608608</v>
      </c>
      <c r="F567" s="13">
        <f t="shared" si="34"/>
        <v>0.26077969807439427</v>
      </c>
      <c r="G567" s="13">
        <f t="shared" si="35"/>
        <v>-0.30215929430561311</v>
      </c>
    </row>
    <row r="568" spans="1:7" x14ac:dyDescent="0.2">
      <c r="A568" s="13" t="s">
        <v>839</v>
      </c>
      <c r="B568" s="15">
        <v>21.289527720739219</v>
      </c>
      <c r="C568" s="13">
        <v>0</v>
      </c>
      <c r="D568" s="13">
        <f t="shared" si="32"/>
        <v>-1.3403953228261678</v>
      </c>
      <c r="E568" s="13">
        <f t="shared" si="33"/>
        <v>-1.3403953228261678</v>
      </c>
      <c r="F568" s="13">
        <f t="shared" si="34"/>
        <v>0.20744505538252941</v>
      </c>
      <c r="G568" s="13">
        <f t="shared" si="35"/>
        <v>-0.23249344488636967</v>
      </c>
    </row>
    <row r="569" spans="1:7" x14ac:dyDescent="0.2">
      <c r="A569" s="13" t="s">
        <v>840</v>
      </c>
      <c r="B569" s="15">
        <v>16.167008898015059</v>
      </c>
      <c r="C569" s="13">
        <v>0</v>
      </c>
      <c r="D569" s="13">
        <f t="shared" si="32"/>
        <v>-0.89823592108152028</v>
      </c>
      <c r="E569" s="13">
        <f t="shared" si="33"/>
        <v>-0.89823592108152028</v>
      </c>
      <c r="F569" s="13">
        <f t="shared" si="34"/>
        <v>0.28941315099573367</v>
      </c>
      <c r="G569" s="13">
        <f t="shared" si="35"/>
        <v>-0.34166410245604223</v>
      </c>
    </row>
    <row r="570" spans="1:7" x14ac:dyDescent="0.2">
      <c r="A570" s="13" t="s">
        <v>841</v>
      </c>
      <c r="B570" s="15">
        <v>17.949349760438057</v>
      </c>
      <c r="C570" s="13">
        <v>0</v>
      </c>
      <c r="D570" s="13">
        <f t="shared" si="32"/>
        <v>-1.0520818700584127</v>
      </c>
      <c r="E570" s="13">
        <f t="shared" si="33"/>
        <v>-1.0520818700584127</v>
      </c>
      <c r="F570" s="13">
        <f t="shared" si="34"/>
        <v>0.25882552506010437</v>
      </c>
      <c r="G570" s="13">
        <f t="shared" si="35"/>
        <v>-0.29951922264381931</v>
      </c>
    </row>
    <row r="571" spans="1:7" x14ac:dyDescent="0.2">
      <c r="A571" s="13" t="s">
        <v>842</v>
      </c>
      <c r="B571" s="15">
        <v>16.251882272416154</v>
      </c>
      <c r="C571" s="13">
        <v>0</v>
      </c>
      <c r="D571" s="13">
        <f t="shared" si="32"/>
        <v>-0.90556191865184865</v>
      </c>
      <c r="E571" s="13">
        <f t="shared" si="33"/>
        <v>-0.90556191865184865</v>
      </c>
      <c r="F571" s="13">
        <f t="shared" si="34"/>
        <v>0.28790886378605063</v>
      </c>
      <c r="G571" s="13">
        <f t="shared" si="35"/>
        <v>-0.33954937546101005</v>
      </c>
    </row>
    <row r="572" spans="1:7" x14ac:dyDescent="0.2">
      <c r="A572" s="13" t="s">
        <v>843</v>
      </c>
      <c r="B572" s="15">
        <v>16.213552361396303</v>
      </c>
      <c r="C572" s="13">
        <v>0</v>
      </c>
      <c r="D572" s="13">
        <f t="shared" si="32"/>
        <v>-0.90225340362008732</v>
      </c>
      <c r="E572" s="13">
        <f t="shared" si="33"/>
        <v>-0.90225340362008732</v>
      </c>
      <c r="F572" s="13">
        <f t="shared" si="34"/>
        <v>0.28858764245447049</v>
      </c>
      <c r="G572" s="13">
        <f t="shared" si="35"/>
        <v>-0.34050304887711463</v>
      </c>
    </row>
    <row r="573" spans="1:7" x14ac:dyDescent="0.2">
      <c r="A573" s="13" t="s">
        <v>844</v>
      </c>
      <c r="B573" s="15">
        <v>17.779603011635867</v>
      </c>
      <c r="C573" s="13">
        <v>0</v>
      </c>
      <c r="D573" s="13">
        <f t="shared" si="32"/>
        <v>-1.0374298749177564</v>
      </c>
      <c r="E573" s="13">
        <f t="shared" si="33"/>
        <v>-1.0374298749177564</v>
      </c>
      <c r="F573" s="13">
        <f t="shared" si="34"/>
        <v>0.26164620562267377</v>
      </c>
      <c r="G573" s="13">
        <f t="shared" si="35"/>
        <v>-0.30333217308006039</v>
      </c>
    </row>
    <row r="574" spans="1:7" x14ac:dyDescent="0.2">
      <c r="A574" s="13" t="s">
        <v>845</v>
      </c>
      <c r="B574" s="15">
        <v>22.918548939082822</v>
      </c>
      <c r="C574" s="13">
        <v>0</v>
      </c>
      <c r="D574" s="13">
        <f t="shared" si="32"/>
        <v>-1.4810072116760158</v>
      </c>
      <c r="E574" s="13">
        <f t="shared" si="33"/>
        <v>-1.4810072116760158</v>
      </c>
      <c r="F574" s="13">
        <f t="shared" si="34"/>
        <v>0.18527533412016545</v>
      </c>
      <c r="G574" s="13">
        <f t="shared" si="35"/>
        <v>-0.20490505609606788</v>
      </c>
    </row>
    <row r="575" spans="1:7" x14ac:dyDescent="0.2">
      <c r="A575" s="13" t="s">
        <v>846</v>
      </c>
      <c r="B575" s="15">
        <v>16.550308008213552</v>
      </c>
      <c r="C575" s="13">
        <v>0</v>
      </c>
      <c r="D575" s="13">
        <f t="shared" si="32"/>
        <v>-0.93132107139913156</v>
      </c>
      <c r="E575" s="13">
        <f t="shared" si="33"/>
        <v>-0.93132107139913156</v>
      </c>
      <c r="F575" s="13">
        <f t="shared" si="34"/>
        <v>0.28265677463701339</v>
      </c>
      <c r="G575" s="13">
        <f t="shared" si="35"/>
        <v>-0.33220085645948955</v>
      </c>
    </row>
    <row r="576" spans="1:7" x14ac:dyDescent="0.2">
      <c r="A576" s="13" t="s">
        <v>847</v>
      </c>
      <c r="B576" s="15">
        <v>16.260095824777551</v>
      </c>
      <c r="C576" s="13">
        <v>0</v>
      </c>
      <c r="D576" s="13">
        <f t="shared" si="32"/>
        <v>-0.90627088615865459</v>
      </c>
      <c r="E576" s="13">
        <f t="shared" si="33"/>
        <v>-0.90627088615865459</v>
      </c>
      <c r="F576" s="13">
        <f t="shared" si="34"/>
        <v>0.28776353500516672</v>
      </c>
      <c r="G576" s="13">
        <f t="shared" si="35"/>
        <v>-0.33934530895093906</v>
      </c>
    </row>
    <row r="577" spans="1:7" x14ac:dyDescent="0.2">
      <c r="A577" s="13" t="s">
        <v>848</v>
      </c>
      <c r="B577" s="15">
        <v>16.396988364134156</v>
      </c>
      <c r="C577" s="13">
        <v>0</v>
      </c>
      <c r="D577" s="13">
        <f t="shared" si="32"/>
        <v>-0.91808701127208714</v>
      </c>
      <c r="E577" s="13">
        <f t="shared" si="33"/>
        <v>-0.91808701127208714</v>
      </c>
      <c r="F577" s="13">
        <f t="shared" si="34"/>
        <v>0.2853478392320723</v>
      </c>
      <c r="G577" s="13">
        <f t="shared" si="35"/>
        <v>-0.3359593430984868</v>
      </c>
    </row>
    <row r="578" spans="1:7" x14ac:dyDescent="0.2">
      <c r="A578" s="13" t="s">
        <v>849</v>
      </c>
      <c r="B578" s="15">
        <v>16.791238877481177</v>
      </c>
      <c r="C578" s="13">
        <v>0</v>
      </c>
      <c r="D578" s="13">
        <f t="shared" ref="D578:D641" si="36">$J$2+$J$3*B578</f>
        <v>-0.95211745159877292</v>
      </c>
      <c r="E578" s="13">
        <f t="shared" si="33"/>
        <v>-0.95211745159877292</v>
      </c>
      <c r="F578" s="13">
        <f t="shared" si="34"/>
        <v>0.27845918479840009</v>
      </c>
      <c r="G578" s="13">
        <f t="shared" si="35"/>
        <v>-0.32636633244224211</v>
      </c>
    </row>
    <row r="579" spans="1:7" x14ac:dyDescent="0.2">
      <c r="A579" s="13" t="s">
        <v>850</v>
      </c>
      <c r="B579" s="15">
        <v>17.768651608487339</v>
      </c>
      <c r="C579" s="13">
        <v>0</v>
      </c>
      <c r="D579" s="13">
        <f t="shared" si="36"/>
        <v>-1.0364845849086817</v>
      </c>
      <c r="E579" s="13">
        <f t="shared" ref="E579:E642" si="37">MIN(MAX(D579,-35),35)</f>
        <v>-1.0364845849086817</v>
      </c>
      <c r="F579" s="13">
        <f t="shared" ref="F579:F642" si="38">1/(1+EXP(-E579))</f>
        <v>0.26182886494872315</v>
      </c>
      <c r="G579" s="13">
        <f t="shared" ref="G579:G642" si="39">C579*LN(F579)+(1-C579)*LN(1-F579)</f>
        <v>-0.30357959095068426</v>
      </c>
    </row>
    <row r="580" spans="1:7" x14ac:dyDescent="0.2">
      <c r="A580" s="13" t="s">
        <v>851</v>
      </c>
      <c r="B580" s="15">
        <v>23.000684462696782</v>
      </c>
      <c r="C580" s="13">
        <v>0</v>
      </c>
      <c r="D580" s="13">
        <f t="shared" si="36"/>
        <v>-1.4880968867440751</v>
      </c>
      <c r="E580" s="13">
        <f t="shared" si="37"/>
        <v>-1.4880968867440751</v>
      </c>
      <c r="F580" s="13">
        <f t="shared" si="38"/>
        <v>0.18420754614387777</v>
      </c>
      <c r="G580" s="13">
        <f t="shared" si="39"/>
        <v>-0.20359530213395588</v>
      </c>
    </row>
    <row r="581" spans="1:7" x14ac:dyDescent="0.2">
      <c r="A581" s="13" t="s">
        <v>852</v>
      </c>
      <c r="B581" s="15">
        <v>17.32785763175907</v>
      </c>
      <c r="C581" s="13">
        <v>0</v>
      </c>
      <c r="D581" s="13">
        <f t="shared" si="36"/>
        <v>-0.99843666204342885</v>
      </c>
      <c r="E581" s="13">
        <f t="shared" si="37"/>
        <v>-0.99843666204342885</v>
      </c>
      <c r="F581" s="13">
        <f t="shared" si="38"/>
        <v>0.26924890327474915</v>
      </c>
      <c r="G581" s="13">
        <f t="shared" si="39"/>
        <v>-0.31368237417049044</v>
      </c>
    </row>
    <row r="582" spans="1:7" x14ac:dyDescent="0.2">
      <c r="A582" s="13" t="s">
        <v>853</v>
      </c>
      <c r="B582" s="15">
        <v>16.413415468856947</v>
      </c>
      <c r="C582" s="13">
        <v>0</v>
      </c>
      <c r="D582" s="13">
        <f t="shared" si="36"/>
        <v>-0.91950494628569901</v>
      </c>
      <c r="E582" s="13">
        <f t="shared" si="37"/>
        <v>-0.91950494628569901</v>
      </c>
      <c r="F582" s="13">
        <f t="shared" si="38"/>
        <v>0.28505877564309789</v>
      </c>
      <c r="G582" s="13">
        <f t="shared" si="39"/>
        <v>-0.33555494336367886</v>
      </c>
    </row>
    <row r="583" spans="1:7" x14ac:dyDescent="0.2">
      <c r="A583" s="13" t="s">
        <v>854</v>
      </c>
      <c r="B583" s="15">
        <v>16.388774811772759</v>
      </c>
      <c r="C583" s="13">
        <v>0</v>
      </c>
      <c r="D583" s="13">
        <f t="shared" si="36"/>
        <v>-0.9173780437652812</v>
      </c>
      <c r="E583" s="13">
        <f t="shared" si="37"/>
        <v>-0.9173780437652812</v>
      </c>
      <c r="F583" s="13">
        <f t="shared" si="38"/>
        <v>0.28549243703992006</v>
      </c>
      <c r="G583" s="13">
        <f t="shared" si="39"/>
        <v>-0.3361616966996141</v>
      </c>
    </row>
    <row r="584" spans="1:7" x14ac:dyDescent="0.2">
      <c r="A584" s="13" t="s">
        <v>855</v>
      </c>
      <c r="B584" s="15">
        <v>18.414784394250514</v>
      </c>
      <c r="C584" s="13">
        <v>0</v>
      </c>
      <c r="D584" s="13">
        <f t="shared" si="36"/>
        <v>-1.0922566954440835</v>
      </c>
      <c r="E584" s="13">
        <f t="shared" si="37"/>
        <v>-1.0922566954440835</v>
      </c>
      <c r="F584" s="13">
        <f t="shared" si="38"/>
        <v>0.25119356616706917</v>
      </c>
      <c r="G584" s="13">
        <f t="shared" si="39"/>
        <v>-0.28927476166425348</v>
      </c>
    </row>
    <row r="585" spans="1:7" x14ac:dyDescent="0.2">
      <c r="A585" s="13" t="s">
        <v>856</v>
      </c>
      <c r="B585" s="15">
        <v>20.832306639288159</v>
      </c>
      <c r="C585" s="13">
        <v>0</v>
      </c>
      <c r="D585" s="13">
        <f t="shared" si="36"/>
        <v>-1.3009294649473031</v>
      </c>
      <c r="E585" s="13">
        <f t="shared" si="37"/>
        <v>-1.3009294649473031</v>
      </c>
      <c r="F585" s="13">
        <f t="shared" si="38"/>
        <v>0.21400863108769302</v>
      </c>
      <c r="G585" s="13">
        <f t="shared" si="39"/>
        <v>-0.24080946764082162</v>
      </c>
    </row>
    <row r="586" spans="1:7" x14ac:dyDescent="0.2">
      <c r="A586" s="13" t="s">
        <v>857</v>
      </c>
      <c r="B586" s="15">
        <v>19.879534565366189</v>
      </c>
      <c r="C586" s="13">
        <v>0</v>
      </c>
      <c r="D586" s="13">
        <f t="shared" si="36"/>
        <v>-1.2186892341578124</v>
      </c>
      <c r="E586" s="13">
        <f t="shared" si="37"/>
        <v>-1.2186892341578124</v>
      </c>
      <c r="F586" s="13">
        <f t="shared" si="38"/>
        <v>0.22816720327011386</v>
      </c>
      <c r="G586" s="13">
        <f t="shared" si="39"/>
        <v>-0.25898733696196058</v>
      </c>
    </row>
    <row r="587" spans="1:7" x14ac:dyDescent="0.2">
      <c r="A587" s="13" t="s">
        <v>858</v>
      </c>
      <c r="B587" s="15">
        <v>18.628336755646817</v>
      </c>
      <c r="C587" s="13">
        <v>0</v>
      </c>
      <c r="D587" s="13">
        <f t="shared" si="36"/>
        <v>-1.1106898506210383</v>
      </c>
      <c r="E587" s="13">
        <f t="shared" si="37"/>
        <v>-1.1106898506210383</v>
      </c>
      <c r="F587" s="13">
        <f t="shared" si="38"/>
        <v>0.24774230145102066</v>
      </c>
      <c r="G587" s="13">
        <f t="shared" si="39"/>
        <v>-0.28467632949446703</v>
      </c>
    </row>
    <row r="588" spans="1:7" x14ac:dyDescent="0.2">
      <c r="A588" s="13" t="s">
        <v>859</v>
      </c>
      <c r="B588" s="15">
        <v>17.831622176591377</v>
      </c>
      <c r="C588" s="13">
        <v>0</v>
      </c>
      <c r="D588" s="13">
        <f t="shared" si="36"/>
        <v>-1.0419200024608608</v>
      </c>
      <c r="E588" s="13">
        <f t="shared" si="37"/>
        <v>-1.0419200024608608</v>
      </c>
      <c r="F588" s="13">
        <f t="shared" si="38"/>
        <v>0.26077969807439427</v>
      </c>
      <c r="G588" s="13">
        <f t="shared" si="39"/>
        <v>-0.30215929430561311</v>
      </c>
    </row>
    <row r="589" spans="1:7" x14ac:dyDescent="0.2">
      <c r="A589" s="13" t="s">
        <v>860</v>
      </c>
      <c r="B589" s="15">
        <v>20.878850102669404</v>
      </c>
      <c r="C589" s="13">
        <v>0</v>
      </c>
      <c r="D589" s="13">
        <f t="shared" si="36"/>
        <v>-1.3049469474858699</v>
      </c>
      <c r="E589" s="13">
        <f t="shared" si="37"/>
        <v>-1.3049469474858699</v>
      </c>
      <c r="F589" s="13">
        <f t="shared" si="38"/>
        <v>0.21333363108032646</v>
      </c>
      <c r="G589" s="13">
        <f t="shared" si="39"/>
        <v>-0.23995104812260301</v>
      </c>
    </row>
    <row r="590" spans="1:7" x14ac:dyDescent="0.2">
      <c r="A590" s="13" t="s">
        <v>861</v>
      </c>
      <c r="B590" s="15">
        <v>16.6652977412731</v>
      </c>
      <c r="C590" s="13">
        <v>0</v>
      </c>
      <c r="D590" s="13">
        <f t="shared" si="36"/>
        <v>-0.94124661649441488</v>
      </c>
      <c r="E590" s="13">
        <f t="shared" si="37"/>
        <v>-0.94124661649441488</v>
      </c>
      <c r="F590" s="13">
        <f t="shared" si="38"/>
        <v>0.28064860065252029</v>
      </c>
      <c r="G590" s="13">
        <f t="shared" si="39"/>
        <v>-0.32940530720665229</v>
      </c>
    </row>
    <row r="591" spans="1:7" x14ac:dyDescent="0.2">
      <c r="A591" s="13" t="s">
        <v>862</v>
      </c>
      <c r="B591" s="15">
        <v>17.204654346338124</v>
      </c>
      <c r="C591" s="13">
        <v>0</v>
      </c>
      <c r="D591" s="13">
        <f t="shared" si="36"/>
        <v>-0.98780214944133937</v>
      </c>
      <c r="E591" s="13">
        <f t="shared" si="37"/>
        <v>-0.98780214944133937</v>
      </c>
      <c r="F591" s="13">
        <f t="shared" si="38"/>
        <v>0.27134641280156824</v>
      </c>
      <c r="G591" s="13">
        <f t="shared" si="39"/>
        <v>-0.31655684893977887</v>
      </c>
    </row>
    <row r="592" spans="1:7" x14ac:dyDescent="0.2">
      <c r="A592" s="13" t="s">
        <v>863</v>
      </c>
      <c r="B592" s="15">
        <v>17.32785763175907</v>
      </c>
      <c r="C592" s="13">
        <v>0</v>
      </c>
      <c r="D592" s="13">
        <f t="shared" si="36"/>
        <v>-0.99843666204342885</v>
      </c>
      <c r="E592" s="13">
        <f t="shared" si="37"/>
        <v>-0.99843666204342885</v>
      </c>
      <c r="F592" s="13">
        <f t="shared" si="38"/>
        <v>0.26924890327474915</v>
      </c>
      <c r="G592" s="13">
        <f t="shared" si="39"/>
        <v>-0.31368237417049044</v>
      </c>
    </row>
    <row r="593" spans="1:7" x14ac:dyDescent="0.2">
      <c r="A593" s="13" t="s">
        <v>864</v>
      </c>
      <c r="B593" s="15">
        <v>18.135523613963038</v>
      </c>
      <c r="C593" s="13">
        <v>0</v>
      </c>
      <c r="D593" s="13">
        <f t="shared" si="36"/>
        <v>-1.0681518002126809</v>
      </c>
      <c r="E593" s="13">
        <f t="shared" si="37"/>
        <v>-1.0681518002126809</v>
      </c>
      <c r="F593" s="13">
        <f t="shared" si="38"/>
        <v>0.25575471952865053</v>
      </c>
      <c r="G593" s="13">
        <f t="shared" si="39"/>
        <v>-0.29538462042802432</v>
      </c>
    </row>
    <row r="594" spans="1:7" x14ac:dyDescent="0.2">
      <c r="A594" s="13" t="s">
        <v>865</v>
      </c>
      <c r="B594" s="15">
        <v>16.999315537303218</v>
      </c>
      <c r="C594" s="13">
        <v>0</v>
      </c>
      <c r="D594" s="13">
        <f t="shared" si="36"/>
        <v>-0.97007796177119054</v>
      </c>
      <c r="E594" s="13">
        <f t="shared" si="37"/>
        <v>-0.97007796177119054</v>
      </c>
      <c r="F594" s="13">
        <f t="shared" si="38"/>
        <v>0.27486496304820707</v>
      </c>
      <c r="G594" s="13">
        <f t="shared" si="39"/>
        <v>-0.32139738360676279</v>
      </c>
    </row>
    <row r="595" spans="1:7" x14ac:dyDescent="0.2">
      <c r="A595" s="13" t="s">
        <v>866</v>
      </c>
      <c r="B595" s="15">
        <v>18.715947980835043</v>
      </c>
      <c r="C595" s="13">
        <v>0</v>
      </c>
      <c r="D595" s="13">
        <f t="shared" si="36"/>
        <v>-1.118252170693635</v>
      </c>
      <c r="E595" s="13">
        <f t="shared" si="37"/>
        <v>-1.118252170693635</v>
      </c>
      <c r="F595" s="13">
        <f t="shared" si="38"/>
        <v>0.24633563184554319</v>
      </c>
      <c r="G595" s="13">
        <f t="shared" si="39"/>
        <v>-0.28280814514987285</v>
      </c>
    </row>
    <row r="596" spans="1:7" x14ac:dyDescent="0.2">
      <c r="A596" s="13" t="s">
        <v>867</v>
      </c>
      <c r="B596" s="15">
        <v>16.917180013689254</v>
      </c>
      <c r="C596" s="13">
        <v>0</v>
      </c>
      <c r="D596" s="13">
        <f t="shared" si="36"/>
        <v>-0.96298828670313097</v>
      </c>
      <c r="E596" s="13">
        <f t="shared" si="37"/>
        <v>-0.96298828670313097</v>
      </c>
      <c r="F596" s="13">
        <f t="shared" si="38"/>
        <v>0.27628028919225239</v>
      </c>
      <c r="G596" s="13">
        <f t="shared" si="39"/>
        <v>-0.32335110132267203</v>
      </c>
    </row>
    <row r="597" spans="1:7" x14ac:dyDescent="0.2">
      <c r="A597" s="13" t="s">
        <v>868</v>
      </c>
      <c r="B597" s="15">
        <v>21.251197809719372</v>
      </c>
      <c r="C597" s="13">
        <v>0</v>
      </c>
      <c r="D597" s="13">
        <f t="shared" si="36"/>
        <v>-1.3370868077944069</v>
      </c>
      <c r="E597" s="13">
        <f t="shared" si="37"/>
        <v>-1.3370868077944069</v>
      </c>
      <c r="F597" s="13">
        <f t="shared" si="38"/>
        <v>0.20798954016938204</v>
      </c>
      <c r="G597" s="13">
        <f t="shared" si="39"/>
        <v>-0.23318068039808018</v>
      </c>
    </row>
    <row r="598" spans="1:7" x14ac:dyDescent="0.2">
      <c r="A598" s="13" t="s">
        <v>869</v>
      </c>
      <c r="B598" s="15">
        <v>17.998631074606433</v>
      </c>
      <c r="C598" s="13">
        <v>0</v>
      </c>
      <c r="D598" s="13">
        <f t="shared" si="36"/>
        <v>-1.0563356750992483</v>
      </c>
      <c r="E598" s="13">
        <f t="shared" si="37"/>
        <v>-1.0563356750992483</v>
      </c>
      <c r="F598" s="13">
        <f t="shared" si="38"/>
        <v>0.25801033445264215</v>
      </c>
      <c r="G598" s="13">
        <f t="shared" si="39"/>
        <v>-0.29841996374549923</v>
      </c>
    </row>
    <row r="599" spans="1:7" x14ac:dyDescent="0.2">
      <c r="A599" s="13" t="s">
        <v>870</v>
      </c>
      <c r="B599" s="15">
        <v>20.3750855578371</v>
      </c>
      <c r="C599" s="13">
        <v>0</v>
      </c>
      <c r="D599" s="13">
        <f t="shared" si="36"/>
        <v>-1.2614636070684382</v>
      </c>
      <c r="E599" s="13">
        <f t="shared" si="37"/>
        <v>-1.2614636070684382</v>
      </c>
      <c r="F599" s="13">
        <f t="shared" si="38"/>
        <v>0.22072204331009487</v>
      </c>
      <c r="G599" s="13">
        <f t="shared" si="39"/>
        <v>-0.24938748457155388</v>
      </c>
    </row>
    <row r="600" spans="1:7" x14ac:dyDescent="0.2">
      <c r="A600" s="13" t="s">
        <v>871</v>
      </c>
      <c r="B600" s="15">
        <v>17.251197809719372</v>
      </c>
      <c r="C600" s="13">
        <v>0</v>
      </c>
      <c r="D600" s="13">
        <f t="shared" si="36"/>
        <v>-0.99181963197990664</v>
      </c>
      <c r="E600" s="13">
        <f t="shared" si="37"/>
        <v>-0.99181963197990664</v>
      </c>
      <c r="F600" s="13">
        <f t="shared" si="38"/>
        <v>0.27055281612352233</v>
      </c>
      <c r="G600" s="13">
        <f t="shared" si="39"/>
        <v>-0.31546831408382037</v>
      </c>
    </row>
    <row r="601" spans="1:7" x14ac:dyDescent="0.2">
      <c r="A601" s="13" t="s">
        <v>872</v>
      </c>
      <c r="B601" s="15">
        <v>20.999315537303218</v>
      </c>
      <c r="C601" s="13">
        <v>0</v>
      </c>
      <c r="D601" s="13">
        <f t="shared" si="36"/>
        <v>-1.3153451375856908</v>
      </c>
      <c r="E601" s="13">
        <f t="shared" si="37"/>
        <v>-1.3153451375856908</v>
      </c>
      <c r="F601" s="13">
        <f t="shared" si="38"/>
        <v>0.21159378376866658</v>
      </c>
      <c r="G601" s="13">
        <f t="shared" si="39"/>
        <v>-0.23774181911855508</v>
      </c>
    </row>
    <row r="602" spans="1:7" x14ac:dyDescent="0.2">
      <c r="A602" s="13" t="s">
        <v>873</v>
      </c>
      <c r="B602" s="15">
        <v>20.917180013689254</v>
      </c>
      <c r="C602" s="13">
        <v>0</v>
      </c>
      <c r="D602" s="13">
        <f t="shared" si="36"/>
        <v>-1.3082554625176313</v>
      </c>
      <c r="E602" s="13">
        <f t="shared" si="37"/>
        <v>-1.3082554625176313</v>
      </c>
      <c r="F602" s="13">
        <f t="shared" si="38"/>
        <v>0.21277891479176772</v>
      </c>
      <c r="G602" s="13">
        <f t="shared" si="39"/>
        <v>-0.23924614853137369</v>
      </c>
    </row>
    <row r="603" spans="1:7" x14ac:dyDescent="0.2">
      <c r="A603" s="13" t="s">
        <v>874</v>
      </c>
      <c r="B603" s="15">
        <v>17.475701574264203</v>
      </c>
      <c r="C603" s="13">
        <v>0</v>
      </c>
      <c r="D603" s="13">
        <f t="shared" si="36"/>
        <v>-1.0111980771659359</v>
      </c>
      <c r="E603" s="13">
        <f t="shared" si="37"/>
        <v>-1.0111980771659359</v>
      </c>
      <c r="F603" s="13">
        <f t="shared" si="38"/>
        <v>0.26674545059777227</v>
      </c>
      <c r="G603" s="13">
        <f t="shared" si="39"/>
        <v>-0.31026236670846397</v>
      </c>
    </row>
    <row r="604" spans="1:7" x14ac:dyDescent="0.2">
      <c r="A604" s="13" t="s">
        <v>875</v>
      </c>
      <c r="B604" s="15">
        <v>18.275154004106778</v>
      </c>
      <c r="C604" s="13">
        <v>0</v>
      </c>
      <c r="D604" s="13">
        <f t="shared" si="36"/>
        <v>-1.0802042478283824</v>
      </c>
      <c r="E604" s="13">
        <f t="shared" si="37"/>
        <v>-1.0802042478283824</v>
      </c>
      <c r="F604" s="13">
        <f t="shared" si="38"/>
        <v>0.25346736660302177</v>
      </c>
      <c r="G604" s="13">
        <f t="shared" si="39"/>
        <v>-0.2923159477581348</v>
      </c>
    </row>
    <row r="605" spans="1:7" x14ac:dyDescent="0.2">
      <c r="A605" s="13" t="s">
        <v>876</v>
      </c>
      <c r="B605" s="15">
        <v>18.609171800136892</v>
      </c>
      <c r="C605" s="13">
        <v>0</v>
      </c>
      <c r="D605" s="13">
        <f t="shared" si="36"/>
        <v>-1.1090355931051576</v>
      </c>
      <c r="E605" s="13">
        <f t="shared" si="37"/>
        <v>-1.1090355931051576</v>
      </c>
      <c r="F605" s="13">
        <f t="shared" si="38"/>
        <v>0.24805072753138471</v>
      </c>
      <c r="G605" s="13">
        <f t="shared" si="39"/>
        <v>-0.2850864141312609</v>
      </c>
    </row>
    <row r="606" spans="1:7" x14ac:dyDescent="0.2">
      <c r="A606" s="13" t="s">
        <v>877</v>
      </c>
      <c r="B606" s="15">
        <v>17.793292265571527</v>
      </c>
      <c r="C606" s="13">
        <v>0</v>
      </c>
      <c r="D606" s="13">
        <f t="shared" si="36"/>
        <v>-1.0386114874290995</v>
      </c>
      <c r="E606" s="13">
        <f t="shared" si="37"/>
        <v>-1.0386114874290995</v>
      </c>
      <c r="F606" s="13">
        <f t="shared" si="38"/>
        <v>0.26141799719220732</v>
      </c>
      <c r="G606" s="13">
        <f t="shared" si="39"/>
        <v>-0.30302314348958309</v>
      </c>
    </row>
    <row r="607" spans="1:7" x14ac:dyDescent="0.2">
      <c r="A607" s="13" t="s">
        <v>878</v>
      </c>
      <c r="B607" s="15">
        <v>20.999315537303218</v>
      </c>
      <c r="C607" s="13">
        <v>0</v>
      </c>
      <c r="D607" s="13">
        <f t="shared" si="36"/>
        <v>-1.3153451375856908</v>
      </c>
      <c r="E607" s="13">
        <f t="shared" si="37"/>
        <v>-1.3153451375856908</v>
      </c>
      <c r="F607" s="13">
        <f t="shared" si="38"/>
        <v>0.21159378376866658</v>
      </c>
      <c r="G607" s="13">
        <f t="shared" si="39"/>
        <v>-0.23774181911855508</v>
      </c>
    </row>
    <row r="608" spans="1:7" x14ac:dyDescent="0.2">
      <c r="A608" s="13" t="s">
        <v>879</v>
      </c>
      <c r="B608" s="15">
        <v>17.338809034907598</v>
      </c>
      <c r="C608" s="13">
        <v>0</v>
      </c>
      <c r="D608" s="13">
        <f t="shared" si="36"/>
        <v>-0.99938195205250335</v>
      </c>
      <c r="E608" s="13">
        <f t="shared" si="37"/>
        <v>-0.99938195205250335</v>
      </c>
      <c r="F608" s="13">
        <f t="shared" si="38"/>
        <v>0.26906295432346722</v>
      </c>
      <c r="G608" s="13">
        <f t="shared" si="39"/>
        <v>-0.3134279437665064</v>
      </c>
    </row>
    <row r="609" spans="1:7" x14ac:dyDescent="0.2">
      <c r="A609" s="13" t="s">
        <v>880</v>
      </c>
      <c r="B609" s="15">
        <v>21.664613278576319</v>
      </c>
      <c r="C609" s="13">
        <v>0</v>
      </c>
      <c r="D609" s="13">
        <f t="shared" si="36"/>
        <v>-1.3727715056369731</v>
      </c>
      <c r="E609" s="13">
        <f t="shared" si="37"/>
        <v>-1.3727715056369731</v>
      </c>
      <c r="F609" s="13">
        <f t="shared" si="38"/>
        <v>0.20217243703729876</v>
      </c>
      <c r="G609" s="13">
        <f t="shared" si="39"/>
        <v>-0.22586279139528842</v>
      </c>
    </row>
    <row r="610" spans="1:7" x14ac:dyDescent="0.2">
      <c r="A610" s="13" t="s">
        <v>881</v>
      </c>
      <c r="B610" s="15">
        <v>20.878850102669404</v>
      </c>
      <c r="C610" s="13">
        <v>1</v>
      </c>
      <c r="D610" s="13">
        <f t="shared" si="36"/>
        <v>-1.3049469474858699</v>
      </c>
      <c r="E610" s="13">
        <f t="shared" si="37"/>
        <v>-1.3049469474858699</v>
      </c>
      <c r="F610" s="13">
        <f t="shared" si="38"/>
        <v>0.21333363108032646</v>
      </c>
      <c r="G610" s="13">
        <f t="shared" si="39"/>
        <v>-1.544897995608473</v>
      </c>
    </row>
    <row r="611" spans="1:7" x14ac:dyDescent="0.2">
      <c r="A611" s="13" t="s">
        <v>882</v>
      </c>
      <c r="B611" s="15">
        <v>17.423682409308693</v>
      </c>
      <c r="C611" s="13">
        <v>0</v>
      </c>
      <c r="D611" s="13">
        <f t="shared" si="36"/>
        <v>-1.0067079496228315</v>
      </c>
      <c r="E611" s="13">
        <f t="shared" si="37"/>
        <v>-1.0067079496228315</v>
      </c>
      <c r="F611" s="13">
        <f t="shared" si="38"/>
        <v>0.26762460433755791</v>
      </c>
      <c r="G611" s="13">
        <f t="shared" si="39"/>
        <v>-0.31146206087163358</v>
      </c>
    </row>
    <row r="612" spans="1:7" x14ac:dyDescent="0.2">
      <c r="A612" s="13" t="s">
        <v>883</v>
      </c>
      <c r="B612" s="15">
        <v>19.06365503080082</v>
      </c>
      <c r="C612" s="13">
        <v>0</v>
      </c>
      <c r="D612" s="13">
        <f t="shared" si="36"/>
        <v>-1.1482651284817538</v>
      </c>
      <c r="E612" s="13">
        <f t="shared" si="37"/>
        <v>-1.1482651284817538</v>
      </c>
      <c r="F612" s="13">
        <f t="shared" si="38"/>
        <v>0.24080610706932096</v>
      </c>
      <c r="G612" s="13">
        <f t="shared" si="39"/>
        <v>-0.27549807580375818</v>
      </c>
    </row>
    <row r="613" spans="1:7" x14ac:dyDescent="0.2">
      <c r="A613" s="13" t="s">
        <v>884</v>
      </c>
      <c r="B613" s="15">
        <v>21.664613278576319</v>
      </c>
      <c r="C613" s="13">
        <v>0</v>
      </c>
      <c r="D613" s="13">
        <f t="shared" si="36"/>
        <v>-1.3727715056369731</v>
      </c>
      <c r="E613" s="13">
        <f t="shared" si="37"/>
        <v>-1.3727715056369731</v>
      </c>
      <c r="F613" s="13">
        <f t="shared" si="38"/>
        <v>0.20217243703729876</v>
      </c>
      <c r="G613" s="13">
        <f t="shared" si="39"/>
        <v>-0.22586279139528842</v>
      </c>
    </row>
    <row r="614" spans="1:7" x14ac:dyDescent="0.2">
      <c r="A614" s="13" t="s">
        <v>885</v>
      </c>
      <c r="B614" s="15">
        <v>17.664613278576319</v>
      </c>
      <c r="C614" s="13">
        <v>0</v>
      </c>
      <c r="D614" s="13">
        <f t="shared" si="36"/>
        <v>-1.0275043298224729</v>
      </c>
      <c r="E614" s="13">
        <f t="shared" si="37"/>
        <v>-1.0275043298224729</v>
      </c>
      <c r="F614" s="13">
        <f t="shared" si="38"/>
        <v>0.26356822787955114</v>
      </c>
      <c r="G614" s="13">
        <f t="shared" si="39"/>
        <v>-0.30593868536050184</v>
      </c>
    </row>
    <row r="615" spans="1:7" x14ac:dyDescent="0.2">
      <c r="A615" s="13" t="s">
        <v>886</v>
      </c>
      <c r="B615" s="15">
        <v>19.534565366187543</v>
      </c>
      <c r="C615" s="13">
        <v>0</v>
      </c>
      <c r="D615" s="13">
        <f t="shared" si="36"/>
        <v>-1.188912598871962</v>
      </c>
      <c r="E615" s="13">
        <f t="shared" si="37"/>
        <v>-1.188912598871962</v>
      </c>
      <c r="F615" s="13">
        <f t="shared" si="38"/>
        <v>0.23345347300558464</v>
      </c>
      <c r="G615" s="13">
        <f t="shared" si="39"/>
        <v>-0.26585988193267557</v>
      </c>
    </row>
    <row r="616" spans="1:7" x14ac:dyDescent="0.2">
      <c r="A616" s="13" t="s">
        <v>887</v>
      </c>
      <c r="B616" s="15">
        <v>18.009582477754961</v>
      </c>
      <c r="C616" s="13">
        <v>0</v>
      </c>
      <c r="D616" s="13">
        <f t="shared" si="36"/>
        <v>-1.0572809651083228</v>
      </c>
      <c r="E616" s="13">
        <f t="shared" si="37"/>
        <v>-1.0572809651083228</v>
      </c>
      <c r="F616" s="13">
        <f t="shared" si="38"/>
        <v>0.25782940858668252</v>
      </c>
      <c r="G616" s="13">
        <f t="shared" si="39"/>
        <v>-0.29817615467433295</v>
      </c>
    </row>
    <row r="617" spans="1:7" x14ac:dyDescent="0.2">
      <c r="A617" s="13" t="s">
        <v>888</v>
      </c>
      <c r="B617" s="15">
        <v>24.424366872005475</v>
      </c>
      <c r="C617" s="13">
        <v>0</v>
      </c>
      <c r="D617" s="13">
        <f t="shared" si="36"/>
        <v>-1.6109845879237741</v>
      </c>
      <c r="E617" s="13">
        <f t="shared" si="37"/>
        <v>-1.6109845879237741</v>
      </c>
      <c r="F617" s="13">
        <f t="shared" si="38"/>
        <v>0.16645196136237969</v>
      </c>
      <c r="G617" s="13">
        <f t="shared" si="39"/>
        <v>-0.18206394361393513</v>
      </c>
    </row>
    <row r="618" spans="1:7" x14ac:dyDescent="0.2">
      <c r="A618" s="13" t="s">
        <v>889</v>
      </c>
      <c r="B618" s="15">
        <v>17.916495550992472</v>
      </c>
      <c r="C618" s="13">
        <v>0</v>
      </c>
      <c r="D618" s="13">
        <f t="shared" si="36"/>
        <v>-1.049246000031189</v>
      </c>
      <c r="E618" s="13">
        <f t="shared" si="37"/>
        <v>-1.049246000031189</v>
      </c>
      <c r="F618" s="13">
        <f t="shared" si="38"/>
        <v>0.25936991579105872</v>
      </c>
      <c r="G618" s="13">
        <f t="shared" si="39"/>
        <v>-0.30025398992751473</v>
      </c>
    </row>
    <row r="619" spans="1:7" x14ac:dyDescent="0.2">
      <c r="A619" s="13" t="s">
        <v>890</v>
      </c>
      <c r="B619" s="15">
        <v>18.250513347022586</v>
      </c>
      <c r="C619" s="13">
        <v>0</v>
      </c>
      <c r="D619" s="13">
        <f t="shared" si="36"/>
        <v>-1.0780773453079642</v>
      </c>
      <c r="E619" s="13">
        <f t="shared" si="37"/>
        <v>-1.0780773453079642</v>
      </c>
      <c r="F619" s="13">
        <f t="shared" si="38"/>
        <v>0.25387003361702626</v>
      </c>
      <c r="G619" s="13">
        <f t="shared" si="39"/>
        <v>-0.29285547628096587</v>
      </c>
    </row>
    <row r="620" spans="1:7" x14ac:dyDescent="0.2">
      <c r="A620" s="13" t="s">
        <v>891</v>
      </c>
      <c r="B620" s="15">
        <v>17.746748802190282</v>
      </c>
      <c r="C620" s="13">
        <v>0</v>
      </c>
      <c r="D620" s="13">
        <f t="shared" si="36"/>
        <v>-1.0345940048905327</v>
      </c>
      <c r="E620" s="13">
        <f t="shared" si="37"/>
        <v>-1.0345940048905327</v>
      </c>
      <c r="F620" s="13">
        <f t="shared" si="38"/>
        <v>0.2621944303746509</v>
      </c>
      <c r="G620" s="13">
        <f t="shared" si="39"/>
        <v>-0.3040749448844482</v>
      </c>
    </row>
    <row r="621" spans="1:7" x14ac:dyDescent="0.2">
      <c r="A621" s="13" t="s">
        <v>892</v>
      </c>
      <c r="B621" s="15">
        <v>17.700205338809035</v>
      </c>
      <c r="C621" s="13">
        <v>0</v>
      </c>
      <c r="D621" s="13">
        <f t="shared" si="36"/>
        <v>-1.0305765223519654</v>
      </c>
      <c r="E621" s="13">
        <f t="shared" si="37"/>
        <v>-1.0305765223519654</v>
      </c>
      <c r="F621" s="13">
        <f t="shared" si="38"/>
        <v>0.26297234855086854</v>
      </c>
      <c r="G621" s="13">
        <f t="shared" si="39"/>
        <v>-0.30512986856970947</v>
      </c>
    </row>
    <row r="622" spans="1:7" x14ac:dyDescent="0.2">
      <c r="A622" s="13" t="s">
        <v>893</v>
      </c>
      <c r="B622" s="15">
        <v>18.414784394250514</v>
      </c>
      <c r="C622" s="13">
        <v>0</v>
      </c>
      <c r="D622" s="13">
        <f t="shared" si="36"/>
        <v>-1.0922566954440835</v>
      </c>
      <c r="E622" s="13">
        <f t="shared" si="37"/>
        <v>-1.0922566954440835</v>
      </c>
      <c r="F622" s="13">
        <f t="shared" si="38"/>
        <v>0.25119356616706917</v>
      </c>
      <c r="G622" s="13">
        <f t="shared" si="39"/>
        <v>-0.28927476166425348</v>
      </c>
    </row>
    <row r="623" spans="1:7" x14ac:dyDescent="0.2">
      <c r="A623" s="13" t="s">
        <v>894</v>
      </c>
      <c r="B623" s="15">
        <v>18.083504449007528</v>
      </c>
      <c r="C623" s="13">
        <v>0</v>
      </c>
      <c r="D623" s="13">
        <f t="shared" si="36"/>
        <v>-1.0636616726695765</v>
      </c>
      <c r="E623" s="13">
        <f t="shared" si="37"/>
        <v>-1.0636616726695765</v>
      </c>
      <c r="F623" s="13">
        <f t="shared" si="38"/>
        <v>0.25661032635672038</v>
      </c>
      <c r="G623" s="13">
        <f t="shared" si="39"/>
        <v>-0.29653491192937165</v>
      </c>
    </row>
    <row r="624" spans="1:7" x14ac:dyDescent="0.2">
      <c r="A624" s="13" t="s">
        <v>895</v>
      </c>
      <c r="B624" s="15">
        <v>19.329226557152634</v>
      </c>
      <c r="C624" s="13">
        <v>0</v>
      </c>
      <c r="D624" s="13">
        <f t="shared" si="36"/>
        <v>-1.1711884112018129</v>
      </c>
      <c r="E624" s="13">
        <f t="shared" si="37"/>
        <v>-1.1711884112018129</v>
      </c>
      <c r="F624" s="13">
        <f t="shared" si="38"/>
        <v>0.23664024054295082</v>
      </c>
      <c r="G624" s="13">
        <f t="shared" si="39"/>
        <v>-0.27002585232515125</v>
      </c>
    </row>
    <row r="625" spans="1:7" x14ac:dyDescent="0.2">
      <c r="A625" s="13" t="s">
        <v>896</v>
      </c>
      <c r="B625" s="15">
        <v>17.746748802190282</v>
      </c>
      <c r="C625" s="13">
        <v>0</v>
      </c>
      <c r="D625" s="13">
        <f t="shared" si="36"/>
        <v>-1.0345940048905327</v>
      </c>
      <c r="E625" s="13">
        <f t="shared" si="37"/>
        <v>-1.0345940048905327</v>
      </c>
      <c r="F625" s="13">
        <f t="shared" si="38"/>
        <v>0.2621944303746509</v>
      </c>
      <c r="G625" s="13">
        <f t="shared" si="39"/>
        <v>-0.3040749448844482</v>
      </c>
    </row>
    <row r="626" spans="1:7" x14ac:dyDescent="0.2">
      <c r="A626" s="13" t="s">
        <v>897</v>
      </c>
      <c r="B626" s="15">
        <v>18.329911019849419</v>
      </c>
      <c r="C626" s="13">
        <v>0</v>
      </c>
      <c r="D626" s="13">
        <f t="shared" si="36"/>
        <v>-1.0849306978737554</v>
      </c>
      <c r="E626" s="13">
        <f t="shared" si="37"/>
        <v>-1.0849306978737554</v>
      </c>
      <c r="F626" s="13">
        <f t="shared" si="38"/>
        <v>0.25257406243895369</v>
      </c>
      <c r="G626" s="13">
        <f t="shared" si="39"/>
        <v>-0.29112005881195258</v>
      </c>
    </row>
    <row r="627" spans="1:7" x14ac:dyDescent="0.2">
      <c r="A627" s="13" t="s">
        <v>898</v>
      </c>
      <c r="B627" s="15">
        <v>17.831622176591377</v>
      </c>
      <c r="C627" s="13">
        <v>0</v>
      </c>
      <c r="D627" s="13">
        <f t="shared" si="36"/>
        <v>-1.0419200024608608</v>
      </c>
      <c r="E627" s="13">
        <f t="shared" si="37"/>
        <v>-1.0419200024608608</v>
      </c>
      <c r="F627" s="13">
        <f t="shared" si="38"/>
        <v>0.26077969807439427</v>
      </c>
      <c r="G627" s="13">
        <f t="shared" si="39"/>
        <v>-0.30215929430561311</v>
      </c>
    </row>
    <row r="628" spans="1:7" x14ac:dyDescent="0.2">
      <c r="A628" s="13" t="s">
        <v>899</v>
      </c>
      <c r="B628" s="15">
        <v>28.6652977412731</v>
      </c>
      <c r="C628" s="13">
        <v>1</v>
      </c>
      <c r="D628" s="13">
        <f t="shared" si="36"/>
        <v>-1.9770481439379159</v>
      </c>
      <c r="E628" s="13">
        <f t="shared" si="37"/>
        <v>-1.9770481439379159</v>
      </c>
      <c r="F628" s="13">
        <f t="shared" si="38"/>
        <v>0.12163385935866834</v>
      </c>
      <c r="G628" s="13">
        <f t="shared" si="39"/>
        <v>-2.1067398995364481</v>
      </c>
    </row>
    <row r="629" spans="1:7" x14ac:dyDescent="0.2">
      <c r="A629" s="13" t="s">
        <v>900</v>
      </c>
      <c r="B629" s="15">
        <v>20.999315537303218</v>
      </c>
      <c r="C629" s="13">
        <v>0</v>
      </c>
      <c r="D629" s="13">
        <f t="shared" si="36"/>
        <v>-1.3153451375856908</v>
      </c>
      <c r="E629" s="13">
        <f t="shared" si="37"/>
        <v>-1.3153451375856908</v>
      </c>
      <c r="F629" s="13">
        <f t="shared" si="38"/>
        <v>0.21159378376866658</v>
      </c>
      <c r="G629" s="13">
        <f t="shared" si="39"/>
        <v>-0.23774181911855508</v>
      </c>
    </row>
    <row r="630" spans="1:7" x14ac:dyDescent="0.2">
      <c r="A630" s="13" t="s">
        <v>901</v>
      </c>
      <c r="B630" s="15">
        <v>17.905544147843944</v>
      </c>
      <c r="C630" s="13">
        <v>0</v>
      </c>
      <c r="D630" s="13">
        <f t="shared" si="36"/>
        <v>-1.0483007100221144</v>
      </c>
      <c r="E630" s="13">
        <f t="shared" si="37"/>
        <v>-1.0483007100221144</v>
      </c>
      <c r="F630" s="13">
        <f t="shared" si="38"/>
        <v>0.25955154462032681</v>
      </c>
      <c r="G630" s="13">
        <f t="shared" si="39"/>
        <v>-0.30049925555701879</v>
      </c>
    </row>
    <row r="631" spans="1:7" x14ac:dyDescent="0.2">
      <c r="A631" s="13" t="s">
        <v>902</v>
      </c>
      <c r="B631" s="15">
        <v>20.06570841889117</v>
      </c>
      <c r="C631" s="13">
        <v>0</v>
      </c>
      <c r="D631" s="13">
        <f t="shared" si="36"/>
        <v>-1.2347591643120803</v>
      </c>
      <c r="E631" s="13">
        <f t="shared" si="37"/>
        <v>-1.2347591643120803</v>
      </c>
      <c r="F631" s="13">
        <f t="shared" si="38"/>
        <v>0.22534954629858608</v>
      </c>
      <c r="G631" s="13">
        <f t="shared" si="39"/>
        <v>-0.25534337885432523</v>
      </c>
    </row>
    <row r="632" spans="1:7" x14ac:dyDescent="0.2">
      <c r="A632" s="13" t="s">
        <v>903</v>
      </c>
      <c r="B632" s="15">
        <v>18.387405886379192</v>
      </c>
      <c r="C632" s="13">
        <v>0</v>
      </c>
      <c r="D632" s="13">
        <f t="shared" si="36"/>
        <v>-1.0898934704213969</v>
      </c>
      <c r="E632" s="13">
        <f t="shared" si="37"/>
        <v>-1.0898934704213969</v>
      </c>
      <c r="F632" s="13">
        <f t="shared" si="38"/>
        <v>0.2516383391379875</v>
      </c>
      <c r="G632" s="13">
        <f t="shared" si="39"/>
        <v>-0.28986891403175136</v>
      </c>
    </row>
    <row r="633" spans="1:7" x14ac:dyDescent="0.2">
      <c r="A633" s="13" t="s">
        <v>904</v>
      </c>
      <c r="B633" s="15">
        <v>18.034223134839152</v>
      </c>
      <c r="C633" s="13">
        <v>0</v>
      </c>
      <c r="D633" s="13">
        <f t="shared" si="36"/>
        <v>-1.0594078676287408</v>
      </c>
      <c r="E633" s="13">
        <f t="shared" si="37"/>
        <v>-1.0594078676287408</v>
      </c>
      <c r="F633" s="13">
        <f t="shared" si="38"/>
        <v>0.25742262822305911</v>
      </c>
      <c r="G633" s="13">
        <f t="shared" si="39"/>
        <v>-0.29762820932079681</v>
      </c>
    </row>
    <row r="634" spans="1:7" x14ac:dyDescent="0.2">
      <c r="A634" s="13" t="s">
        <v>905</v>
      </c>
      <c r="B634" s="15">
        <v>28.580424366872005</v>
      </c>
      <c r="C634" s="13">
        <v>0</v>
      </c>
      <c r="D634" s="13">
        <f t="shared" si="36"/>
        <v>-1.9697221463675876</v>
      </c>
      <c r="E634" s="13">
        <f t="shared" si="37"/>
        <v>-1.9697221463675876</v>
      </c>
      <c r="F634" s="13">
        <f t="shared" si="38"/>
        <v>0.12241873417066187</v>
      </c>
      <c r="G634" s="13">
        <f t="shared" si="39"/>
        <v>-0.13058571729849158</v>
      </c>
    </row>
    <row r="635" spans="1:7" x14ac:dyDescent="0.2">
      <c r="A635" s="13" t="s">
        <v>906</v>
      </c>
      <c r="B635" s="15">
        <v>20.191649555099247</v>
      </c>
      <c r="C635" s="13">
        <v>0</v>
      </c>
      <c r="D635" s="13">
        <f t="shared" si="36"/>
        <v>-1.2456299994164384</v>
      </c>
      <c r="E635" s="13">
        <f t="shared" si="37"/>
        <v>-1.2456299994164384</v>
      </c>
      <c r="F635" s="13">
        <f t="shared" si="38"/>
        <v>0.22345752343927092</v>
      </c>
      <c r="G635" s="13">
        <f t="shared" si="39"/>
        <v>-0.25290393530005018</v>
      </c>
    </row>
    <row r="636" spans="1:7" x14ac:dyDescent="0.2">
      <c r="A636" s="13" t="s">
        <v>907</v>
      </c>
      <c r="B636" s="15">
        <v>22.250513347022586</v>
      </c>
      <c r="C636" s="13">
        <v>0</v>
      </c>
      <c r="D636" s="13">
        <f t="shared" si="36"/>
        <v>-1.4233445211224645</v>
      </c>
      <c r="E636" s="13">
        <f t="shared" si="37"/>
        <v>-1.4233445211224645</v>
      </c>
      <c r="F636" s="13">
        <f t="shared" si="38"/>
        <v>0.19413780357236254</v>
      </c>
      <c r="G636" s="13">
        <f t="shared" si="39"/>
        <v>-0.21584252326706413</v>
      </c>
    </row>
    <row r="637" spans="1:7" x14ac:dyDescent="0.2">
      <c r="A637" s="13" t="s">
        <v>908</v>
      </c>
      <c r="B637" s="15">
        <v>30.581793292265573</v>
      </c>
      <c r="C637" s="13">
        <v>0</v>
      </c>
      <c r="D637" s="13">
        <f t="shared" si="36"/>
        <v>-2.1424738955259723</v>
      </c>
      <c r="E637" s="13">
        <f t="shared" si="37"/>
        <v>-2.1424738955259723</v>
      </c>
      <c r="F637" s="13">
        <f t="shared" si="38"/>
        <v>0.1050366063178875</v>
      </c>
      <c r="G637" s="13">
        <f t="shared" si="39"/>
        <v>-0.11097246245758761</v>
      </c>
    </row>
    <row r="638" spans="1:7" x14ac:dyDescent="0.2">
      <c r="A638" s="13" t="s">
        <v>909</v>
      </c>
      <c r="B638" s="15">
        <v>18.414784394250514</v>
      </c>
      <c r="C638" s="13">
        <v>0</v>
      </c>
      <c r="D638" s="13">
        <f t="shared" si="36"/>
        <v>-1.0922566954440835</v>
      </c>
      <c r="E638" s="13">
        <f t="shared" si="37"/>
        <v>-1.0922566954440835</v>
      </c>
      <c r="F638" s="13">
        <f t="shared" si="38"/>
        <v>0.25119356616706917</v>
      </c>
      <c r="G638" s="13">
        <f t="shared" si="39"/>
        <v>-0.28927476166425348</v>
      </c>
    </row>
    <row r="639" spans="1:7" x14ac:dyDescent="0.2">
      <c r="A639" s="13" t="s">
        <v>910</v>
      </c>
      <c r="B639" s="15">
        <v>23.288158795345655</v>
      </c>
      <c r="C639" s="13">
        <v>0</v>
      </c>
      <c r="D639" s="13">
        <f t="shared" si="36"/>
        <v>-1.5129107494822838</v>
      </c>
      <c r="E639" s="13">
        <f t="shared" si="37"/>
        <v>-1.5129107494822838</v>
      </c>
      <c r="F639" s="13">
        <f t="shared" si="38"/>
        <v>0.18050782078665936</v>
      </c>
      <c r="G639" s="13">
        <f t="shared" si="39"/>
        <v>-0.19907042420762172</v>
      </c>
    </row>
    <row r="640" spans="1:7" x14ac:dyDescent="0.2">
      <c r="A640" s="13" t="s">
        <v>911</v>
      </c>
      <c r="B640" s="15">
        <v>18.223134839151268</v>
      </c>
      <c r="C640" s="13">
        <v>0</v>
      </c>
      <c r="D640" s="13">
        <f t="shared" si="36"/>
        <v>-1.075714120285278</v>
      </c>
      <c r="E640" s="13">
        <f t="shared" si="37"/>
        <v>-1.075714120285278</v>
      </c>
      <c r="F640" s="13">
        <f t="shared" si="38"/>
        <v>0.25431793611325415</v>
      </c>
      <c r="G640" s="13">
        <f t="shared" si="39"/>
        <v>-0.29345595744159236</v>
      </c>
    </row>
    <row r="641" spans="1:7" x14ac:dyDescent="0.2">
      <c r="A641" s="13" t="s">
        <v>912</v>
      </c>
      <c r="B641" s="15">
        <v>19.252566735112936</v>
      </c>
      <c r="C641" s="13">
        <v>0</v>
      </c>
      <c r="D641" s="13">
        <f t="shared" si="36"/>
        <v>-1.164571381138291</v>
      </c>
      <c r="E641" s="13">
        <f t="shared" si="37"/>
        <v>-1.164571381138291</v>
      </c>
      <c r="F641" s="13">
        <f t="shared" si="38"/>
        <v>0.23783763396632182</v>
      </c>
      <c r="G641" s="13">
        <f t="shared" si="39"/>
        <v>-0.27159566720919615</v>
      </c>
    </row>
    <row r="642" spans="1:7" x14ac:dyDescent="0.2">
      <c r="A642" s="13" t="s">
        <v>913</v>
      </c>
      <c r="B642" s="15">
        <v>18.329911019849419</v>
      </c>
      <c r="C642" s="13">
        <v>0</v>
      </c>
      <c r="D642" s="13">
        <f t="shared" ref="D642:D705" si="40">$J$2+$J$3*B642</f>
        <v>-1.0849306978737554</v>
      </c>
      <c r="E642" s="13">
        <f t="shared" si="37"/>
        <v>-1.0849306978737554</v>
      </c>
      <c r="F642" s="13">
        <f t="shared" si="38"/>
        <v>0.25257406243895369</v>
      </c>
      <c r="G642" s="13">
        <f t="shared" si="39"/>
        <v>-0.29112005881195258</v>
      </c>
    </row>
    <row r="643" spans="1:7" x14ac:dyDescent="0.2">
      <c r="A643" s="13" t="s">
        <v>914</v>
      </c>
      <c r="B643" s="15">
        <v>18.499657768651609</v>
      </c>
      <c r="C643" s="13">
        <v>0</v>
      </c>
      <c r="D643" s="13">
        <f t="shared" si="40"/>
        <v>-1.0995826930144117</v>
      </c>
      <c r="E643" s="13">
        <f t="shared" ref="E643:E706" si="41">MIN(MAX(D643,-35),35)</f>
        <v>-1.0995826930144117</v>
      </c>
      <c r="F643" s="13">
        <f t="shared" ref="F643:F706" si="42">1/(1+EXP(-E643))</f>
        <v>0.24981809333009899</v>
      </c>
      <c r="G643" s="13">
        <f t="shared" ref="G643:G706" si="43">C643*LN(F643)+(1-C643)*LN(1-F643)</f>
        <v>-0.28743955963385692</v>
      </c>
    </row>
    <row r="644" spans="1:7" x14ac:dyDescent="0.2">
      <c r="A644" s="13" t="s">
        <v>915</v>
      </c>
      <c r="B644" s="15">
        <v>20.6652977412731</v>
      </c>
      <c r="C644" s="13">
        <v>0</v>
      </c>
      <c r="D644" s="13">
        <f t="shared" si="40"/>
        <v>-1.2865137923089152</v>
      </c>
      <c r="E644" s="13">
        <f t="shared" si="41"/>
        <v>-1.2865137923089152</v>
      </c>
      <c r="F644" s="13">
        <f t="shared" si="42"/>
        <v>0.216443472151821</v>
      </c>
      <c r="G644" s="13">
        <f t="shared" si="43"/>
        <v>-0.24391207192876044</v>
      </c>
    </row>
    <row r="645" spans="1:7" x14ac:dyDescent="0.2">
      <c r="A645" s="13" t="s">
        <v>916</v>
      </c>
      <c r="B645" s="15">
        <v>22.748802190280628</v>
      </c>
      <c r="C645" s="13">
        <v>0</v>
      </c>
      <c r="D645" s="13">
        <f t="shared" si="40"/>
        <v>-1.4663552165353591</v>
      </c>
      <c r="E645" s="13">
        <f t="shared" si="41"/>
        <v>-1.4663552165353591</v>
      </c>
      <c r="F645" s="13">
        <f t="shared" si="42"/>
        <v>0.1874972353206191</v>
      </c>
      <c r="G645" s="13">
        <f t="shared" si="43"/>
        <v>-0.2076359621017187</v>
      </c>
    </row>
    <row r="646" spans="1:7" x14ac:dyDescent="0.2">
      <c r="A646" s="13" t="s">
        <v>917</v>
      </c>
      <c r="B646" s="15">
        <v>19.383983572895279</v>
      </c>
      <c r="C646" s="13">
        <v>0</v>
      </c>
      <c r="D646" s="13">
        <f t="shared" si="40"/>
        <v>-1.1759148612471864</v>
      </c>
      <c r="E646" s="13">
        <f t="shared" si="41"/>
        <v>-1.1759148612471864</v>
      </c>
      <c r="F646" s="13">
        <f t="shared" si="42"/>
        <v>0.23578750989876399</v>
      </c>
      <c r="G646" s="13">
        <f t="shared" si="43"/>
        <v>-0.26890940008139202</v>
      </c>
    </row>
    <row r="647" spans="1:7" x14ac:dyDescent="0.2">
      <c r="A647" s="13" t="s">
        <v>918</v>
      </c>
      <c r="B647" s="15">
        <v>30.759753593429156</v>
      </c>
      <c r="C647" s="13">
        <v>0</v>
      </c>
      <c r="D647" s="13">
        <f t="shared" si="40"/>
        <v>-2.1578348581734339</v>
      </c>
      <c r="E647" s="13">
        <f t="shared" si="41"/>
        <v>-2.1578348581734339</v>
      </c>
      <c r="F647" s="13">
        <f t="shared" si="42"/>
        <v>0.10360135158800711</v>
      </c>
      <c r="G647" s="13">
        <f t="shared" si="43"/>
        <v>-0.10937004485213671</v>
      </c>
    </row>
    <row r="648" spans="1:7" x14ac:dyDescent="0.2">
      <c r="A648" s="13" t="s">
        <v>919</v>
      </c>
      <c r="B648" s="15">
        <v>19.466119096509239</v>
      </c>
      <c r="C648" s="13">
        <v>0</v>
      </c>
      <c r="D648" s="13">
        <f t="shared" si="40"/>
        <v>-1.1830045363152457</v>
      </c>
      <c r="E648" s="13">
        <f t="shared" si="41"/>
        <v>-1.1830045363152457</v>
      </c>
      <c r="F648" s="13">
        <f t="shared" si="42"/>
        <v>0.23451240271700269</v>
      </c>
      <c r="G648" s="13">
        <f t="shared" si="43"/>
        <v>-0.26724226612800261</v>
      </c>
    </row>
    <row r="649" spans="1:7" x14ac:dyDescent="0.2">
      <c r="A649" s="13" t="s">
        <v>920</v>
      </c>
      <c r="B649" s="15">
        <v>18.746064339493497</v>
      </c>
      <c r="C649" s="13">
        <v>0</v>
      </c>
      <c r="D649" s="13">
        <f t="shared" si="40"/>
        <v>-1.1208517182185902</v>
      </c>
      <c r="E649" s="13">
        <f t="shared" si="41"/>
        <v>-1.1208517182185902</v>
      </c>
      <c r="F649" s="13">
        <f t="shared" si="42"/>
        <v>0.24585333274556057</v>
      </c>
      <c r="G649" s="13">
        <f t="shared" si="43"/>
        <v>-0.28216841098543805</v>
      </c>
    </row>
    <row r="650" spans="1:7" x14ac:dyDescent="0.2">
      <c r="A650" s="13" t="s">
        <v>921</v>
      </c>
      <c r="B650" s="15">
        <v>21.212867898699521</v>
      </c>
      <c r="C650" s="13">
        <v>0</v>
      </c>
      <c r="D650" s="13">
        <f t="shared" si="40"/>
        <v>-1.3337782927626456</v>
      </c>
      <c r="E650" s="13">
        <f t="shared" si="41"/>
        <v>-1.3337782927626456</v>
      </c>
      <c r="F650" s="13">
        <f t="shared" si="42"/>
        <v>0.20853507804905808</v>
      </c>
      <c r="G650" s="13">
        <f t="shared" si="43"/>
        <v>-0.23386971908796</v>
      </c>
    </row>
    <row r="651" spans="1:7" x14ac:dyDescent="0.2">
      <c r="A651" s="13" t="s">
        <v>922</v>
      </c>
      <c r="B651" s="15">
        <v>28.999315537303218</v>
      </c>
      <c r="C651" s="13">
        <v>0</v>
      </c>
      <c r="D651" s="13">
        <f t="shared" si="40"/>
        <v>-2.0058794892146912</v>
      </c>
      <c r="E651" s="13">
        <f t="shared" si="41"/>
        <v>-2.0058794892146912</v>
      </c>
      <c r="F651" s="13">
        <f t="shared" si="42"/>
        <v>0.11858699413962941</v>
      </c>
      <c r="G651" s="13">
        <f t="shared" si="43"/>
        <v>-0.12622897077164671</v>
      </c>
    </row>
    <row r="652" spans="1:7" x14ac:dyDescent="0.2">
      <c r="A652" s="13" t="s">
        <v>923</v>
      </c>
      <c r="B652" s="15">
        <v>29.664613278576319</v>
      </c>
      <c r="C652" s="13">
        <v>0</v>
      </c>
      <c r="D652" s="13">
        <f t="shared" si="40"/>
        <v>-2.0633058572659735</v>
      </c>
      <c r="E652" s="13">
        <f t="shared" si="41"/>
        <v>-2.0633058572659735</v>
      </c>
      <c r="F652" s="13">
        <f t="shared" si="42"/>
        <v>0.11271478720902395</v>
      </c>
      <c r="G652" s="13">
        <f t="shared" si="43"/>
        <v>-0.11958880067926793</v>
      </c>
    </row>
    <row r="653" spans="1:7" x14ac:dyDescent="0.2">
      <c r="A653" s="13" t="s">
        <v>924</v>
      </c>
      <c r="B653" s="15">
        <v>20.071184120465436</v>
      </c>
      <c r="C653" s="13">
        <v>0</v>
      </c>
      <c r="D653" s="13">
        <f t="shared" si="40"/>
        <v>-1.2352318093166179</v>
      </c>
      <c r="E653" s="13">
        <f t="shared" si="41"/>
        <v>-1.2352318093166179</v>
      </c>
      <c r="F653" s="13">
        <f t="shared" si="42"/>
        <v>0.22526704872817133</v>
      </c>
      <c r="G653" s="13">
        <f t="shared" si="43"/>
        <v>-0.25523688801386857</v>
      </c>
    </row>
    <row r="654" spans="1:7" x14ac:dyDescent="0.2">
      <c r="A654" s="13" t="s">
        <v>925</v>
      </c>
      <c r="B654" s="15">
        <v>19.945242984257359</v>
      </c>
      <c r="C654" s="13">
        <v>0</v>
      </c>
      <c r="D654" s="13">
        <f t="shared" si="40"/>
        <v>-1.2243609742122599</v>
      </c>
      <c r="E654" s="13">
        <f t="shared" si="41"/>
        <v>-1.2243609742122599</v>
      </c>
      <c r="F654" s="13">
        <f t="shared" si="42"/>
        <v>0.22716991080188298</v>
      </c>
      <c r="G654" s="13">
        <f t="shared" si="43"/>
        <v>-0.25769606154401736</v>
      </c>
    </row>
    <row r="655" spans="1:7" x14ac:dyDescent="0.2">
      <c r="A655" s="13" t="s">
        <v>926</v>
      </c>
      <c r="B655" s="15">
        <v>23.252566735112936</v>
      </c>
      <c r="C655" s="13">
        <v>1</v>
      </c>
      <c r="D655" s="13">
        <f t="shared" si="40"/>
        <v>-1.509838556952791</v>
      </c>
      <c r="E655" s="13">
        <f t="shared" si="41"/>
        <v>-1.509838556952791</v>
      </c>
      <c r="F655" s="13">
        <f t="shared" si="42"/>
        <v>0.18096272023550364</v>
      </c>
      <c r="G655" s="13">
        <f t="shared" si="43"/>
        <v>-1.7094642344798316</v>
      </c>
    </row>
    <row r="656" spans="1:7" x14ac:dyDescent="0.2">
      <c r="A656" s="13" t="s">
        <v>927</v>
      </c>
      <c r="B656" s="15">
        <v>18.499657768651609</v>
      </c>
      <c r="C656" s="13">
        <v>0</v>
      </c>
      <c r="D656" s="13">
        <f t="shared" si="40"/>
        <v>-1.0995826930144117</v>
      </c>
      <c r="E656" s="13">
        <f t="shared" si="41"/>
        <v>-1.0995826930144117</v>
      </c>
      <c r="F656" s="13">
        <f t="shared" si="42"/>
        <v>0.24981809333009899</v>
      </c>
      <c r="G656" s="13">
        <f t="shared" si="43"/>
        <v>-0.28743955963385692</v>
      </c>
    </row>
    <row r="657" spans="1:7" x14ac:dyDescent="0.2">
      <c r="A657" s="13" t="s">
        <v>928</v>
      </c>
      <c r="B657" s="15">
        <v>20.186173853524984</v>
      </c>
      <c r="C657" s="13">
        <v>0</v>
      </c>
      <c r="D657" s="13">
        <f t="shared" si="40"/>
        <v>-1.2451573544119012</v>
      </c>
      <c r="E657" s="13">
        <f t="shared" si="41"/>
        <v>-1.2451573544119012</v>
      </c>
      <c r="F657" s="13">
        <f t="shared" si="42"/>
        <v>0.22353954953310151</v>
      </c>
      <c r="G657" s="13">
        <f t="shared" si="43"/>
        <v>-0.25300957076599723</v>
      </c>
    </row>
    <row r="658" spans="1:7" x14ac:dyDescent="0.2">
      <c r="A658" s="13" t="s">
        <v>929</v>
      </c>
      <c r="B658" s="15">
        <v>18.527036276522928</v>
      </c>
      <c r="C658" s="13">
        <v>0</v>
      </c>
      <c r="D658" s="13">
        <f t="shared" si="40"/>
        <v>-1.1019459180370981</v>
      </c>
      <c r="E658" s="13">
        <f t="shared" si="41"/>
        <v>-1.1019459180370981</v>
      </c>
      <c r="F658" s="13">
        <f t="shared" si="42"/>
        <v>0.249375465563275</v>
      </c>
      <c r="G658" s="13">
        <f t="shared" si="43"/>
        <v>-0.28684970638225288</v>
      </c>
    </row>
    <row r="659" spans="1:7" x14ac:dyDescent="0.2">
      <c r="A659" s="13" t="s">
        <v>930</v>
      </c>
      <c r="B659" s="15">
        <v>22.165639972621491</v>
      </c>
      <c r="C659" s="13">
        <v>0</v>
      </c>
      <c r="D659" s="13">
        <f t="shared" si="40"/>
        <v>-1.4160185235521363</v>
      </c>
      <c r="E659" s="13">
        <f t="shared" si="41"/>
        <v>-1.4160185235521363</v>
      </c>
      <c r="F659" s="13">
        <f t="shared" si="42"/>
        <v>0.19528651238782463</v>
      </c>
      <c r="G659" s="13">
        <f t="shared" si="43"/>
        <v>-0.21726898092642949</v>
      </c>
    </row>
    <row r="660" spans="1:7" x14ac:dyDescent="0.2">
      <c r="A660" s="13" t="s">
        <v>931</v>
      </c>
      <c r="B660" s="15">
        <v>19.123887748117728</v>
      </c>
      <c r="C660" s="13">
        <v>0</v>
      </c>
      <c r="D660" s="13">
        <f t="shared" si="40"/>
        <v>-1.1534642235316643</v>
      </c>
      <c r="E660" s="13">
        <f t="shared" si="41"/>
        <v>-1.1534642235316643</v>
      </c>
      <c r="F660" s="13">
        <f t="shared" si="42"/>
        <v>0.23985689744450456</v>
      </c>
      <c r="G660" s="13">
        <f t="shared" si="43"/>
        <v>-0.27424857059045321</v>
      </c>
    </row>
    <row r="661" spans="1:7" x14ac:dyDescent="0.2">
      <c r="A661" s="13" t="s">
        <v>932</v>
      </c>
      <c r="B661" s="15">
        <v>19.474332648870636</v>
      </c>
      <c r="C661" s="13">
        <v>0</v>
      </c>
      <c r="D661" s="13">
        <f t="shared" si="40"/>
        <v>-1.1837135038220516</v>
      </c>
      <c r="E661" s="13">
        <f t="shared" si="41"/>
        <v>-1.1837135038220516</v>
      </c>
      <c r="F661" s="13">
        <f t="shared" si="42"/>
        <v>0.23438515542413843</v>
      </c>
      <c r="G661" s="13">
        <f t="shared" si="43"/>
        <v>-0.26707604956446196</v>
      </c>
    </row>
    <row r="662" spans="1:7" x14ac:dyDescent="0.2">
      <c r="A662" s="13" t="s">
        <v>933</v>
      </c>
      <c r="B662" s="15">
        <v>18.666666666666668</v>
      </c>
      <c r="C662" s="13">
        <v>0</v>
      </c>
      <c r="D662" s="13">
        <f t="shared" si="40"/>
        <v>-1.1139983656527994</v>
      </c>
      <c r="E662" s="13">
        <f t="shared" si="41"/>
        <v>-1.1139983656527994</v>
      </c>
      <c r="F662" s="13">
        <f t="shared" si="42"/>
        <v>0.24712622130301035</v>
      </c>
      <c r="G662" s="13">
        <f t="shared" si="43"/>
        <v>-0.28385768980520315</v>
      </c>
    </row>
    <row r="663" spans="1:7" x14ac:dyDescent="0.2">
      <c r="A663" s="13" t="s">
        <v>934</v>
      </c>
      <c r="B663" s="15">
        <v>18.694045174537987</v>
      </c>
      <c r="C663" s="13">
        <v>0</v>
      </c>
      <c r="D663" s="13">
        <f t="shared" si="40"/>
        <v>-1.1163615906754858</v>
      </c>
      <c r="E663" s="13">
        <f t="shared" si="41"/>
        <v>-1.1163615906754858</v>
      </c>
      <c r="F663" s="13">
        <f t="shared" si="42"/>
        <v>0.24668679462591558</v>
      </c>
      <c r="G663" s="13">
        <f t="shared" si="43"/>
        <v>-0.28327419427083789</v>
      </c>
    </row>
    <row r="664" spans="1:7" x14ac:dyDescent="0.2">
      <c r="A664" s="13" t="s">
        <v>935</v>
      </c>
      <c r="B664" s="15">
        <v>19.378507871321013</v>
      </c>
      <c r="C664" s="13">
        <v>0</v>
      </c>
      <c r="D664" s="13">
        <f t="shared" si="40"/>
        <v>-1.1754422162426488</v>
      </c>
      <c r="E664" s="13">
        <f t="shared" si="41"/>
        <v>-1.1754422162426488</v>
      </c>
      <c r="F664" s="13">
        <f t="shared" si="42"/>
        <v>0.23587268726927682</v>
      </c>
      <c r="G664" s="13">
        <f t="shared" si="43"/>
        <v>-0.26902086399856961</v>
      </c>
    </row>
    <row r="665" spans="1:7" x14ac:dyDescent="0.2">
      <c r="A665" s="13" t="s">
        <v>936</v>
      </c>
      <c r="B665" s="15">
        <v>19.000684462696782</v>
      </c>
      <c r="C665" s="13">
        <v>0</v>
      </c>
      <c r="D665" s="13">
        <f t="shared" si="40"/>
        <v>-1.1428297109295749</v>
      </c>
      <c r="E665" s="13">
        <f t="shared" si="41"/>
        <v>-1.1428297109295749</v>
      </c>
      <c r="F665" s="13">
        <f t="shared" si="42"/>
        <v>0.24180120155980306</v>
      </c>
      <c r="G665" s="13">
        <f t="shared" si="43"/>
        <v>-0.27680966065426171</v>
      </c>
    </row>
    <row r="666" spans="1:7" x14ac:dyDescent="0.2">
      <c r="A666" s="13" t="s">
        <v>937</v>
      </c>
      <c r="B666" s="15">
        <v>25.900068446269678</v>
      </c>
      <c r="C666" s="13">
        <v>1</v>
      </c>
      <c r="D666" s="13">
        <f t="shared" si="40"/>
        <v>-1.7383624166465774</v>
      </c>
      <c r="E666" s="13">
        <f t="shared" si="41"/>
        <v>-1.7383624166465774</v>
      </c>
      <c r="F666" s="13">
        <f t="shared" si="42"/>
        <v>0.14952105752070188</v>
      </c>
      <c r="G666" s="13">
        <f t="shared" si="43"/>
        <v>-1.9003180430889621</v>
      </c>
    </row>
    <row r="667" spans="1:7" x14ac:dyDescent="0.2">
      <c r="A667" s="13" t="s">
        <v>938</v>
      </c>
      <c r="B667" s="15">
        <v>18.885694729637233</v>
      </c>
      <c r="C667" s="13">
        <v>0</v>
      </c>
      <c r="D667" s="13">
        <f t="shared" si="40"/>
        <v>-1.1329041658342913</v>
      </c>
      <c r="E667" s="13">
        <f t="shared" si="41"/>
        <v>-1.1329041658342913</v>
      </c>
      <c r="F667" s="13">
        <f t="shared" si="42"/>
        <v>0.2436255456810725</v>
      </c>
      <c r="G667" s="13">
        <f t="shared" si="43"/>
        <v>-0.27921871548241384</v>
      </c>
    </row>
    <row r="668" spans="1:7" x14ac:dyDescent="0.2">
      <c r="A668" s="13" t="s">
        <v>939</v>
      </c>
      <c r="B668" s="15">
        <v>19.200547570157426</v>
      </c>
      <c r="C668" s="13">
        <v>0</v>
      </c>
      <c r="D668" s="13">
        <f t="shared" si="40"/>
        <v>-1.1600812535951865</v>
      </c>
      <c r="E668" s="13">
        <f t="shared" si="41"/>
        <v>-1.1600812535951865</v>
      </c>
      <c r="F668" s="13">
        <f t="shared" si="42"/>
        <v>0.23865252126884581</v>
      </c>
      <c r="G668" s="13">
        <f t="shared" si="43"/>
        <v>-0.27266541727748073</v>
      </c>
    </row>
    <row r="669" spans="1:7" x14ac:dyDescent="0.2">
      <c r="A669" s="13" t="s">
        <v>940</v>
      </c>
      <c r="B669" s="15">
        <v>19.167693360711841</v>
      </c>
      <c r="C669" s="13">
        <v>0</v>
      </c>
      <c r="D669" s="13">
        <f t="shared" si="40"/>
        <v>-1.1572453835679626</v>
      </c>
      <c r="E669" s="13">
        <f t="shared" si="41"/>
        <v>-1.1572453835679626</v>
      </c>
      <c r="F669" s="13">
        <f t="shared" si="42"/>
        <v>0.23916817357879255</v>
      </c>
      <c r="G669" s="13">
        <f t="shared" si="43"/>
        <v>-0.27334293579047891</v>
      </c>
    </row>
    <row r="670" spans="1:7" x14ac:dyDescent="0.2">
      <c r="A670" s="13" t="s">
        <v>941</v>
      </c>
      <c r="B670" s="15">
        <v>22.628336755646817</v>
      </c>
      <c r="C670" s="13">
        <v>0</v>
      </c>
      <c r="D670" s="13">
        <f t="shared" si="40"/>
        <v>-1.4559570264355386</v>
      </c>
      <c r="E670" s="13">
        <f t="shared" si="41"/>
        <v>-1.4559570264355386</v>
      </c>
      <c r="F670" s="13">
        <f t="shared" si="42"/>
        <v>0.18908646645502583</v>
      </c>
      <c r="G670" s="13">
        <f t="shared" si="43"/>
        <v>-0.20959384763460834</v>
      </c>
    </row>
    <row r="671" spans="1:7" x14ac:dyDescent="0.2">
      <c r="A671" s="13" t="s">
        <v>942</v>
      </c>
      <c r="B671" s="15">
        <v>19.329226557152634</v>
      </c>
      <c r="C671" s="13">
        <v>0</v>
      </c>
      <c r="D671" s="13">
        <f t="shared" si="40"/>
        <v>-1.1711884112018129</v>
      </c>
      <c r="E671" s="13">
        <f t="shared" si="41"/>
        <v>-1.1711884112018129</v>
      </c>
      <c r="F671" s="13">
        <f t="shared" si="42"/>
        <v>0.23664024054295082</v>
      </c>
      <c r="G671" s="13">
        <f t="shared" si="43"/>
        <v>-0.27002585232515125</v>
      </c>
    </row>
    <row r="672" spans="1:7" x14ac:dyDescent="0.2">
      <c r="A672" s="13" t="s">
        <v>943</v>
      </c>
      <c r="B672" s="15">
        <v>22.165639972621491</v>
      </c>
      <c r="C672" s="13">
        <v>0</v>
      </c>
      <c r="D672" s="13">
        <f t="shared" si="40"/>
        <v>-1.4160185235521363</v>
      </c>
      <c r="E672" s="13">
        <f t="shared" si="41"/>
        <v>-1.4160185235521363</v>
      </c>
      <c r="F672" s="13">
        <f t="shared" si="42"/>
        <v>0.19528651238782463</v>
      </c>
      <c r="G672" s="13">
        <f t="shared" si="43"/>
        <v>-0.21726898092642949</v>
      </c>
    </row>
    <row r="673" spans="1:7" x14ac:dyDescent="0.2">
      <c r="A673" s="13" t="s">
        <v>944</v>
      </c>
      <c r="B673" s="15">
        <v>18.913073237508556</v>
      </c>
      <c r="C673" s="13">
        <v>0</v>
      </c>
      <c r="D673" s="13">
        <f t="shared" si="40"/>
        <v>-1.1352673908569781</v>
      </c>
      <c r="E673" s="13">
        <f t="shared" si="41"/>
        <v>-1.1352673908569781</v>
      </c>
      <c r="F673" s="13">
        <f t="shared" si="42"/>
        <v>0.24319033303585882</v>
      </c>
      <c r="G673" s="13">
        <f t="shared" si="43"/>
        <v>-0.27864348785334619</v>
      </c>
    </row>
    <row r="674" spans="1:7" x14ac:dyDescent="0.2">
      <c r="A674" s="13" t="s">
        <v>945</v>
      </c>
      <c r="B674" s="15">
        <v>20.071184120465436</v>
      </c>
      <c r="C674" s="13">
        <v>0</v>
      </c>
      <c r="D674" s="13">
        <f t="shared" si="40"/>
        <v>-1.2352318093166179</v>
      </c>
      <c r="E674" s="13">
        <f t="shared" si="41"/>
        <v>-1.2352318093166179</v>
      </c>
      <c r="F674" s="13">
        <f t="shared" si="42"/>
        <v>0.22526704872817133</v>
      </c>
      <c r="G674" s="13">
        <f t="shared" si="43"/>
        <v>-0.25523688801386857</v>
      </c>
    </row>
    <row r="675" spans="1:7" x14ac:dyDescent="0.2">
      <c r="A675" s="13" t="s">
        <v>946</v>
      </c>
      <c r="B675" s="15">
        <v>18.962354551676935</v>
      </c>
      <c r="C675" s="13">
        <v>0</v>
      </c>
      <c r="D675" s="13">
        <f t="shared" si="40"/>
        <v>-1.139521195897814</v>
      </c>
      <c r="E675" s="13">
        <f t="shared" si="41"/>
        <v>-1.139521195897814</v>
      </c>
      <c r="F675" s="13">
        <f t="shared" si="42"/>
        <v>0.24240828085146787</v>
      </c>
      <c r="G675" s="13">
        <f t="shared" si="43"/>
        <v>-0.27761066754417107</v>
      </c>
    </row>
    <row r="676" spans="1:7" x14ac:dyDescent="0.2">
      <c r="A676" s="13" t="s">
        <v>947</v>
      </c>
      <c r="B676" s="15">
        <v>19.997262149212869</v>
      </c>
      <c r="C676" s="13">
        <v>0</v>
      </c>
      <c r="D676" s="13">
        <f t="shared" si="40"/>
        <v>-1.2288511017553643</v>
      </c>
      <c r="E676" s="13">
        <f t="shared" si="41"/>
        <v>-1.2288511017553643</v>
      </c>
      <c r="F676" s="13">
        <f t="shared" si="42"/>
        <v>0.22638257305097739</v>
      </c>
      <c r="G676" s="13">
        <f t="shared" si="43"/>
        <v>-0.2566778080168679</v>
      </c>
    </row>
    <row r="677" spans="1:7" x14ac:dyDescent="0.2">
      <c r="A677" s="13" t="s">
        <v>948</v>
      </c>
      <c r="B677" s="15">
        <v>21.746748802190282</v>
      </c>
      <c r="C677" s="13">
        <v>0</v>
      </c>
      <c r="D677" s="13">
        <f t="shared" si="40"/>
        <v>-1.3798611807050329</v>
      </c>
      <c r="E677" s="13">
        <f t="shared" si="41"/>
        <v>-1.3798611807050329</v>
      </c>
      <c r="F677" s="13">
        <f t="shared" si="42"/>
        <v>0.20103129566294739</v>
      </c>
      <c r="G677" s="13">
        <f t="shared" si="43"/>
        <v>-0.22443350252232813</v>
      </c>
    </row>
    <row r="678" spans="1:7" x14ac:dyDescent="0.2">
      <c r="A678" s="13" t="s">
        <v>949</v>
      </c>
      <c r="B678" s="15">
        <v>19.085557837097877</v>
      </c>
      <c r="C678" s="13">
        <v>0</v>
      </c>
      <c r="D678" s="13">
        <f t="shared" si="40"/>
        <v>-1.150155708499903</v>
      </c>
      <c r="E678" s="13">
        <f t="shared" si="41"/>
        <v>-1.150155708499903</v>
      </c>
      <c r="F678" s="13">
        <f t="shared" si="42"/>
        <v>0.24046064340671874</v>
      </c>
      <c r="G678" s="13">
        <f t="shared" si="43"/>
        <v>-0.27504313920621043</v>
      </c>
    </row>
    <row r="679" spans="1:7" x14ac:dyDescent="0.2">
      <c r="A679" s="13" t="s">
        <v>950</v>
      </c>
      <c r="B679" s="15">
        <v>19.121149897330596</v>
      </c>
      <c r="C679" s="13">
        <v>0</v>
      </c>
      <c r="D679" s="13">
        <f t="shared" si="40"/>
        <v>-1.1532279010293958</v>
      </c>
      <c r="E679" s="13">
        <f t="shared" si="41"/>
        <v>-1.1532279010293958</v>
      </c>
      <c r="F679" s="13">
        <f t="shared" si="42"/>
        <v>0.23989998772742435</v>
      </c>
      <c r="G679" s="13">
        <f t="shared" si="43"/>
        <v>-0.27430525926414107</v>
      </c>
    </row>
    <row r="680" spans="1:7" x14ac:dyDescent="0.2">
      <c r="A680" s="13" t="s">
        <v>951</v>
      </c>
      <c r="B680" s="15">
        <v>20.150581793292265</v>
      </c>
      <c r="C680" s="13">
        <v>0</v>
      </c>
      <c r="D680" s="13">
        <f t="shared" si="40"/>
        <v>-1.2420851618824087</v>
      </c>
      <c r="E680" s="13">
        <f t="shared" si="41"/>
        <v>-1.2420851618824087</v>
      </c>
      <c r="F680" s="13">
        <f t="shared" si="42"/>
        <v>0.22407324168713197</v>
      </c>
      <c r="G680" s="13">
        <f t="shared" si="43"/>
        <v>-0.25369714687077027</v>
      </c>
    </row>
    <row r="681" spans="1:7" x14ac:dyDescent="0.2">
      <c r="A681" s="13" t="s">
        <v>952</v>
      </c>
      <c r="B681" s="15">
        <v>19.01163586584531</v>
      </c>
      <c r="C681" s="13">
        <v>0</v>
      </c>
      <c r="D681" s="13">
        <f t="shared" si="40"/>
        <v>-1.1437750009386494</v>
      </c>
      <c r="E681" s="13">
        <f t="shared" si="41"/>
        <v>-1.1437750009386494</v>
      </c>
      <c r="F681" s="13">
        <f t="shared" si="42"/>
        <v>0.24162794064806961</v>
      </c>
      <c r="G681" s="13">
        <f t="shared" si="43"/>
        <v>-0.27658117029181406</v>
      </c>
    </row>
    <row r="682" spans="1:7" x14ac:dyDescent="0.2">
      <c r="A682" s="13" t="s">
        <v>953</v>
      </c>
      <c r="B682" s="15">
        <v>19.167693360711841</v>
      </c>
      <c r="C682" s="13">
        <v>0</v>
      </c>
      <c r="D682" s="13">
        <f t="shared" si="40"/>
        <v>-1.1572453835679626</v>
      </c>
      <c r="E682" s="13">
        <f t="shared" si="41"/>
        <v>-1.1572453835679626</v>
      </c>
      <c r="F682" s="13">
        <f t="shared" si="42"/>
        <v>0.23916817357879255</v>
      </c>
      <c r="G682" s="13">
        <f t="shared" si="43"/>
        <v>-0.27334293579047891</v>
      </c>
    </row>
    <row r="683" spans="1:7" x14ac:dyDescent="0.2">
      <c r="A683" s="13" t="s">
        <v>954</v>
      </c>
      <c r="B683" s="15">
        <v>19.279945242984258</v>
      </c>
      <c r="C683" s="13">
        <v>0</v>
      </c>
      <c r="D683" s="13">
        <f t="shared" si="40"/>
        <v>-1.1669346061609776</v>
      </c>
      <c r="E683" s="13">
        <f t="shared" si="41"/>
        <v>-1.1669346061609776</v>
      </c>
      <c r="F683" s="13">
        <f t="shared" si="42"/>
        <v>0.23740951549359976</v>
      </c>
      <c r="G683" s="13">
        <f t="shared" si="43"/>
        <v>-0.27103410933596978</v>
      </c>
    </row>
    <row r="684" spans="1:7" x14ac:dyDescent="0.2">
      <c r="A684" s="13" t="s">
        <v>955</v>
      </c>
      <c r="B684" s="15">
        <v>22.329911019849419</v>
      </c>
      <c r="C684" s="13">
        <v>0</v>
      </c>
      <c r="D684" s="13">
        <f t="shared" si="40"/>
        <v>-1.4301978736882557</v>
      </c>
      <c r="E684" s="13">
        <f t="shared" si="41"/>
        <v>-1.4301978736882557</v>
      </c>
      <c r="F684" s="13">
        <f t="shared" si="42"/>
        <v>0.19306785509302105</v>
      </c>
      <c r="G684" s="13">
        <f t="shared" si="43"/>
        <v>-0.21451569738618526</v>
      </c>
    </row>
    <row r="685" spans="1:7" x14ac:dyDescent="0.2">
      <c r="A685" s="13" t="s">
        <v>956</v>
      </c>
      <c r="B685" s="15">
        <v>19.329226557152634</v>
      </c>
      <c r="C685" s="13">
        <v>0</v>
      </c>
      <c r="D685" s="13">
        <f t="shared" si="40"/>
        <v>-1.1711884112018129</v>
      </c>
      <c r="E685" s="13">
        <f t="shared" si="41"/>
        <v>-1.1711884112018129</v>
      </c>
      <c r="F685" s="13">
        <f t="shared" si="42"/>
        <v>0.23664024054295082</v>
      </c>
      <c r="G685" s="13">
        <f t="shared" si="43"/>
        <v>-0.27002585232515125</v>
      </c>
    </row>
    <row r="686" spans="1:7" x14ac:dyDescent="0.2">
      <c r="A686" s="13" t="s">
        <v>957</v>
      </c>
      <c r="B686" s="15">
        <v>22.90759753593429</v>
      </c>
      <c r="C686" s="13">
        <v>0</v>
      </c>
      <c r="D686" s="13">
        <f t="shared" si="40"/>
        <v>-1.4800619216669408</v>
      </c>
      <c r="E686" s="13">
        <f t="shared" si="41"/>
        <v>-1.4800619216669408</v>
      </c>
      <c r="F686" s="13">
        <f t="shared" si="42"/>
        <v>0.18541806657324034</v>
      </c>
      <c r="G686" s="13">
        <f t="shared" si="43"/>
        <v>-0.20508026247343211</v>
      </c>
    </row>
    <row r="687" spans="1:7" x14ac:dyDescent="0.2">
      <c r="A687" s="13" t="s">
        <v>958</v>
      </c>
      <c r="B687" s="15">
        <v>19.523613963039015</v>
      </c>
      <c r="C687" s="13">
        <v>0</v>
      </c>
      <c r="D687" s="13">
        <f t="shared" si="40"/>
        <v>-1.1879673088628875</v>
      </c>
      <c r="E687" s="13">
        <f t="shared" si="41"/>
        <v>-1.1879673088628875</v>
      </c>
      <c r="F687" s="13">
        <f t="shared" si="42"/>
        <v>0.23362267806126269</v>
      </c>
      <c r="G687" s="13">
        <f t="shared" si="43"/>
        <v>-0.26608064313550117</v>
      </c>
    </row>
    <row r="688" spans="1:7" x14ac:dyDescent="0.2">
      <c r="A688" s="13" t="s">
        <v>959</v>
      </c>
      <c r="B688" s="15">
        <v>31.178644763860369</v>
      </c>
      <c r="C688" s="13">
        <v>1</v>
      </c>
      <c r="D688" s="13">
        <f t="shared" si="40"/>
        <v>-2.1939922010205377</v>
      </c>
      <c r="E688" s="13">
        <f t="shared" si="41"/>
        <v>-2.1939922010205377</v>
      </c>
      <c r="F688" s="13">
        <f t="shared" si="42"/>
        <v>0.10029129023865584</v>
      </c>
      <c r="G688" s="13">
        <f t="shared" si="43"/>
        <v>-2.2996764248869419</v>
      </c>
    </row>
    <row r="689" spans="1:7" x14ac:dyDescent="0.2">
      <c r="A689" s="13" t="s">
        <v>960</v>
      </c>
      <c r="B689" s="15">
        <v>25.916495550992472</v>
      </c>
      <c r="C689" s="13">
        <v>0</v>
      </c>
      <c r="D689" s="13">
        <f t="shared" si="40"/>
        <v>-1.7397803516601893</v>
      </c>
      <c r="E689" s="13">
        <f t="shared" si="41"/>
        <v>-1.7397803516601893</v>
      </c>
      <c r="F689" s="13">
        <f t="shared" si="42"/>
        <v>0.14934083610061516</v>
      </c>
      <c r="G689" s="13">
        <f t="shared" si="43"/>
        <v>-0.16174374309195588</v>
      </c>
    </row>
    <row r="690" spans="1:7" x14ac:dyDescent="0.2">
      <c r="A690" s="13" t="s">
        <v>961</v>
      </c>
      <c r="B690" s="15">
        <v>24.62696783025325</v>
      </c>
      <c r="C690" s="13">
        <v>0</v>
      </c>
      <c r="D690" s="13">
        <f t="shared" si="40"/>
        <v>-1.6284724530916541</v>
      </c>
      <c r="E690" s="13">
        <f t="shared" si="41"/>
        <v>-1.6284724530916541</v>
      </c>
      <c r="F690" s="13">
        <f t="shared" si="42"/>
        <v>0.16403972730645361</v>
      </c>
      <c r="G690" s="13">
        <f t="shared" si="43"/>
        <v>-0.17917418772807919</v>
      </c>
    </row>
    <row r="691" spans="1:7" x14ac:dyDescent="0.2">
      <c r="A691" s="13" t="s">
        <v>962</v>
      </c>
      <c r="B691" s="15">
        <v>25.054072553045859</v>
      </c>
      <c r="C691" s="13">
        <v>0</v>
      </c>
      <c r="D691" s="13">
        <f t="shared" si="40"/>
        <v>-1.6653387634455641</v>
      </c>
      <c r="E691" s="13">
        <f t="shared" si="41"/>
        <v>-1.6653387634455641</v>
      </c>
      <c r="F691" s="13">
        <f t="shared" si="42"/>
        <v>0.15904663259842347</v>
      </c>
      <c r="G691" s="13">
        <f t="shared" si="43"/>
        <v>-0.17321906953396476</v>
      </c>
    </row>
    <row r="692" spans="1:7" x14ac:dyDescent="0.2">
      <c r="A692" s="13" t="s">
        <v>963</v>
      </c>
      <c r="B692" s="15">
        <v>20.251882272416154</v>
      </c>
      <c r="C692" s="13">
        <v>0</v>
      </c>
      <c r="D692" s="13">
        <f t="shared" si="40"/>
        <v>-1.2508290944663489</v>
      </c>
      <c r="E692" s="13">
        <f t="shared" si="41"/>
        <v>-1.2508290944663489</v>
      </c>
      <c r="F692" s="13">
        <f t="shared" si="42"/>
        <v>0.22255665160136343</v>
      </c>
      <c r="G692" s="13">
        <f t="shared" si="43"/>
        <v>-0.25174450137940896</v>
      </c>
    </row>
    <row r="693" spans="1:7" x14ac:dyDescent="0.2">
      <c r="A693" s="13" t="s">
        <v>964</v>
      </c>
      <c r="B693" s="15">
        <v>21.32785763175907</v>
      </c>
      <c r="C693" s="13">
        <v>0</v>
      </c>
      <c r="D693" s="13">
        <f t="shared" si="40"/>
        <v>-1.3437038378579291</v>
      </c>
      <c r="E693" s="13">
        <f t="shared" si="41"/>
        <v>-1.3437038378579291</v>
      </c>
      <c r="F693" s="13">
        <f t="shared" si="42"/>
        <v>0.20690162361355455</v>
      </c>
      <c r="G693" s="13">
        <f t="shared" si="43"/>
        <v>-0.23180800906877597</v>
      </c>
    </row>
    <row r="694" spans="1:7" x14ac:dyDescent="0.2">
      <c r="A694" s="13" t="s">
        <v>965</v>
      </c>
      <c r="B694" s="15">
        <v>21.166324435318277</v>
      </c>
      <c r="C694" s="13">
        <v>0</v>
      </c>
      <c r="D694" s="13">
        <f t="shared" si="40"/>
        <v>-1.3297608102240788</v>
      </c>
      <c r="E694" s="13">
        <f t="shared" si="41"/>
        <v>-1.3297608102240788</v>
      </c>
      <c r="F694" s="13">
        <f t="shared" si="42"/>
        <v>0.20919893275890974</v>
      </c>
      <c r="G694" s="13">
        <f t="shared" si="43"/>
        <v>-0.23470883811515159</v>
      </c>
    </row>
    <row r="695" spans="1:7" x14ac:dyDescent="0.2">
      <c r="A695" s="13" t="s">
        <v>966</v>
      </c>
      <c r="B695" s="15">
        <v>19.731690622861056</v>
      </c>
      <c r="C695" s="13">
        <v>0</v>
      </c>
      <c r="D695" s="13">
        <f t="shared" si="40"/>
        <v>-1.2059278190353051</v>
      </c>
      <c r="E695" s="13">
        <f t="shared" si="41"/>
        <v>-1.2059278190353051</v>
      </c>
      <c r="F695" s="13">
        <f t="shared" si="42"/>
        <v>0.23042236941897082</v>
      </c>
      <c r="G695" s="13">
        <f t="shared" si="43"/>
        <v>-0.26191344634591479</v>
      </c>
    </row>
    <row r="696" spans="1:7" x14ac:dyDescent="0.2">
      <c r="A696" s="13" t="s">
        <v>967</v>
      </c>
      <c r="B696" s="15">
        <v>20.50924024640657</v>
      </c>
      <c r="C696" s="13">
        <v>0</v>
      </c>
      <c r="D696" s="13">
        <f t="shared" si="40"/>
        <v>-1.2730434096796019</v>
      </c>
      <c r="E696" s="13">
        <f t="shared" si="41"/>
        <v>-1.2730434096796019</v>
      </c>
      <c r="F696" s="13">
        <f t="shared" si="42"/>
        <v>0.21873671569407449</v>
      </c>
      <c r="G696" s="13">
        <f t="shared" si="43"/>
        <v>-0.24684307416450602</v>
      </c>
    </row>
    <row r="697" spans="1:7" x14ac:dyDescent="0.2">
      <c r="A697" s="13" t="s">
        <v>968</v>
      </c>
      <c r="B697" s="15">
        <v>20</v>
      </c>
      <c r="C697" s="13">
        <v>0</v>
      </c>
      <c r="D697" s="13">
        <f t="shared" si="40"/>
        <v>-1.2290874242576328</v>
      </c>
      <c r="E697" s="13">
        <f t="shared" si="41"/>
        <v>-1.2290874242576328</v>
      </c>
      <c r="F697" s="13">
        <f t="shared" si="42"/>
        <v>0.22634118773940679</v>
      </c>
      <c r="G697" s="13">
        <f t="shared" si="43"/>
        <v>-0.25662431361098004</v>
      </c>
    </row>
    <row r="698" spans="1:7" x14ac:dyDescent="0.2">
      <c r="A698" s="13" t="s">
        <v>969</v>
      </c>
      <c r="B698" s="15">
        <v>19.600273785078713</v>
      </c>
      <c r="C698" s="13">
        <v>0</v>
      </c>
      <c r="D698" s="13">
        <f t="shared" si="40"/>
        <v>-1.1945843389264097</v>
      </c>
      <c r="E698" s="13">
        <f t="shared" si="41"/>
        <v>-1.1945843389264097</v>
      </c>
      <c r="F698" s="13">
        <f t="shared" si="42"/>
        <v>0.23244003321458157</v>
      </c>
      <c r="G698" s="13">
        <f t="shared" si="43"/>
        <v>-0.26453866995354119</v>
      </c>
    </row>
    <row r="699" spans="1:7" x14ac:dyDescent="0.2">
      <c r="A699" s="13" t="s">
        <v>970</v>
      </c>
      <c r="B699" s="15">
        <v>19.603011635865844</v>
      </c>
      <c r="C699" s="13">
        <v>0</v>
      </c>
      <c r="D699" s="13">
        <f t="shared" si="40"/>
        <v>-1.1948206614286783</v>
      </c>
      <c r="E699" s="13">
        <f t="shared" si="41"/>
        <v>-1.1948206614286783</v>
      </c>
      <c r="F699" s="13">
        <f t="shared" si="42"/>
        <v>0.23239787318966326</v>
      </c>
      <c r="G699" s="13">
        <f t="shared" si="43"/>
        <v>-0.26448374412505077</v>
      </c>
    </row>
    <row r="700" spans="1:7" x14ac:dyDescent="0.2">
      <c r="A700" s="13" t="s">
        <v>971</v>
      </c>
      <c r="B700" s="15">
        <v>19.917864476386036</v>
      </c>
      <c r="C700" s="13">
        <v>0</v>
      </c>
      <c r="D700" s="13">
        <f t="shared" si="40"/>
        <v>-1.2219977491895733</v>
      </c>
      <c r="E700" s="13">
        <f t="shared" si="41"/>
        <v>-1.2219977491895733</v>
      </c>
      <c r="F700" s="13">
        <f t="shared" si="42"/>
        <v>0.2275850749186038</v>
      </c>
      <c r="G700" s="13">
        <f t="shared" si="43"/>
        <v>-0.25823340561938901</v>
      </c>
    </row>
    <row r="701" spans="1:7" x14ac:dyDescent="0.2">
      <c r="A701" s="13" t="s">
        <v>972</v>
      </c>
      <c r="B701" s="15">
        <v>21.49760438056126</v>
      </c>
      <c r="C701" s="13">
        <v>0</v>
      </c>
      <c r="D701" s="13">
        <f t="shared" si="40"/>
        <v>-1.3583558329985854</v>
      </c>
      <c r="E701" s="13">
        <f t="shared" si="41"/>
        <v>-1.3583558329985854</v>
      </c>
      <c r="F701" s="13">
        <f t="shared" si="42"/>
        <v>0.20450765244734692</v>
      </c>
      <c r="G701" s="13">
        <f t="shared" si="43"/>
        <v>-0.22879405092039123</v>
      </c>
    </row>
    <row r="702" spans="1:7" x14ac:dyDescent="0.2">
      <c r="A702" s="13" t="s">
        <v>973</v>
      </c>
      <c r="B702" s="15">
        <v>19.665982203969882</v>
      </c>
      <c r="C702" s="13">
        <v>0</v>
      </c>
      <c r="D702" s="13">
        <f t="shared" si="40"/>
        <v>-1.2002560789808572</v>
      </c>
      <c r="E702" s="13">
        <f t="shared" si="41"/>
        <v>-1.2002560789808572</v>
      </c>
      <c r="F702" s="13">
        <f t="shared" si="42"/>
        <v>0.2314296646064804</v>
      </c>
      <c r="G702" s="13">
        <f t="shared" si="43"/>
        <v>-0.26322319723307097</v>
      </c>
    </row>
    <row r="703" spans="1:7" x14ac:dyDescent="0.2">
      <c r="A703" s="13" t="s">
        <v>974</v>
      </c>
      <c r="B703" s="15">
        <v>24.167008898015059</v>
      </c>
      <c r="C703" s="13">
        <v>0</v>
      </c>
      <c r="D703" s="13">
        <f t="shared" si="40"/>
        <v>-1.5887702727105208</v>
      </c>
      <c r="E703" s="13">
        <f t="shared" si="41"/>
        <v>-1.5887702727105208</v>
      </c>
      <c r="F703" s="13">
        <f t="shared" si="42"/>
        <v>0.16955698129489238</v>
      </c>
      <c r="G703" s="13">
        <f t="shared" si="43"/>
        <v>-0.18579596311331342</v>
      </c>
    </row>
    <row r="704" spans="1:7" x14ac:dyDescent="0.2">
      <c r="A704" s="13" t="s">
        <v>975</v>
      </c>
      <c r="B704" s="15">
        <v>19.789185489390828</v>
      </c>
      <c r="C704" s="13">
        <v>0</v>
      </c>
      <c r="D704" s="13">
        <f t="shared" si="40"/>
        <v>-1.2108905915829467</v>
      </c>
      <c r="E704" s="13">
        <f t="shared" si="41"/>
        <v>-1.2108905915829467</v>
      </c>
      <c r="F704" s="13">
        <f t="shared" si="42"/>
        <v>0.22954350896892317</v>
      </c>
      <c r="G704" s="13">
        <f t="shared" si="43"/>
        <v>-0.26077209430296888</v>
      </c>
    </row>
    <row r="705" spans="1:7" x14ac:dyDescent="0.2">
      <c r="A705" s="13" t="s">
        <v>976</v>
      </c>
      <c r="B705" s="15">
        <v>21.190965092402465</v>
      </c>
      <c r="C705" s="13">
        <v>0</v>
      </c>
      <c r="D705" s="13">
        <f t="shared" si="40"/>
        <v>-1.3318877127444964</v>
      </c>
      <c r="E705" s="13">
        <f t="shared" si="41"/>
        <v>-1.3318877127444964</v>
      </c>
      <c r="F705" s="13">
        <f t="shared" si="42"/>
        <v>0.20884728682246204</v>
      </c>
      <c r="G705" s="13">
        <f t="shared" si="43"/>
        <v>-0.23426426641325721</v>
      </c>
    </row>
    <row r="706" spans="1:7" x14ac:dyDescent="0.2">
      <c r="A706" s="13" t="s">
        <v>977</v>
      </c>
      <c r="B706" s="15">
        <v>19.917864476386036</v>
      </c>
      <c r="C706" s="13">
        <v>0</v>
      </c>
      <c r="D706" s="13">
        <f t="shared" ref="D706:D769" si="44">$J$2+$J$3*B706</f>
        <v>-1.2219977491895733</v>
      </c>
      <c r="E706" s="13">
        <f t="shared" si="41"/>
        <v>-1.2219977491895733</v>
      </c>
      <c r="F706" s="13">
        <f t="shared" si="42"/>
        <v>0.2275850749186038</v>
      </c>
      <c r="G706" s="13">
        <f t="shared" si="43"/>
        <v>-0.25823340561938901</v>
      </c>
    </row>
    <row r="707" spans="1:7" x14ac:dyDescent="0.2">
      <c r="A707" s="13" t="s">
        <v>978</v>
      </c>
      <c r="B707" s="15">
        <v>21.459274469541409</v>
      </c>
      <c r="C707" s="13">
        <v>0</v>
      </c>
      <c r="D707" s="13">
        <f t="shared" si="44"/>
        <v>-1.3550473179668241</v>
      </c>
      <c r="E707" s="13">
        <f t="shared" ref="E707:E770" si="45">MIN(MAX(D707,-35),35)</f>
        <v>-1.3550473179668241</v>
      </c>
      <c r="F707" s="13">
        <f t="shared" ref="F707:F770" si="46">1/(1+EXP(-E707))</f>
        <v>0.20504642204018517</v>
      </c>
      <c r="G707" s="13">
        <f t="shared" ref="G707:G770" si="47">C707*LN(F707)+(1-C707)*LN(1-F707)</f>
        <v>-0.22947155853609136</v>
      </c>
    </row>
    <row r="708" spans="1:7" x14ac:dyDescent="0.2">
      <c r="A708" s="13" t="s">
        <v>979</v>
      </c>
      <c r="B708" s="15">
        <v>19.961670088980149</v>
      </c>
      <c r="C708" s="13">
        <v>0</v>
      </c>
      <c r="D708" s="13">
        <f t="shared" si="44"/>
        <v>-1.2257789092258715</v>
      </c>
      <c r="E708" s="13">
        <f t="shared" si="45"/>
        <v>-1.2257789092258715</v>
      </c>
      <c r="F708" s="13">
        <f t="shared" si="46"/>
        <v>0.22692106913179352</v>
      </c>
      <c r="G708" s="13">
        <f t="shared" si="47"/>
        <v>-0.25737412581687091</v>
      </c>
    </row>
    <row r="709" spans="1:7" x14ac:dyDescent="0.2">
      <c r="A709" s="13" t="s">
        <v>980</v>
      </c>
      <c r="B709" s="15">
        <v>22.083504449007528</v>
      </c>
      <c r="C709" s="13">
        <v>0</v>
      </c>
      <c r="D709" s="13">
        <f t="shared" si="44"/>
        <v>-1.4089288484840767</v>
      </c>
      <c r="E709" s="13">
        <f t="shared" si="45"/>
        <v>-1.4089288484840767</v>
      </c>
      <c r="F709" s="13">
        <f t="shared" si="46"/>
        <v>0.19640306005331251</v>
      </c>
      <c r="G709" s="13">
        <f t="shared" si="47"/>
        <v>-0.2186574539795593</v>
      </c>
    </row>
    <row r="710" spans="1:7" x14ac:dyDescent="0.2">
      <c r="A710" s="13" t="s">
        <v>981</v>
      </c>
      <c r="B710" s="15">
        <v>19.956194387405887</v>
      </c>
      <c r="C710" s="13">
        <v>0</v>
      </c>
      <c r="D710" s="13">
        <f t="shared" si="44"/>
        <v>-1.2253062642213344</v>
      </c>
      <c r="E710" s="13">
        <f t="shared" si="45"/>
        <v>-1.2253062642213344</v>
      </c>
      <c r="F710" s="13">
        <f t="shared" si="46"/>
        <v>0.22700399495285245</v>
      </c>
      <c r="G710" s="13">
        <f t="shared" si="47"/>
        <v>-0.25748139852301472</v>
      </c>
    </row>
    <row r="711" spans="1:7" x14ac:dyDescent="0.2">
      <c r="A711" s="13" t="s">
        <v>982</v>
      </c>
      <c r="B711" s="15">
        <v>20.251882272416154</v>
      </c>
      <c r="C711" s="13">
        <v>0</v>
      </c>
      <c r="D711" s="13">
        <f t="shared" si="44"/>
        <v>-1.2508290944663489</v>
      </c>
      <c r="E711" s="13">
        <f t="shared" si="45"/>
        <v>-1.2508290944663489</v>
      </c>
      <c r="F711" s="13">
        <f t="shared" si="46"/>
        <v>0.22255665160136343</v>
      </c>
      <c r="G711" s="13">
        <f t="shared" si="47"/>
        <v>-0.25174450137940896</v>
      </c>
    </row>
    <row r="712" spans="1:7" x14ac:dyDescent="0.2">
      <c r="A712" s="13" t="s">
        <v>983</v>
      </c>
      <c r="B712" s="15">
        <v>25.251197809719372</v>
      </c>
      <c r="C712" s="13">
        <v>0</v>
      </c>
      <c r="D712" s="13">
        <f t="shared" si="44"/>
        <v>-1.682353983608907</v>
      </c>
      <c r="E712" s="13">
        <f t="shared" si="45"/>
        <v>-1.682353983608907</v>
      </c>
      <c r="F712" s="13">
        <f t="shared" si="46"/>
        <v>0.15678401420343954</v>
      </c>
      <c r="G712" s="13">
        <f t="shared" si="47"/>
        <v>-0.17053214288736712</v>
      </c>
    </row>
    <row r="713" spans="1:7" x14ac:dyDescent="0.2">
      <c r="A713" s="13" t="s">
        <v>984</v>
      </c>
      <c r="B713" s="15">
        <v>22.329911019849419</v>
      </c>
      <c r="C713" s="13">
        <v>0</v>
      </c>
      <c r="D713" s="13">
        <f t="shared" si="44"/>
        <v>-1.4301978736882557</v>
      </c>
      <c r="E713" s="13">
        <f t="shared" si="45"/>
        <v>-1.4301978736882557</v>
      </c>
      <c r="F713" s="13">
        <f t="shared" si="46"/>
        <v>0.19306785509302105</v>
      </c>
      <c r="G713" s="13">
        <f t="shared" si="47"/>
        <v>-0.21451569738618526</v>
      </c>
    </row>
    <row r="714" spans="1:7" x14ac:dyDescent="0.2">
      <c r="A714" s="13" t="s">
        <v>985</v>
      </c>
      <c r="B714" s="15">
        <v>25.308692676249144</v>
      </c>
      <c r="C714" s="13">
        <v>0</v>
      </c>
      <c r="D714" s="13">
        <f t="shared" si="44"/>
        <v>-1.6873167561565487</v>
      </c>
      <c r="E714" s="13">
        <f t="shared" si="45"/>
        <v>-1.6873167561565487</v>
      </c>
      <c r="F714" s="13">
        <f t="shared" si="46"/>
        <v>0.15612903880669168</v>
      </c>
      <c r="G714" s="13">
        <f t="shared" si="47"/>
        <v>-0.16975568565637167</v>
      </c>
    </row>
    <row r="715" spans="1:7" x14ac:dyDescent="0.2">
      <c r="A715" s="13" t="s">
        <v>986</v>
      </c>
      <c r="B715" s="15">
        <v>22.414784394250514</v>
      </c>
      <c r="C715" s="13">
        <v>0</v>
      </c>
      <c r="D715" s="13">
        <f t="shared" si="44"/>
        <v>-1.4375238712585838</v>
      </c>
      <c r="E715" s="13">
        <f t="shared" si="45"/>
        <v>-1.4375238712585838</v>
      </c>
      <c r="F715" s="13">
        <f t="shared" si="46"/>
        <v>0.19192908417135432</v>
      </c>
      <c r="G715" s="13">
        <f t="shared" si="47"/>
        <v>-0.21310545719768909</v>
      </c>
    </row>
    <row r="716" spans="1:7" x14ac:dyDescent="0.2">
      <c r="A716" s="13" t="s">
        <v>987</v>
      </c>
      <c r="B716" s="15">
        <v>21.793292265571527</v>
      </c>
      <c r="C716" s="13">
        <v>0</v>
      </c>
      <c r="D716" s="13">
        <f t="shared" si="44"/>
        <v>-1.3838786632435998</v>
      </c>
      <c r="E716" s="13">
        <f t="shared" si="45"/>
        <v>-1.3838786632435998</v>
      </c>
      <c r="F716" s="13">
        <f t="shared" si="46"/>
        <v>0.200386791783737</v>
      </c>
      <c r="G716" s="13">
        <f t="shared" si="47"/>
        <v>-0.22362715796272789</v>
      </c>
    </row>
    <row r="717" spans="1:7" x14ac:dyDescent="0.2">
      <c r="A717" s="13" t="s">
        <v>988</v>
      </c>
      <c r="B717" s="15">
        <v>21.49760438056126</v>
      </c>
      <c r="C717" s="13">
        <v>0</v>
      </c>
      <c r="D717" s="13">
        <f t="shared" si="44"/>
        <v>-1.3583558329985854</v>
      </c>
      <c r="E717" s="13">
        <f t="shared" si="45"/>
        <v>-1.3583558329985854</v>
      </c>
      <c r="F717" s="13">
        <f t="shared" si="46"/>
        <v>0.20450765244734692</v>
      </c>
      <c r="G717" s="13">
        <f t="shared" si="47"/>
        <v>-0.22879405092039123</v>
      </c>
    </row>
    <row r="718" spans="1:7" x14ac:dyDescent="0.2">
      <c r="A718" s="13" t="s">
        <v>989</v>
      </c>
      <c r="B718" s="15">
        <v>20.413415468856947</v>
      </c>
      <c r="C718" s="13">
        <v>0</v>
      </c>
      <c r="D718" s="13">
        <f t="shared" si="44"/>
        <v>-1.2647721221001993</v>
      </c>
      <c r="E718" s="13">
        <f t="shared" si="45"/>
        <v>-1.2647721221001993</v>
      </c>
      <c r="F718" s="13">
        <f t="shared" si="46"/>
        <v>0.22015349193392222</v>
      </c>
      <c r="G718" s="13">
        <f t="shared" si="47"/>
        <v>-0.24865816319378534</v>
      </c>
    </row>
    <row r="719" spans="1:7" x14ac:dyDescent="0.2">
      <c r="A719" s="13" t="s">
        <v>990</v>
      </c>
      <c r="B719" s="15">
        <v>20.358658453114305</v>
      </c>
      <c r="C719" s="13">
        <v>0</v>
      </c>
      <c r="D719" s="13">
        <f t="shared" si="44"/>
        <v>-1.2600456720548263</v>
      </c>
      <c r="E719" s="13">
        <f t="shared" si="45"/>
        <v>-1.2600456720548263</v>
      </c>
      <c r="F719" s="13">
        <f t="shared" si="46"/>
        <v>0.22096603013048249</v>
      </c>
      <c r="G719" s="13">
        <f t="shared" si="47"/>
        <v>-0.2497006270409439</v>
      </c>
    </row>
    <row r="720" spans="1:7" x14ac:dyDescent="0.2">
      <c r="A720" s="13" t="s">
        <v>991</v>
      </c>
      <c r="B720" s="15">
        <v>22.436687200547571</v>
      </c>
      <c r="C720" s="13">
        <v>0</v>
      </c>
      <c r="D720" s="13">
        <f t="shared" si="44"/>
        <v>-1.4394144512767331</v>
      </c>
      <c r="E720" s="13">
        <f t="shared" si="45"/>
        <v>-1.4394144512767331</v>
      </c>
      <c r="F720" s="13">
        <f t="shared" si="46"/>
        <v>0.19163604051304811</v>
      </c>
      <c r="G720" s="13">
        <f t="shared" si="47"/>
        <v>-0.2127428769713012</v>
      </c>
    </row>
    <row r="721" spans="1:7" x14ac:dyDescent="0.2">
      <c r="A721" s="13" t="s">
        <v>992</v>
      </c>
      <c r="B721" s="15">
        <v>22.666666666666668</v>
      </c>
      <c r="C721" s="13">
        <v>0</v>
      </c>
      <c r="D721" s="13">
        <f t="shared" si="44"/>
        <v>-1.4592655414672997</v>
      </c>
      <c r="E721" s="13">
        <f t="shared" si="45"/>
        <v>-1.4592655414672997</v>
      </c>
      <c r="F721" s="13">
        <f t="shared" si="46"/>
        <v>0.18857968443494402</v>
      </c>
      <c r="G721" s="13">
        <f t="shared" si="47"/>
        <v>-0.20896909085369819</v>
      </c>
    </row>
    <row r="722" spans="1:7" x14ac:dyDescent="0.2">
      <c r="A722" s="13" t="s">
        <v>993</v>
      </c>
      <c r="B722" s="15">
        <v>21.037645448323065</v>
      </c>
      <c r="C722" s="13">
        <v>0</v>
      </c>
      <c r="D722" s="13">
        <f t="shared" si="44"/>
        <v>-1.3186536526174517</v>
      </c>
      <c r="E722" s="13">
        <f t="shared" si="45"/>
        <v>-1.3186536526174517</v>
      </c>
      <c r="F722" s="13">
        <f t="shared" si="46"/>
        <v>0.21104237780814331</v>
      </c>
      <c r="G722" s="13">
        <f t="shared" si="47"/>
        <v>-0.23704267036219015</v>
      </c>
    </row>
    <row r="723" spans="1:7" x14ac:dyDescent="0.2">
      <c r="A723" s="13" t="s">
        <v>994</v>
      </c>
      <c r="B723" s="15">
        <v>20.265571526351813</v>
      </c>
      <c r="C723" s="13">
        <v>0</v>
      </c>
      <c r="D723" s="13">
        <f t="shared" si="44"/>
        <v>-1.252010706977692</v>
      </c>
      <c r="E723" s="13">
        <f t="shared" si="45"/>
        <v>-1.252010706977692</v>
      </c>
      <c r="F723" s="13">
        <f t="shared" si="46"/>
        <v>0.22235226990027948</v>
      </c>
      <c r="G723" s="13">
        <f t="shared" si="47"/>
        <v>-0.25148164641858178</v>
      </c>
    </row>
    <row r="724" spans="1:7" x14ac:dyDescent="0.2">
      <c r="A724" s="13" t="s">
        <v>995</v>
      </c>
      <c r="B724" s="15">
        <v>31.926078028747433</v>
      </c>
      <c r="C724" s="13">
        <v>0</v>
      </c>
      <c r="D724" s="13">
        <f t="shared" si="44"/>
        <v>-2.2585082441398798</v>
      </c>
      <c r="E724" s="13">
        <f t="shared" si="45"/>
        <v>-2.2585082441398798</v>
      </c>
      <c r="F724" s="13">
        <f t="shared" si="46"/>
        <v>9.4618083707955533E-2</v>
      </c>
      <c r="G724" s="13">
        <f t="shared" si="47"/>
        <v>-9.9398417349565824E-2</v>
      </c>
    </row>
    <row r="725" spans="1:7" x14ac:dyDescent="0.2">
      <c r="A725" s="13" t="s">
        <v>996</v>
      </c>
      <c r="B725" s="15">
        <v>20.6652977412731</v>
      </c>
      <c r="C725" s="13">
        <v>0</v>
      </c>
      <c r="D725" s="13">
        <f t="shared" si="44"/>
        <v>-1.2865137923089152</v>
      </c>
      <c r="E725" s="13">
        <f t="shared" si="45"/>
        <v>-1.2865137923089152</v>
      </c>
      <c r="F725" s="13">
        <f t="shared" si="46"/>
        <v>0.216443472151821</v>
      </c>
      <c r="G725" s="13">
        <f t="shared" si="47"/>
        <v>-0.24391207192876044</v>
      </c>
    </row>
    <row r="726" spans="1:7" x14ac:dyDescent="0.2">
      <c r="A726" s="13" t="s">
        <v>997</v>
      </c>
      <c r="B726" s="15">
        <v>21.675564681724847</v>
      </c>
      <c r="C726" s="13">
        <v>0</v>
      </c>
      <c r="D726" s="13">
        <f t="shared" si="44"/>
        <v>-1.3737167956460479</v>
      </c>
      <c r="E726" s="13">
        <f t="shared" si="45"/>
        <v>-1.3737167956460479</v>
      </c>
      <c r="F726" s="13">
        <f t="shared" si="46"/>
        <v>0.20202000587312821</v>
      </c>
      <c r="G726" s="13">
        <f t="shared" si="47"/>
        <v>-0.22567175186303776</v>
      </c>
    </row>
    <row r="727" spans="1:7" x14ac:dyDescent="0.2">
      <c r="A727" s="13" t="s">
        <v>998</v>
      </c>
      <c r="B727" s="15">
        <v>21.166324435318277</v>
      </c>
      <c r="C727" s="13">
        <v>0</v>
      </c>
      <c r="D727" s="13">
        <f t="shared" si="44"/>
        <v>-1.3297608102240788</v>
      </c>
      <c r="E727" s="13">
        <f t="shared" si="45"/>
        <v>-1.3297608102240788</v>
      </c>
      <c r="F727" s="13">
        <f t="shared" si="46"/>
        <v>0.20919893275890974</v>
      </c>
      <c r="G727" s="13">
        <f t="shared" si="47"/>
        <v>-0.23470883811515159</v>
      </c>
    </row>
    <row r="728" spans="1:7" x14ac:dyDescent="0.2">
      <c r="A728" s="13" t="s">
        <v>999</v>
      </c>
      <c r="B728" s="15">
        <v>22.740588637919235</v>
      </c>
      <c r="C728" s="13">
        <v>0</v>
      </c>
      <c r="D728" s="13">
        <f t="shared" si="44"/>
        <v>-1.4656462490285533</v>
      </c>
      <c r="E728" s="13">
        <f t="shared" si="45"/>
        <v>-1.4656462490285533</v>
      </c>
      <c r="F728" s="13">
        <f t="shared" si="46"/>
        <v>0.18760526479405623</v>
      </c>
      <c r="G728" s="13">
        <f t="shared" si="47"/>
        <v>-0.20776892984104245</v>
      </c>
    </row>
    <row r="729" spans="1:7" x14ac:dyDescent="0.2">
      <c r="A729" s="13" t="s">
        <v>1000</v>
      </c>
      <c r="B729" s="15">
        <v>21.423682409308693</v>
      </c>
      <c r="C729" s="13">
        <v>0</v>
      </c>
      <c r="D729" s="13">
        <f t="shared" si="44"/>
        <v>-1.3519751254373318</v>
      </c>
      <c r="E729" s="13">
        <f t="shared" si="45"/>
        <v>-1.3519751254373318</v>
      </c>
      <c r="F729" s="13">
        <f t="shared" si="46"/>
        <v>0.20554765055142965</v>
      </c>
      <c r="G729" s="13">
        <f t="shared" si="47"/>
        <v>-0.23010227032496375</v>
      </c>
    </row>
    <row r="730" spans="1:7" x14ac:dyDescent="0.2">
      <c r="A730" s="13" t="s">
        <v>1001</v>
      </c>
      <c r="B730" s="15">
        <v>21.831622176591377</v>
      </c>
      <c r="C730" s="13">
        <v>0</v>
      </c>
      <c r="D730" s="13">
        <f t="shared" si="44"/>
        <v>-1.3871871782753611</v>
      </c>
      <c r="E730" s="13">
        <f t="shared" si="45"/>
        <v>-1.3871871782753611</v>
      </c>
      <c r="F730" s="13">
        <f t="shared" si="46"/>
        <v>0.19985718751624196</v>
      </c>
      <c r="G730" s="13">
        <f t="shared" si="47"/>
        <v>-0.22296505164152669</v>
      </c>
    </row>
    <row r="731" spans="1:7" x14ac:dyDescent="0.2">
      <c r="A731" s="13" t="s">
        <v>1002</v>
      </c>
      <c r="B731" s="15">
        <v>32.046543463381248</v>
      </c>
      <c r="C731" s="13">
        <v>0</v>
      </c>
      <c r="D731" s="13">
        <f t="shared" si="44"/>
        <v>-2.2689064342397005</v>
      </c>
      <c r="E731" s="13">
        <f t="shared" si="45"/>
        <v>-2.2689064342397005</v>
      </c>
      <c r="F731" s="13">
        <f t="shared" si="46"/>
        <v>9.3731064523131707E-2</v>
      </c>
      <c r="G731" s="13">
        <f t="shared" si="47"/>
        <v>-9.8419178712232852E-2</v>
      </c>
    </row>
    <row r="732" spans="1:7" x14ac:dyDescent="0.2">
      <c r="A732" s="13" t="s">
        <v>1003</v>
      </c>
      <c r="B732" s="15">
        <v>20.832306639288159</v>
      </c>
      <c r="C732" s="13">
        <v>0</v>
      </c>
      <c r="D732" s="13">
        <f t="shared" si="44"/>
        <v>-1.3009294649473031</v>
      </c>
      <c r="E732" s="13">
        <f t="shared" si="45"/>
        <v>-1.3009294649473031</v>
      </c>
      <c r="F732" s="13">
        <f t="shared" si="46"/>
        <v>0.21400863108769302</v>
      </c>
      <c r="G732" s="13">
        <f t="shared" si="47"/>
        <v>-0.24080946764082162</v>
      </c>
    </row>
    <row r="733" spans="1:7" x14ac:dyDescent="0.2">
      <c r="A733" s="13" t="s">
        <v>1004</v>
      </c>
      <c r="B733" s="15">
        <v>23.329226557152634</v>
      </c>
      <c r="C733" s="13">
        <v>0</v>
      </c>
      <c r="D733" s="13">
        <f t="shared" si="44"/>
        <v>-1.5164555870163132</v>
      </c>
      <c r="E733" s="13">
        <f t="shared" si="45"/>
        <v>-1.5164555870163132</v>
      </c>
      <c r="F733" s="13">
        <f t="shared" si="46"/>
        <v>0.17998404533902918</v>
      </c>
      <c r="G733" s="13">
        <f t="shared" si="47"/>
        <v>-0.19843148200949831</v>
      </c>
    </row>
    <row r="734" spans="1:7" x14ac:dyDescent="0.2">
      <c r="A734" s="13" t="s">
        <v>1005</v>
      </c>
      <c r="B734" s="15">
        <v>21.664613278576319</v>
      </c>
      <c r="C734" s="13">
        <v>0</v>
      </c>
      <c r="D734" s="13">
        <f t="shared" si="44"/>
        <v>-1.3727715056369731</v>
      </c>
      <c r="E734" s="13">
        <f t="shared" si="45"/>
        <v>-1.3727715056369731</v>
      </c>
      <c r="F734" s="13">
        <f t="shared" si="46"/>
        <v>0.20217243703729876</v>
      </c>
      <c r="G734" s="13">
        <f t="shared" si="47"/>
        <v>-0.22586279139528842</v>
      </c>
    </row>
    <row r="735" spans="1:7" x14ac:dyDescent="0.2">
      <c r="A735" s="13" t="s">
        <v>1006</v>
      </c>
      <c r="B735" s="15">
        <v>20.6652977412731</v>
      </c>
      <c r="C735" s="13">
        <v>0</v>
      </c>
      <c r="D735" s="13">
        <f t="shared" si="44"/>
        <v>-1.2865137923089152</v>
      </c>
      <c r="E735" s="13">
        <f t="shared" si="45"/>
        <v>-1.2865137923089152</v>
      </c>
      <c r="F735" s="13">
        <f t="shared" si="46"/>
        <v>0.216443472151821</v>
      </c>
      <c r="G735" s="13">
        <f t="shared" si="47"/>
        <v>-0.24391207192876044</v>
      </c>
    </row>
    <row r="736" spans="1:7" x14ac:dyDescent="0.2">
      <c r="A736" s="13" t="s">
        <v>1007</v>
      </c>
      <c r="B736" s="15">
        <v>22.880219028062971</v>
      </c>
      <c r="C736" s="13">
        <v>0</v>
      </c>
      <c r="D736" s="13">
        <f t="shared" si="44"/>
        <v>-1.4776986966442545</v>
      </c>
      <c r="E736" s="13">
        <f t="shared" si="45"/>
        <v>-1.4776986966442545</v>
      </c>
      <c r="F736" s="13">
        <f t="shared" si="46"/>
        <v>0.18577526923196425</v>
      </c>
      <c r="G736" s="13">
        <f t="shared" si="47"/>
        <v>-0.20551886905861205</v>
      </c>
    </row>
    <row r="737" spans="1:7" x14ac:dyDescent="0.2">
      <c r="A737" s="13" t="s">
        <v>1008</v>
      </c>
      <c r="B737" s="15">
        <v>21.127994524298426</v>
      </c>
      <c r="C737" s="13">
        <v>0</v>
      </c>
      <c r="D737" s="13">
        <f t="shared" si="44"/>
        <v>-1.3264522951923174</v>
      </c>
      <c r="E737" s="13">
        <f t="shared" si="45"/>
        <v>-1.3264522951923174</v>
      </c>
      <c r="F737" s="13">
        <f t="shared" si="46"/>
        <v>0.20974680269733198</v>
      </c>
      <c r="G737" s="13">
        <f t="shared" si="47"/>
        <v>-0.23540188195638773</v>
      </c>
    </row>
    <row r="738" spans="1:7" x14ac:dyDescent="0.2">
      <c r="A738" s="13" t="s">
        <v>1009</v>
      </c>
      <c r="B738" s="15">
        <v>22.130047912388775</v>
      </c>
      <c r="C738" s="13">
        <v>0</v>
      </c>
      <c r="D738" s="13">
        <f t="shared" si="44"/>
        <v>-1.412946331022644</v>
      </c>
      <c r="E738" s="13">
        <f t="shared" si="45"/>
        <v>-1.412946331022644</v>
      </c>
      <c r="F738" s="13">
        <f t="shared" si="46"/>
        <v>0.1957697584980912</v>
      </c>
      <c r="G738" s="13">
        <f t="shared" si="47"/>
        <v>-0.21786968077199068</v>
      </c>
    </row>
    <row r="739" spans="1:7" x14ac:dyDescent="0.2">
      <c r="A739" s="13" t="s">
        <v>1010</v>
      </c>
      <c r="B739" s="15">
        <v>20.832306639288159</v>
      </c>
      <c r="C739" s="13">
        <v>0</v>
      </c>
      <c r="D739" s="13">
        <f t="shared" si="44"/>
        <v>-1.3009294649473031</v>
      </c>
      <c r="E739" s="13">
        <f t="shared" si="45"/>
        <v>-1.3009294649473031</v>
      </c>
      <c r="F739" s="13">
        <f t="shared" si="46"/>
        <v>0.21400863108769302</v>
      </c>
      <c r="G739" s="13">
        <f t="shared" si="47"/>
        <v>-0.24080946764082162</v>
      </c>
    </row>
    <row r="740" spans="1:7" x14ac:dyDescent="0.2">
      <c r="A740" s="13" t="s">
        <v>1011</v>
      </c>
      <c r="B740" s="15">
        <v>21.251197809719372</v>
      </c>
      <c r="C740" s="13">
        <v>0</v>
      </c>
      <c r="D740" s="13">
        <f t="shared" si="44"/>
        <v>-1.3370868077944069</v>
      </c>
      <c r="E740" s="13">
        <f t="shared" si="45"/>
        <v>-1.3370868077944069</v>
      </c>
      <c r="F740" s="13">
        <f t="shared" si="46"/>
        <v>0.20798954016938204</v>
      </c>
      <c r="G740" s="13">
        <f t="shared" si="47"/>
        <v>-0.23318068039808018</v>
      </c>
    </row>
    <row r="741" spans="1:7" x14ac:dyDescent="0.2">
      <c r="A741" s="13" t="s">
        <v>1012</v>
      </c>
      <c r="B741" s="15">
        <v>21.34428473648186</v>
      </c>
      <c r="C741" s="13">
        <v>0</v>
      </c>
      <c r="D741" s="13">
        <f t="shared" si="44"/>
        <v>-1.3451217728715408</v>
      </c>
      <c r="E741" s="13">
        <f t="shared" si="45"/>
        <v>-1.3451217728715408</v>
      </c>
      <c r="F741" s="13">
        <f t="shared" si="46"/>
        <v>0.20666904661544983</v>
      </c>
      <c r="G741" s="13">
        <f t="shared" si="47"/>
        <v>-0.23151480092466714</v>
      </c>
    </row>
    <row r="742" spans="1:7" x14ac:dyDescent="0.2">
      <c r="A742" s="13" t="s">
        <v>1013</v>
      </c>
      <c r="B742" s="15">
        <v>22.083504449007528</v>
      </c>
      <c r="C742" s="13">
        <v>0</v>
      </c>
      <c r="D742" s="13">
        <f t="shared" si="44"/>
        <v>-1.4089288484840767</v>
      </c>
      <c r="E742" s="13">
        <f t="shared" si="45"/>
        <v>-1.4089288484840767</v>
      </c>
      <c r="F742" s="13">
        <f t="shared" si="46"/>
        <v>0.19640306005331251</v>
      </c>
      <c r="G742" s="13">
        <f t="shared" si="47"/>
        <v>-0.2186574539795593</v>
      </c>
    </row>
    <row r="743" spans="1:7" x14ac:dyDescent="0.2">
      <c r="A743" s="13" t="s">
        <v>1014</v>
      </c>
      <c r="B743" s="15">
        <v>21.352498288843258</v>
      </c>
      <c r="C743" s="13">
        <v>0</v>
      </c>
      <c r="D743" s="13">
        <f t="shared" si="44"/>
        <v>-1.3458307403783467</v>
      </c>
      <c r="E743" s="13">
        <f t="shared" si="45"/>
        <v>-1.3458307403783467</v>
      </c>
      <c r="F743" s="13">
        <f t="shared" si="46"/>
        <v>0.20655283063750662</v>
      </c>
      <c r="G743" s="13">
        <f t="shared" si="47"/>
        <v>-0.23136832048548664</v>
      </c>
    </row>
    <row r="744" spans="1:7" x14ac:dyDescent="0.2">
      <c r="A744" s="13" t="s">
        <v>1015</v>
      </c>
      <c r="B744" s="15">
        <v>21.193702943189596</v>
      </c>
      <c r="C744" s="13">
        <v>0</v>
      </c>
      <c r="D744" s="13">
        <f t="shared" si="44"/>
        <v>-1.3321240352467649</v>
      </c>
      <c r="E744" s="13">
        <f t="shared" si="45"/>
        <v>-1.3321240352467649</v>
      </c>
      <c r="F744" s="13">
        <f t="shared" si="46"/>
        <v>0.20880824191904787</v>
      </c>
      <c r="G744" s="13">
        <f t="shared" si="47"/>
        <v>-0.23421491571354391</v>
      </c>
    </row>
    <row r="745" spans="1:7" x14ac:dyDescent="0.2">
      <c r="A745" s="13" t="s">
        <v>1016</v>
      </c>
      <c r="B745" s="15">
        <v>21.21013004791239</v>
      </c>
      <c r="C745" s="13">
        <v>1</v>
      </c>
      <c r="D745" s="13">
        <f t="shared" si="44"/>
        <v>-1.333541970260377</v>
      </c>
      <c r="E745" s="13">
        <f t="shared" si="45"/>
        <v>-1.333541970260377</v>
      </c>
      <c r="F745" s="13">
        <f t="shared" si="46"/>
        <v>0.20857408533913471</v>
      </c>
      <c r="G745" s="13">
        <f t="shared" si="47"/>
        <v>-1.5674609754888367</v>
      </c>
    </row>
    <row r="746" spans="1:7" x14ac:dyDescent="0.2">
      <c r="A746" s="13" t="s">
        <v>1017</v>
      </c>
      <c r="B746" s="15">
        <v>27.832991101984941</v>
      </c>
      <c r="C746" s="13">
        <v>0</v>
      </c>
      <c r="D746" s="13">
        <f t="shared" si="44"/>
        <v>-1.9052061032482455</v>
      </c>
      <c r="E746" s="13">
        <f t="shared" si="45"/>
        <v>-1.9052061032482455</v>
      </c>
      <c r="F746" s="13">
        <f t="shared" si="46"/>
        <v>0.12952038006525221</v>
      </c>
      <c r="G746" s="13">
        <f t="shared" si="47"/>
        <v>-0.1387109319551961</v>
      </c>
    </row>
    <row r="747" spans="1:7" x14ac:dyDescent="0.2">
      <c r="A747" s="13" t="s">
        <v>1018</v>
      </c>
      <c r="B747" s="15">
        <v>21.412731006160165</v>
      </c>
      <c r="C747" s="13">
        <v>0</v>
      </c>
      <c r="D747" s="13">
        <f t="shared" si="44"/>
        <v>-1.3510298354282573</v>
      </c>
      <c r="E747" s="13">
        <f t="shared" si="45"/>
        <v>-1.3510298354282573</v>
      </c>
      <c r="F747" s="13">
        <f t="shared" si="46"/>
        <v>0.2057020573099386</v>
      </c>
      <c r="G747" s="13">
        <f t="shared" si="47"/>
        <v>-0.23029664543823253</v>
      </c>
    </row>
    <row r="748" spans="1:7" x14ac:dyDescent="0.2">
      <c r="A748" s="13" t="s">
        <v>1019</v>
      </c>
      <c r="B748" s="15">
        <v>21.664613278576319</v>
      </c>
      <c r="C748" s="13">
        <v>0</v>
      </c>
      <c r="D748" s="13">
        <f t="shared" si="44"/>
        <v>-1.3727715056369731</v>
      </c>
      <c r="E748" s="13">
        <f t="shared" si="45"/>
        <v>-1.3727715056369731</v>
      </c>
      <c r="F748" s="13">
        <f t="shared" si="46"/>
        <v>0.20217243703729876</v>
      </c>
      <c r="G748" s="13">
        <f t="shared" si="47"/>
        <v>-0.22586279139528842</v>
      </c>
    </row>
    <row r="749" spans="1:7" x14ac:dyDescent="0.2">
      <c r="A749" s="13" t="s">
        <v>1020</v>
      </c>
      <c r="B749" s="15">
        <v>22.012320328542096</v>
      </c>
      <c r="C749" s="13">
        <v>0</v>
      </c>
      <c r="D749" s="13">
        <f t="shared" si="44"/>
        <v>-1.4027844634250921</v>
      </c>
      <c r="E749" s="13">
        <f t="shared" si="45"/>
        <v>-1.4027844634250921</v>
      </c>
      <c r="F749" s="13">
        <f t="shared" si="46"/>
        <v>0.19737463090401641</v>
      </c>
      <c r="G749" s="13">
        <f t="shared" si="47"/>
        <v>-0.21986721300696996</v>
      </c>
    </row>
    <row r="750" spans="1:7" x14ac:dyDescent="0.2">
      <c r="A750" s="13" t="s">
        <v>1021</v>
      </c>
      <c r="B750" s="15">
        <v>21.746748802190282</v>
      </c>
      <c r="C750" s="13">
        <v>0</v>
      </c>
      <c r="D750" s="13">
        <f t="shared" si="44"/>
        <v>-1.3798611807050329</v>
      </c>
      <c r="E750" s="13">
        <f t="shared" si="45"/>
        <v>-1.3798611807050329</v>
      </c>
      <c r="F750" s="13">
        <f t="shared" si="46"/>
        <v>0.20103129566294739</v>
      </c>
      <c r="G750" s="13">
        <f t="shared" si="47"/>
        <v>-0.22443350252232813</v>
      </c>
    </row>
    <row r="751" spans="1:7" x14ac:dyDescent="0.2">
      <c r="A751" s="13" t="s">
        <v>1022</v>
      </c>
      <c r="B751" s="15">
        <v>21.412731006160165</v>
      </c>
      <c r="C751" s="13">
        <v>0</v>
      </c>
      <c r="D751" s="13">
        <f t="shared" si="44"/>
        <v>-1.3510298354282573</v>
      </c>
      <c r="E751" s="13">
        <f t="shared" si="45"/>
        <v>-1.3510298354282573</v>
      </c>
      <c r="F751" s="13">
        <f t="shared" si="46"/>
        <v>0.2057020573099386</v>
      </c>
      <c r="G751" s="13">
        <f t="shared" si="47"/>
        <v>-0.23029664543823253</v>
      </c>
    </row>
    <row r="752" spans="1:7" x14ac:dyDescent="0.2">
      <c r="A752" s="13" t="s">
        <v>1023</v>
      </c>
      <c r="B752" s="15">
        <v>27.000684462696782</v>
      </c>
      <c r="C752" s="13">
        <v>0</v>
      </c>
      <c r="D752" s="13">
        <f t="shared" si="44"/>
        <v>-1.8333640625585754</v>
      </c>
      <c r="E752" s="13">
        <f t="shared" si="45"/>
        <v>-1.8333640625585754</v>
      </c>
      <c r="F752" s="13">
        <f t="shared" si="46"/>
        <v>0.13783800510343894</v>
      </c>
      <c r="G752" s="13">
        <f t="shared" si="47"/>
        <v>-0.14831209686056787</v>
      </c>
    </row>
    <row r="753" spans="1:7" x14ac:dyDescent="0.2">
      <c r="A753" s="13" t="s">
        <v>1024</v>
      </c>
      <c r="B753" s="15">
        <v>22.581793292265573</v>
      </c>
      <c r="C753" s="13">
        <v>0</v>
      </c>
      <c r="D753" s="13">
        <f t="shared" si="44"/>
        <v>-1.4519395438969716</v>
      </c>
      <c r="E753" s="13">
        <f t="shared" si="45"/>
        <v>-1.4519395438969716</v>
      </c>
      <c r="F753" s="13">
        <f t="shared" si="46"/>
        <v>0.18970324778542952</v>
      </c>
      <c r="G753" s="13">
        <f t="shared" si="47"/>
        <v>-0.21035473765063981</v>
      </c>
    </row>
    <row r="754" spans="1:7" x14ac:dyDescent="0.2">
      <c r="A754" s="13" t="s">
        <v>1025</v>
      </c>
      <c r="B754" s="15">
        <v>21.579739904175224</v>
      </c>
      <c r="C754" s="13">
        <v>0</v>
      </c>
      <c r="D754" s="13">
        <f t="shared" si="44"/>
        <v>-1.365445508066645</v>
      </c>
      <c r="E754" s="13">
        <f t="shared" si="45"/>
        <v>-1.365445508066645</v>
      </c>
      <c r="F754" s="13">
        <f t="shared" si="46"/>
        <v>0.2033566898403632</v>
      </c>
      <c r="G754" s="13">
        <f t="shared" si="47"/>
        <v>-0.22734824094571604</v>
      </c>
    </row>
    <row r="755" spans="1:7" x14ac:dyDescent="0.2">
      <c r="A755" s="13" t="s">
        <v>1026</v>
      </c>
      <c r="B755" s="15">
        <v>30.329911019849419</v>
      </c>
      <c r="C755" s="13">
        <v>0</v>
      </c>
      <c r="D755" s="13">
        <f t="shared" si="44"/>
        <v>-2.1207322253172558</v>
      </c>
      <c r="E755" s="13">
        <f t="shared" si="45"/>
        <v>-2.1207322253172558</v>
      </c>
      <c r="F755" s="13">
        <f t="shared" si="46"/>
        <v>0.10709802906641444</v>
      </c>
      <c r="G755" s="13">
        <f t="shared" si="47"/>
        <v>-0.11327847912173893</v>
      </c>
    </row>
    <row r="756" spans="1:7" x14ac:dyDescent="0.2">
      <c r="A756" s="13" t="s">
        <v>1027</v>
      </c>
      <c r="B756" s="15">
        <v>21.793292265571527</v>
      </c>
      <c r="C756" s="13">
        <v>0</v>
      </c>
      <c r="D756" s="13">
        <f t="shared" si="44"/>
        <v>-1.3838786632435998</v>
      </c>
      <c r="E756" s="13">
        <f t="shared" si="45"/>
        <v>-1.3838786632435998</v>
      </c>
      <c r="F756" s="13">
        <f t="shared" si="46"/>
        <v>0.200386791783737</v>
      </c>
      <c r="G756" s="13">
        <f t="shared" si="47"/>
        <v>-0.22362715796272789</v>
      </c>
    </row>
    <row r="757" spans="1:7" x14ac:dyDescent="0.2">
      <c r="A757" s="13" t="s">
        <v>1028</v>
      </c>
      <c r="B757" s="15">
        <v>21.95482546201232</v>
      </c>
      <c r="C757" s="13">
        <v>1</v>
      </c>
      <c r="D757" s="13">
        <f t="shared" si="44"/>
        <v>-1.3978216908774501</v>
      </c>
      <c r="E757" s="13">
        <f t="shared" si="45"/>
        <v>-1.3978216908774501</v>
      </c>
      <c r="F757" s="13">
        <f t="shared" si="46"/>
        <v>0.19816200374805495</v>
      </c>
      <c r="G757" s="13">
        <f t="shared" si="47"/>
        <v>-1.618670382083611</v>
      </c>
    </row>
    <row r="758" spans="1:7" x14ac:dyDescent="0.2">
      <c r="A758" s="13" t="s">
        <v>1029</v>
      </c>
      <c r="B758" s="15">
        <v>23.085557837097877</v>
      </c>
      <c r="C758" s="13">
        <v>0</v>
      </c>
      <c r="D758" s="13">
        <f t="shared" si="44"/>
        <v>-1.4954228843144033</v>
      </c>
      <c r="E758" s="13">
        <f t="shared" si="45"/>
        <v>-1.4954228843144033</v>
      </c>
      <c r="F758" s="13">
        <f t="shared" si="46"/>
        <v>0.18310917691918827</v>
      </c>
      <c r="G758" s="13">
        <f t="shared" si="47"/>
        <v>-0.2022498245316505</v>
      </c>
    </row>
    <row r="759" spans="1:7" x14ac:dyDescent="0.2">
      <c r="A759" s="13" t="s">
        <v>1030</v>
      </c>
      <c r="B759" s="15">
        <v>21.831622176591377</v>
      </c>
      <c r="C759" s="13">
        <v>0</v>
      </c>
      <c r="D759" s="13">
        <f t="shared" si="44"/>
        <v>-1.3871871782753611</v>
      </c>
      <c r="E759" s="13">
        <f t="shared" si="45"/>
        <v>-1.3871871782753611</v>
      </c>
      <c r="F759" s="13">
        <f t="shared" si="46"/>
        <v>0.19985718751624196</v>
      </c>
      <c r="G759" s="13">
        <f t="shared" si="47"/>
        <v>-0.22296505164152669</v>
      </c>
    </row>
    <row r="760" spans="1:7" x14ac:dyDescent="0.2">
      <c r="A760" s="13" t="s">
        <v>1031</v>
      </c>
      <c r="B760" s="15">
        <v>22.962354551676935</v>
      </c>
      <c r="C760" s="13">
        <v>1</v>
      </c>
      <c r="D760" s="13">
        <f t="shared" si="44"/>
        <v>-1.4847883717123143</v>
      </c>
      <c r="E760" s="13">
        <f t="shared" si="45"/>
        <v>-1.4847883717123143</v>
      </c>
      <c r="F760" s="13">
        <f t="shared" si="46"/>
        <v>0.18470525320980852</v>
      </c>
      <c r="G760" s="13">
        <f t="shared" si="47"/>
        <v>-1.68899395033079</v>
      </c>
    </row>
    <row r="761" spans="1:7" x14ac:dyDescent="0.2">
      <c r="A761" s="13" t="s">
        <v>1032</v>
      </c>
      <c r="B761" s="15">
        <v>24.747433264887064</v>
      </c>
      <c r="C761" s="13">
        <v>0</v>
      </c>
      <c r="D761" s="13">
        <f t="shared" si="44"/>
        <v>-1.6388706431914752</v>
      </c>
      <c r="E761" s="13">
        <f t="shared" si="45"/>
        <v>-1.6388706431914752</v>
      </c>
      <c r="F761" s="13">
        <f t="shared" si="46"/>
        <v>0.16261879293439782</v>
      </c>
      <c r="G761" s="13">
        <f t="shared" si="47"/>
        <v>-0.1774758676532161</v>
      </c>
    </row>
    <row r="762" spans="1:7" x14ac:dyDescent="0.2">
      <c r="A762" s="13" t="s">
        <v>1033</v>
      </c>
      <c r="B762" s="15">
        <v>21.957563312799451</v>
      </c>
      <c r="C762" s="13">
        <v>0</v>
      </c>
      <c r="D762" s="13">
        <f t="shared" si="44"/>
        <v>-1.3980580133797187</v>
      </c>
      <c r="E762" s="13">
        <f t="shared" si="45"/>
        <v>-1.3980580133797187</v>
      </c>
      <c r="F762" s="13">
        <f t="shared" si="46"/>
        <v>0.19812445624044803</v>
      </c>
      <c r="G762" s="13">
        <f t="shared" si="47"/>
        <v>-0.22080186550234676</v>
      </c>
    </row>
    <row r="763" spans="1:7" x14ac:dyDescent="0.2">
      <c r="A763" s="13" t="s">
        <v>1034</v>
      </c>
      <c r="B763" s="15">
        <v>22.414784394250514</v>
      </c>
      <c r="C763" s="13">
        <v>0</v>
      </c>
      <c r="D763" s="13">
        <f t="shared" si="44"/>
        <v>-1.4375238712585838</v>
      </c>
      <c r="E763" s="13">
        <f t="shared" si="45"/>
        <v>-1.4375238712585838</v>
      </c>
      <c r="F763" s="13">
        <f t="shared" si="46"/>
        <v>0.19192908417135432</v>
      </c>
      <c r="G763" s="13">
        <f t="shared" si="47"/>
        <v>-0.21310545719768909</v>
      </c>
    </row>
    <row r="764" spans="1:7" x14ac:dyDescent="0.2">
      <c r="A764" s="13" t="s">
        <v>1035</v>
      </c>
      <c r="B764" s="15">
        <v>21.998631074606433</v>
      </c>
      <c r="C764" s="13">
        <v>0</v>
      </c>
      <c r="D764" s="13">
        <f t="shared" si="44"/>
        <v>-1.4016028509137486</v>
      </c>
      <c r="E764" s="13">
        <f t="shared" si="45"/>
        <v>-1.4016028509137486</v>
      </c>
      <c r="F764" s="13">
        <f t="shared" si="46"/>
        <v>0.19756188639825173</v>
      </c>
      <c r="G764" s="13">
        <f t="shared" si="47"/>
        <v>-0.22010054395880274</v>
      </c>
    </row>
    <row r="765" spans="1:7" x14ac:dyDescent="0.2">
      <c r="A765" s="13" t="s">
        <v>1036</v>
      </c>
      <c r="B765" s="15">
        <v>22.414784394250514</v>
      </c>
      <c r="C765" s="13">
        <v>0</v>
      </c>
      <c r="D765" s="13">
        <f t="shared" si="44"/>
        <v>-1.4375238712585838</v>
      </c>
      <c r="E765" s="13">
        <f t="shared" si="45"/>
        <v>-1.4375238712585838</v>
      </c>
      <c r="F765" s="13">
        <f t="shared" si="46"/>
        <v>0.19192908417135432</v>
      </c>
      <c r="G765" s="13">
        <f t="shared" si="47"/>
        <v>-0.21310545719768909</v>
      </c>
    </row>
    <row r="766" spans="1:7" x14ac:dyDescent="0.2">
      <c r="A766" s="13" t="s">
        <v>1037</v>
      </c>
      <c r="B766" s="15">
        <v>42.414784394250511</v>
      </c>
      <c r="C766" s="13">
        <v>1</v>
      </c>
      <c r="D766" s="13">
        <f t="shared" si="44"/>
        <v>-3.1638597503310848</v>
      </c>
      <c r="E766" s="13">
        <f t="shared" si="45"/>
        <v>-3.1638597503310848</v>
      </c>
      <c r="F766" s="13">
        <f t="shared" si="46"/>
        <v>4.0548625589965408E-2</v>
      </c>
      <c r="G766" s="13">
        <f t="shared" si="47"/>
        <v>-3.2052533932006755</v>
      </c>
    </row>
    <row r="767" spans="1:7" x14ac:dyDescent="0.2">
      <c r="A767" s="13" t="s">
        <v>1038</v>
      </c>
      <c r="B767" s="15">
        <v>22.165639972621491</v>
      </c>
      <c r="C767" s="13">
        <v>0</v>
      </c>
      <c r="D767" s="13">
        <f t="shared" si="44"/>
        <v>-1.4160185235521363</v>
      </c>
      <c r="E767" s="13">
        <f t="shared" si="45"/>
        <v>-1.4160185235521363</v>
      </c>
      <c r="F767" s="13">
        <f t="shared" si="46"/>
        <v>0.19528651238782463</v>
      </c>
      <c r="G767" s="13">
        <f t="shared" si="47"/>
        <v>-0.21726898092642949</v>
      </c>
    </row>
    <row r="768" spans="1:7" x14ac:dyDescent="0.2">
      <c r="A768" s="13" t="s">
        <v>1039</v>
      </c>
      <c r="B768" s="15">
        <v>23.942505133470227</v>
      </c>
      <c r="C768" s="13">
        <v>0</v>
      </c>
      <c r="D768" s="13">
        <f t="shared" si="44"/>
        <v>-1.5693918275244914</v>
      </c>
      <c r="E768" s="13">
        <f t="shared" si="45"/>
        <v>-1.5693918275244914</v>
      </c>
      <c r="F768" s="13">
        <f t="shared" si="46"/>
        <v>0.17230310881285299</v>
      </c>
      <c r="G768" s="13">
        <f t="shared" si="47"/>
        <v>-0.18910826506359277</v>
      </c>
    </row>
    <row r="769" spans="1:7" x14ac:dyDescent="0.2">
      <c r="A769" s="13" t="s">
        <v>1040</v>
      </c>
      <c r="B769" s="15">
        <v>22.316221765913756</v>
      </c>
      <c r="C769" s="13">
        <v>0</v>
      </c>
      <c r="D769" s="13">
        <f t="shared" si="44"/>
        <v>-1.4290162611769122</v>
      </c>
      <c r="E769" s="13">
        <f t="shared" si="45"/>
        <v>-1.4290162611769122</v>
      </c>
      <c r="F769" s="13">
        <f t="shared" si="46"/>
        <v>0.19325200841374282</v>
      </c>
      <c r="G769" s="13">
        <f t="shared" si="47"/>
        <v>-0.21474393756508633</v>
      </c>
    </row>
    <row r="770" spans="1:7" x14ac:dyDescent="0.2">
      <c r="A770" s="13" t="s">
        <v>1041</v>
      </c>
      <c r="B770" s="15">
        <v>23.085557837097877</v>
      </c>
      <c r="C770" s="13">
        <v>0</v>
      </c>
      <c r="D770" s="13">
        <f t="shared" ref="D770:D833" si="48">$J$2+$J$3*B770</f>
        <v>-1.4954228843144033</v>
      </c>
      <c r="E770" s="13">
        <f t="shared" si="45"/>
        <v>-1.4954228843144033</v>
      </c>
      <c r="F770" s="13">
        <f t="shared" si="46"/>
        <v>0.18310917691918827</v>
      </c>
      <c r="G770" s="13">
        <f t="shared" si="47"/>
        <v>-0.2022498245316505</v>
      </c>
    </row>
    <row r="771" spans="1:7" x14ac:dyDescent="0.2">
      <c r="A771" s="13" t="s">
        <v>1042</v>
      </c>
      <c r="B771" s="15">
        <v>25.34428473648186</v>
      </c>
      <c r="C771" s="13">
        <v>0</v>
      </c>
      <c r="D771" s="13">
        <f t="shared" si="48"/>
        <v>-1.6903889486860411</v>
      </c>
      <c r="E771" s="13">
        <f t="shared" ref="E771:E834" si="49">MIN(MAX(D771,-35),35)</f>
        <v>-1.6903889486860411</v>
      </c>
      <c r="F771" s="13">
        <f t="shared" ref="F771:F834" si="50">1/(1+EXP(-E771))</f>
        <v>0.15572469643597925</v>
      </c>
      <c r="G771" s="13">
        <f t="shared" ref="G771:G834" si="51">C771*LN(F771)+(1-C771)*LN(1-F771)</f>
        <v>-0.16927664851736787</v>
      </c>
    </row>
    <row r="772" spans="1:7" x14ac:dyDescent="0.2">
      <c r="A772" s="13" t="s">
        <v>1043</v>
      </c>
      <c r="B772" s="15">
        <v>22.387405886379192</v>
      </c>
      <c r="C772" s="13">
        <v>0</v>
      </c>
      <c r="D772" s="13">
        <f t="shared" si="48"/>
        <v>-1.4351606462358972</v>
      </c>
      <c r="E772" s="13">
        <f t="shared" si="49"/>
        <v>-1.4351606462358972</v>
      </c>
      <c r="F772" s="13">
        <f t="shared" si="50"/>
        <v>0.1922958690648118</v>
      </c>
      <c r="G772" s="13">
        <f t="shared" si="51"/>
        <v>-0.2135594621044887</v>
      </c>
    </row>
    <row r="773" spans="1:7" x14ac:dyDescent="0.2">
      <c r="A773" s="13" t="s">
        <v>1044</v>
      </c>
      <c r="B773" s="15">
        <v>22.806297056810404</v>
      </c>
      <c r="C773" s="13">
        <v>0</v>
      </c>
      <c r="D773" s="13">
        <f t="shared" si="48"/>
        <v>-1.471317989083001</v>
      </c>
      <c r="E773" s="13">
        <f t="shared" si="49"/>
        <v>-1.471317989083001</v>
      </c>
      <c r="F773" s="13">
        <f t="shared" si="50"/>
        <v>0.18674236877249514</v>
      </c>
      <c r="G773" s="13">
        <f t="shared" si="51"/>
        <v>-0.20670733005449757</v>
      </c>
    </row>
    <row r="774" spans="1:7" x14ac:dyDescent="0.2">
      <c r="A774" s="13" t="s">
        <v>1045</v>
      </c>
      <c r="B774" s="15">
        <v>28.084873374401095</v>
      </c>
      <c r="C774" s="13">
        <v>0</v>
      </c>
      <c r="D774" s="13">
        <f t="shared" si="48"/>
        <v>-1.9269477734569616</v>
      </c>
      <c r="E774" s="13">
        <f t="shared" si="49"/>
        <v>-1.9269477734569616</v>
      </c>
      <c r="F774" s="13">
        <f t="shared" si="50"/>
        <v>0.12708880047416329</v>
      </c>
      <c r="G774" s="13">
        <f t="shared" si="51"/>
        <v>-0.13592144707243914</v>
      </c>
    </row>
    <row r="775" spans="1:7" x14ac:dyDescent="0.2">
      <c r="A775" s="13" t="s">
        <v>1046</v>
      </c>
      <c r="B775" s="15">
        <v>23.060917180013689</v>
      </c>
      <c r="C775" s="13">
        <v>0</v>
      </c>
      <c r="D775" s="13">
        <f t="shared" si="48"/>
        <v>-1.4932959817939855</v>
      </c>
      <c r="E775" s="13">
        <f t="shared" si="49"/>
        <v>-1.4932959817939855</v>
      </c>
      <c r="F775" s="13">
        <f t="shared" si="50"/>
        <v>0.18342753388813574</v>
      </c>
      <c r="G775" s="13">
        <f t="shared" si="51"/>
        <v>-0.20263961838264755</v>
      </c>
    </row>
    <row r="776" spans="1:7" x14ac:dyDescent="0.2">
      <c r="A776" s="13" t="s">
        <v>1047</v>
      </c>
      <c r="B776" s="15">
        <v>25.916495550992472</v>
      </c>
      <c r="C776" s="13">
        <v>0</v>
      </c>
      <c r="D776" s="13">
        <f t="shared" si="48"/>
        <v>-1.7397803516601893</v>
      </c>
      <c r="E776" s="13">
        <f t="shared" si="49"/>
        <v>-1.7397803516601893</v>
      </c>
      <c r="F776" s="13">
        <f t="shared" si="50"/>
        <v>0.14934083610061516</v>
      </c>
      <c r="G776" s="13">
        <f t="shared" si="51"/>
        <v>-0.16174374309195588</v>
      </c>
    </row>
    <row r="777" spans="1:7" x14ac:dyDescent="0.2">
      <c r="A777" s="13" t="s">
        <v>1048</v>
      </c>
      <c r="B777" s="15">
        <v>24</v>
      </c>
      <c r="C777" s="13">
        <v>0</v>
      </c>
      <c r="D777" s="13">
        <f t="shared" si="48"/>
        <v>-1.5743546000721331</v>
      </c>
      <c r="E777" s="13">
        <f t="shared" si="49"/>
        <v>-1.5743546000721331</v>
      </c>
      <c r="F777" s="13">
        <f t="shared" si="50"/>
        <v>0.171596494865072</v>
      </c>
      <c r="G777" s="13">
        <f t="shared" si="51"/>
        <v>-0.18825491825897867</v>
      </c>
    </row>
    <row r="778" spans="1:7" x14ac:dyDescent="0.2">
      <c r="A778" s="13" t="s">
        <v>1049</v>
      </c>
      <c r="B778" s="15">
        <v>22.581793292265573</v>
      </c>
      <c r="C778" s="13">
        <v>0</v>
      </c>
      <c r="D778" s="13">
        <f t="shared" si="48"/>
        <v>-1.4519395438969716</v>
      </c>
      <c r="E778" s="13">
        <f t="shared" si="49"/>
        <v>-1.4519395438969716</v>
      </c>
      <c r="F778" s="13">
        <f t="shared" si="50"/>
        <v>0.18970324778542952</v>
      </c>
      <c r="G778" s="13">
        <f t="shared" si="51"/>
        <v>-0.21035473765063981</v>
      </c>
    </row>
    <row r="779" spans="1:7" x14ac:dyDescent="0.2">
      <c r="A779" s="13" t="s">
        <v>1050</v>
      </c>
      <c r="B779" s="15">
        <v>23.748117727583846</v>
      </c>
      <c r="C779" s="13">
        <v>0</v>
      </c>
      <c r="D779" s="13">
        <f t="shared" si="48"/>
        <v>-1.552612929863417</v>
      </c>
      <c r="E779" s="13">
        <f t="shared" si="49"/>
        <v>-1.552612929863417</v>
      </c>
      <c r="F779" s="13">
        <f t="shared" si="50"/>
        <v>0.17470920025266354</v>
      </c>
      <c r="G779" s="13">
        <f t="shared" si="51"/>
        <v>-0.192019470213312</v>
      </c>
    </row>
    <row r="780" spans="1:7" x14ac:dyDescent="0.2">
      <c r="A780" s="13" t="s">
        <v>1051</v>
      </c>
      <c r="B780" s="15">
        <v>27.917864476386036</v>
      </c>
      <c r="C780" s="13">
        <v>0</v>
      </c>
      <c r="D780" s="13">
        <f t="shared" si="48"/>
        <v>-1.9125321008185738</v>
      </c>
      <c r="E780" s="13">
        <f t="shared" si="49"/>
        <v>-1.9125321008185738</v>
      </c>
      <c r="F780" s="13">
        <f t="shared" si="50"/>
        <v>0.12869665095353708</v>
      </c>
      <c r="G780" s="13">
        <f t="shared" si="51"/>
        <v>-0.13776508601710241</v>
      </c>
    </row>
    <row r="781" spans="1:7" x14ac:dyDescent="0.2">
      <c r="A781" s="13" t="s">
        <v>1052</v>
      </c>
      <c r="B781" s="15">
        <v>23.329226557152634</v>
      </c>
      <c r="C781" s="13">
        <v>1</v>
      </c>
      <c r="D781" s="13">
        <f t="shared" si="48"/>
        <v>-1.5164555870163132</v>
      </c>
      <c r="E781" s="13">
        <f t="shared" si="49"/>
        <v>-1.5164555870163132</v>
      </c>
      <c r="F781" s="13">
        <f t="shared" si="50"/>
        <v>0.17998404533902918</v>
      </c>
      <c r="G781" s="13">
        <f t="shared" si="51"/>
        <v>-1.7148870690258116</v>
      </c>
    </row>
    <row r="782" spans="1:7" x14ac:dyDescent="0.2">
      <c r="A782" s="13" t="s">
        <v>1053</v>
      </c>
      <c r="B782" s="15">
        <v>24.580424366872005</v>
      </c>
      <c r="C782" s="13">
        <v>0</v>
      </c>
      <c r="D782" s="13">
        <f t="shared" si="48"/>
        <v>-1.6244549705530875</v>
      </c>
      <c r="E782" s="13">
        <f t="shared" si="49"/>
        <v>-1.6244549705530875</v>
      </c>
      <c r="F782" s="13">
        <f t="shared" si="50"/>
        <v>0.16459139132675521</v>
      </c>
      <c r="G782" s="13">
        <f t="shared" si="51"/>
        <v>-0.17983432212029551</v>
      </c>
    </row>
    <row r="783" spans="1:7" x14ac:dyDescent="0.2">
      <c r="A783" s="13" t="s">
        <v>1054</v>
      </c>
      <c r="B783" s="15">
        <v>25.826146475017111</v>
      </c>
      <c r="C783" s="13">
        <v>0</v>
      </c>
      <c r="D783" s="13">
        <f t="shared" si="48"/>
        <v>-1.7319817090853238</v>
      </c>
      <c r="E783" s="13">
        <f t="shared" si="49"/>
        <v>-1.7319817090853238</v>
      </c>
      <c r="F783" s="13">
        <f t="shared" si="50"/>
        <v>0.15033427291426768</v>
      </c>
      <c r="G783" s="13">
        <f t="shared" si="51"/>
        <v>-0.16291226909773335</v>
      </c>
    </row>
    <row r="784" spans="1:7" x14ac:dyDescent="0.2">
      <c r="A784" s="13" t="s">
        <v>1055</v>
      </c>
      <c r="B784" s="15">
        <v>22.833675564681723</v>
      </c>
      <c r="C784" s="13">
        <v>0</v>
      </c>
      <c r="D784" s="13">
        <f t="shared" si="48"/>
        <v>-1.4736812141056872</v>
      </c>
      <c r="E784" s="13">
        <f t="shared" si="49"/>
        <v>-1.4736812141056872</v>
      </c>
      <c r="F784" s="13">
        <f t="shared" si="50"/>
        <v>0.18638373226501759</v>
      </c>
      <c r="G784" s="13">
        <f t="shared" si="51"/>
        <v>-0.20626643968983471</v>
      </c>
    </row>
    <row r="785" spans="1:7" x14ac:dyDescent="0.2">
      <c r="A785" s="13" t="s">
        <v>1056</v>
      </c>
      <c r="B785" s="15">
        <v>23.414099931553729</v>
      </c>
      <c r="C785" s="13">
        <v>0</v>
      </c>
      <c r="D785" s="13">
        <f t="shared" si="48"/>
        <v>-1.5237815845866416</v>
      </c>
      <c r="E785" s="13">
        <f t="shared" si="49"/>
        <v>-1.5237815845866416</v>
      </c>
      <c r="F785" s="13">
        <f t="shared" si="50"/>
        <v>0.17890533669318959</v>
      </c>
      <c r="G785" s="13">
        <f t="shared" si="51"/>
        <v>-0.19711687373217596</v>
      </c>
    </row>
    <row r="786" spans="1:7" x14ac:dyDescent="0.2">
      <c r="A786" s="13" t="s">
        <v>1057</v>
      </c>
      <c r="B786" s="15">
        <v>22.965092402464066</v>
      </c>
      <c r="C786" s="13">
        <v>0</v>
      </c>
      <c r="D786" s="13">
        <f t="shared" si="48"/>
        <v>-1.4850246942145828</v>
      </c>
      <c r="E786" s="13">
        <f t="shared" si="49"/>
        <v>-1.4850246942145828</v>
      </c>
      <c r="F786" s="13">
        <f t="shared" si="50"/>
        <v>0.184669668239544</v>
      </c>
      <c r="G786" s="13">
        <f t="shared" si="51"/>
        <v>-0.20416193281572395</v>
      </c>
    </row>
    <row r="787" spans="1:7" x14ac:dyDescent="0.2">
      <c r="A787" s="13" t="s">
        <v>1058</v>
      </c>
      <c r="B787" s="15">
        <v>23.4031485284052</v>
      </c>
      <c r="C787" s="13">
        <v>0</v>
      </c>
      <c r="D787" s="13">
        <f t="shared" si="48"/>
        <v>-1.5228362945775669</v>
      </c>
      <c r="E787" s="13">
        <f t="shared" si="49"/>
        <v>-1.5228362945775669</v>
      </c>
      <c r="F787" s="13">
        <f t="shared" si="50"/>
        <v>0.17904424026097576</v>
      </c>
      <c r="G787" s="13">
        <f t="shared" si="51"/>
        <v>-0.19728605680495856</v>
      </c>
    </row>
    <row r="788" spans="1:7" x14ac:dyDescent="0.2">
      <c r="A788" s="13" t="s">
        <v>1059</v>
      </c>
      <c r="B788" s="15">
        <v>27.085557837097877</v>
      </c>
      <c r="C788" s="13">
        <v>0</v>
      </c>
      <c r="D788" s="13">
        <f t="shared" si="48"/>
        <v>-1.8406900601289038</v>
      </c>
      <c r="E788" s="13">
        <f t="shared" si="49"/>
        <v>-1.8406900601289038</v>
      </c>
      <c r="F788" s="13">
        <f t="shared" si="50"/>
        <v>0.13696970081985058</v>
      </c>
      <c r="G788" s="13">
        <f t="shared" si="51"/>
        <v>-0.14730547938390853</v>
      </c>
    </row>
    <row r="789" spans="1:7" x14ac:dyDescent="0.2">
      <c r="A789" s="13" t="s">
        <v>1060</v>
      </c>
      <c r="B789" s="15">
        <v>23.561943874058862</v>
      </c>
      <c r="C789" s="13">
        <v>0</v>
      </c>
      <c r="D789" s="13">
        <f t="shared" si="48"/>
        <v>-1.5365429997091489</v>
      </c>
      <c r="E789" s="13">
        <f t="shared" si="49"/>
        <v>-1.5365429997091489</v>
      </c>
      <c r="F789" s="13">
        <f t="shared" si="50"/>
        <v>0.17703838297061569</v>
      </c>
      <c r="G789" s="13">
        <f t="shared" si="51"/>
        <v>-0.19484571726702787</v>
      </c>
    </row>
    <row r="790" spans="1:7" x14ac:dyDescent="0.2">
      <c r="A790" s="13" t="s">
        <v>1061</v>
      </c>
      <c r="B790" s="15">
        <v>23.208761122518823</v>
      </c>
      <c r="C790" s="13">
        <v>0</v>
      </c>
      <c r="D790" s="13">
        <f t="shared" si="48"/>
        <v>-1.5060573969164925</v>
      </c>
      <c r="E790" s="13">
        <f t="shared" si="49"/>
        <v>-1.5060573969164925</v>
      </c>
      <c r="F790" s="13">
        <f t="shared" si="50"/>
        <v>0.18152382188571539</v>
      </c>
      <c r="G790" s="13">
        <f t="shared" si="51"/>
        <v>-0.20031098691423638</v>
      </c>
    </row>
    <row r="791" spans="1:7" x14ac:dyDescent="0.2">
      <c r="A791" s="13" t="s">
        <v>1062</v>
      </c>
      <c r="B791" s="15">
        <v>25.831622176591377</v>
      </c>
      <c r="C791" s="13">
        <v>0</v>
      </c>
      <c r="D791" s="13">
        <f t="shared" si="48"/>
        <v>-1.7324543540898614</v>
      </c>
      <c r="E791" s="13">
        <f t="shared" si="49"/>
        <v>-1.7324543540898614</v>
      </c>
      <c r="F791" s="13">
        <f t="shared" si="50"/>
        <v>0.15027391011145447</v>
      </c>
      <c r="G791" s="13">
        <f t="shared" si="51"/>
        <v>-0.16284122862050421</v>
      </c>
    </row>
    <row r="792" spans="1:7" x14ac:dyDescent="0.2">
      <c r="A792" s="13" t="s">
        <v>1063</v>
      </c>
      <c r="B792" s="15">
        <v>23.252566735112936</v>
      </c>
      <c r="C792" s="13">
        <v>0</v>
      </c>
      <c r="D792" s="13">
        <f t="shared" si="48"/>
        <v>-1.509838556952791</v>
      </c>
      <c r="E792" s="13">
        <f t="shared" si="49"/>
        <v>-1.509838556952791</v>
      </c>
      <c r="F792" s="13">
        <f t="shared" si="50"/>
        <v>0.18096272023550364</v>
      </c>
      <c r="G792" s="13">
        <f t="shared" si="51"/>
        <v>-0.19962567752704069</v>
      </c>
    </row>
    <row r="793" spans="1:7" x14ac:dyDescent="0.2">
      <c r="A793" s="13" t="s">
        <v>1064</v>
      </c>
      <c r="B793" s="15">
        <v>33.57973990417522</v>
      </c>
      <c r="C793" s="13">
        <v>0</v>
      </c>
      <c r="D793" s="13">
        <f t="shared" si="48"/>
        <v>-2.4012470355101456</v>
      </c>
      <c r="E793" s="13">
        <f t="shared" si="49"/>
        <v>-2.4012470355101456</v>
      </c>
      <c r="F793" s="13">
        <f t="shared" si="50"/>
        <v>8.3077653217942846E-2</v>
      </c>
      <c r="G793" s="13">
        <f t="shared" si="51"/>
        <v>-8.6732492119386356E-2</v>
      </c>
    </row>
    <row r="794" spans="1:7" x14ac:dyDescent="0.2">
      <c r="A794" s="13" t="s">
        <v>1065</v>
      </c>
      <c r="B794" s="15">
        <v>25.49760438056126</v>
      </c>
      <c r="C794" s="13">
        <v>0</v>
      </c>
      <c r="D794" s="13">
        <f t="shared" si="48"/>
        <v>-1.7036230088130855</v>
      </c>
      <c r="E794" s="13">
        <f t="shared" si="49"/>
        <v>-1.7036230088130855</v>
      </c>
      <c r="F794" s="13">
        <f t="shared" si="50"/>
        <v>0.15399267145651371</v>
      </c>
      <c r="G794" s="13">
        <f t="shared" si="51"/>
        <v>-0.16722725683248069</v>
      </c>
    </row>
    <row r="795" spans="1:7" x14ac:dyDescent="0.2">
      <c r="A795" s="13" t="s">
        <v>1066</v>
      </c>
      <c r="B795" s="15">
        <v>26.918548939082822</v>
      </c>
      <c r="C795" s="13">
        <v>0</v>
      </c>
      <c r="D795" s="13">
        <f t="shared" si="48"/>
        <v>-1.8262743874905161</v>
      </c>
      <c r="E795" s="13">
        <f t="shared" si="49"/>
        <v>-1.8262743874905161</v>
      </c>
      <c r="F795" s="13">
        <f t="shared" si="50"/>
        <v>0.1386826981019941</v>
      </c>
      <c r="G795" s="13">
        <f t="shared" si="51"/>
        <v>-0.1492923152684825</v>
      </c>
    </row>
    <row r="796" spans="1:7" x14ac:dyDescent="0.2">
      <c r="A796" s="13" t="s">
        <v>1067</v>
      </c>
      <c r="B796" s="15">
        <v>29.412731006160165</v>
      </c>
      <c r="C796" s="13">
        <v>0</v>
      </c>
      <c r="D796" s="13">
        <f t="shared" si="48"/>
        <v>-2.0415641870572578</v>
      </c>
      <c r="E796" s="13">
        <f t="shared" si="49"/>
        <v>-2.0415641870572578</v>
      </c>
      <c r="F796" s="13">
        <f t="shared" si="50"/>
        <v>0.11490755241680853</v>
      </c>
      <c r="G796" s="13">
        <f t="shared" si="51"/>
        <v>-0.12206317888385135</v>
      </c>
    </row>
    <row r="797" spans="1:7" x14ac:dyDescent="0.2">
      <c r="A797" s="13" t="s">
        <v>1068</v>
      </c>
      <c r="B797" s="15">
        <v>23.748117727583846</v>
      </c>
      <c r="C797" s="13">
        <v>0</v>
      </c>
      <c r="D797" s="13">
        <f t="shared" si="48"/>
        <v>-1.552612929863417</v>
      </c>
      <c r="E797" s="13">
        <f t="shared" si="49"/>
        <v>-1.552612929863417</v>
      </c>
      <c r="F797" s="13">
        <f t="shared" si="50"/>
        <v>0.17470920025266354</v>
      </c>
      <c r="G797" s="13">
        <f t="shared" si="51"/>
        <v>-0.192019470213312</v>
      </c>
    </row>
    <row r="798" spans="1:7" x14ac:dyDescent="0.2">
      <c r="A798" s="13" t="s">
        <v>1069</v>
      </c>
      <c r="B798" s="15">
        <v>25.43189596167009</v>
      </c>
      <c r="C798" s="13">
        <v>0</v>
      </c>
      <c r="D798" s="13">
        <f t="shared" si="48"/>
        <v>-1.697951268758638</v>
      </c>
      <c r="E798" s="13">
        <f t="shared" si="49"/>
        <v>-1.697951268758638</v>
      </c>
      <c r="F798" s="13">
        <f t="shared" si="50"/>
        <v>0.15473303061729973</v>
      </c>
      <c r="G798" s="13">
        <f t="shared" si="51"/>
        <v>-0.16810276142565606</v>
      </c>
    </row>
    <row r="799" spans="1:7" x14ac:dyDescent="0.2">
      <c r="A799" s="13" t="s">
        <v>1070</v>
      </c>
      <c r="B799" s="15">
        <v>23.917864476386036</v>
      </c>
      <c r="C799" s="13">
        <v>0</v>
      </c>
      <c r="D799" s="13">
        <f t="shared" si="48"/>
        <v>-1.5672649250040733</v>
      </c>
      <c r="E799" s="13">
        <f t="shared" si="49"/>
        <v>-1.5672649250040733</v>
      </c>
      <c r="F799" s="13">
        <f t="shared" si="50"/>
        <v>0.17260664792483696</v>
      </c>
      <c r="G799" s="13">
        <f t="shared" si="51"/>
        <v>-0.18947505970409373</v>
      </c>
    </row>
    <row r="800" spans="1:7" x14ac:dyDescent="0.2">
      <c r="A800" s="13" t="s">
        <v>1071</v>
      </c>
      <c r="B800" s="15">
        <v>23.917864476386036</v>
      </c>
      <c r="C800" s="13">
        <v>0</v>
      </c>
      <c r="D800" s="13">
        <f t="shared" si="48"/>
        <v>-1.5672649250040733</v>
      </c>
      <c r="E800" s="13">
        <f t="shared" si="49"/>
        <v>-1.5672649250040733</v>
      </c>
      <c r="F800" s="13">
        <f t="shared" si="50"/>
        <v>0.17260664792483696</v>
      </c>
      <c r="G800" s="13">
        <f t="shared" si="51"/>
        <v>-0.18947505970409373</v>
      </c>
    </row>
    <row r="801" spans="1:7" x14ac:dyDescent="0.2">
      <c r="A801" s="13" t="s">
        <v>1072</v>
      </c>
      <c r="B801" s="15">
        <v>23.917864476386036</v>
      </c>
      <c r="C801" s="13">
        <v>0</v>
      </c>
      <c r="D801" s="13">
        <f t="shared" si="48"/>
        <v>-1.5672649250040733</v>
      </c>
      <c r="E801" s="13">
        <f t="shared" si="49"/>
        <v>-1.5672649250040733</v>
      </c>
      <c r="F801" s="13">
        <f t="shared" si="50"/>
        <v>0.17260664792483696</v>
      </c>
      <c r="G801" s="13">
        <f t="shared" si="51"/>
        <v>-0.18947505970409373</v>
      </c>
    </row>
    <row r="802" spans="1:7" x14ac:dyDescent="0.2">
      <c r="A802" s="13" t="s">
        <v>1073</v>
      </c>
      <c r="B802" s="15">
        <v>23.917864476386036</v>
      </c>
      <c r="C802" s="13">
        <v>0</v>
      </c>
      <c r="D802" s="13">
        <f t="shared" si="48"/>
        <v>-1.5672649250040733</v>
      </c>
      <c r="E802" s="13">
        <f t="shared" si="49"/>
        <v>-1.5672649250040733</v>
      </c>
      <c r="F802" s="13">
        <f t="shared" si="50"/>
        <v>0.17260664792483696</v>
      </c>
      <c r="G802" s="13">
        <f t="shared" si="51"/>
        <v>-0.18947505970409373</v>
      </c>
    </row>
    <row r="803" spans="1:7" x14ac:dyDescent="0.2">
      <c r="A803" s="13" t="s">
        <v>1074</v>
      </c>
      <c r="B803" s="15">
        <v>27.167693360711841</v>
      </c>
      <c r="C803" s="13">
        <v>0</v>
      </c>
      <c r="D803" s="13">
        <f t="shared" si="48"/>
        <v>-1.8477797351969631</v>
      </c>
      <c r="E803" s="13">
        <f t="shared" si="49"/>
        <v>-1.8477797351969631</v>
      </c>
      <c r="F803" s="13">
        <f t="shared" si="50"/>
        <v>0.13613379234126657</v>
      </c>
      <c r="G803" s="13">
        <f t="shared" si="51"/>
        <v>-0.14633737441576478</v>
      </c>
    </row>
    <row r="804" spans="1:7" x14ac:dyDescent="0.2">
      <c r="A804" s="13" t="s">
        <v>1075</v>
      </c>
      <c r="B804" s="15">
        <v>23.958932238193018</v>
      </c>
      <c r="C804" s="13">
        <v>0</v>
      </c>
      <c r="D804" s="13">
        <f t="shared" si="48"/>
        <v>-1.5708097625381032</v>
      </c>
      <c r="E804" s="13">
        <f t="shared" si="49"/>
        <v>-1.5708097625381032</v>
      </c>
      <c r="F804" s="13">
        <f t="shared" si="50"/>
        <v>0.17210098432050205</v>
      </c>
      <c r="G804" s="13">
        <f t="shared" si="51"/>
        <v>-0.18886409377455185</v>
      </c>
    </row>
    <row r="805" spans="1:7" x14ac:dyDescent="0.2">
      <c r="A805" s="13" t="s">
        <v>1076</v>
      </c>
      <c r="B805" s="15">
        <v>24.435318275154003</v>
      </c>
      <c r="C805" s="13">
        <v>0</v>
      </c>
      <c r="D805" s="13">
        <f t="shared" si="48"/>
        <v>-1.6119298779328488</v>
      </c>
      <c r="E805" s="13">
        <f t="shared" si="49"/>
        <v>-1.6119298779328488</v>
      </c>
      <c r="F805" s="13">
        <f t="shared" si="50"/>
        <v>0.16632084778259681</v>
      </c>
      <c r="G805" s="13">
        <f t="shared" si="51"/>
        <v>-0.18190666021456117</v>
      </c>
    </row>
    <row r="806" spans="1:7" x14ac:dyDescent="0.2">
      <c r="A806" s="13" t="s">
        <v>1077</v>
      </c>
      <c r="B806" s="15">
        <v>25.084188911704313</v>
      </c>
      <c r="C806" s="13">
        <v>0</v>
      </c>
      <c r="D806" s="13">
        <f t="shared" si="48"/>
        <v>-1.6679383109705193</v>
      </c>
      <c r="E806" s="13">
        <f t="shared" si="49"/>
        <v>-1.6679383109705193</v>
      </c>
      <c r="F806" s="13">
        <f t="shared" si="50"/>
        <v>0.15869924912415628</v>
      </c>
      <c r="G806" s="13">
        <f t="shared" si="51"/>
        <v>-0.17280607190723224</v>
      </c>
    </row>
    <row r="807" spans="1:7" x14ac:dyDescent="0.2">
      <c r="A807" s="13" t="s">
        <v>1078</v>
      </c>
      <c r="B807" s="15">
        <v>27.252566735112936</v>
      </c>
      <c r="C807" s="13">
        <v>0</v>
      </c>
      <c r="D807" s="13">
        <f t="shared" si="48"/>
        <v>-1.8551057327672915</v>
      </c>
      <c r="E807" s="13">
        <f t="shared" si="49"/>
        <v>-1.8551057327672915</v>
      </c>
      <c r="F807" s="13">
        <f t="shared" si="50"/>
        <v>0.13527453923507868</v>
      </c>
      <c r="G807" s="13">
        <f t="shared" si="51"/>
        <v>-0.14534320882691551</v>
      </c>
    </row>
    <row r="808" spans="1:7" x14ac:dyDescent="0.2">
      <c r="A808" s="13" t="s">
        <v>1079</v>
      </c>
      <c r="B808" s="15">
        <v>24.167008898015059</v>
      </c>
      <c r="C808" s="13">
        <v>0</v>
      </c>
      <c r="D808" s="13">
        <f t="shared" si="48"/>
        <v>-1.5887702727105208</v>
      </c>
      <c r="E808" s="13">
        <f t="shared" si="49"/>
        <v>-1.5887702727105208</v>
      </c>
      <c r="F808" s="13">
        <f t="shared" si="50"/>
        <v>0.16955698129489238</v>
      </c>
      <c r="G808" s="13">
        <f t="shared" si="51"/>
        <v>-0.18579596311331342</v>
      </c>
    </row>
    <row r="809" spans="1:7" x14ac:dyDescent="0.2">
      <c r="A809" s="13" t="s">
        <v>1080</v>
      </c>
      <c r="B809" s="15">
        <v>24.251882272416154</v>
      </c>
      <c r="C809" s="13">
        <v>0</v>
      </c>
      <c r="D809" s="13">
        <f t="shared" si="48"/>
        <v>-1.5960962702808492</v>
      </c>
      <c r="E809" s="13">
        <f t="shared" si="49"/>
        <v>-1.5960962702808492</v>
      </c>
      <c r="F809" s="13">
        <f t="shared" si="50"/>
        <v>0.16852792231510441</v>
      </c>
      <c r="G809" s="13">
        <f t="shared" si="51"/>
        <v>-0.18455756156856504</v>
      </c>
    </row>
    <row r="810" spans="1:7" x14ac:dyDescent="0.2">
      <c r="A810" s="13" t="s">
        <v>1081</v>
      </c>
      <c r="B810" s="15">
        <v>24.298425735797398</v>
      </c>
      <c r="C810" s="13">
        <v>0</v>
      </c>
      <c r="D810" s="13">
        <f t="shared" si="48"/>
        <v>-1.6001137528194163</v>
      </c>
      <c r="E810" s="13">
        <f t="shared" si="49"/>
        <v>-1.6001137528194163</v>
      </c>
      <c r="F810" s="13">
        <f t="shared" si="50"/>
        <v>0.16796571694114124</v>
      </c>
      <c r="G810" s="13">
        <f t="shared" si="51"/>
        <v>-0.18388163341026603</v>
      </c>
    </row>
    <row r="811" spans="1:7" x14ac:dyDescent="0.2">
      <c r="A811" s="13" t="s">
        <v>1082</v>
      </c>
      <c r="B811" s="15">
        <v>25.237508555783709</v>
      </c>
      <c r="C811" s="13">
        <v>0</v>
      </c>
      <c r="D811" s="13">
        <f t="shared" si="48"/>
        <v>-1.6811723710975637</v>
      </c>
      <c r="E811" s="13">
        <f t="shared" si="49"/>
        <v>-1.6811723710975637</v>
      </c>
      <c r="F811" s="13">
        <f t="shared" si="50"/>
        <v>0.15694029002991733</v>
      </c>
      <c r="G811" s="13">
        <f t="shared" si="51"/>
        <v>-0.1707174931563859</v>
      </c>
    </row>
    <row r="812" spans="1:7" x14ac:dyDescent="0.2">
      <c r="A812" s="13" t="s">
        <v>1083</v>
      </c>
      <c r="B812" s="15">
        <v>24.498288843258042</v>
      </c>
      <c r="C812" s="13">
        <v>0</v>
      </c>
      <c r="D812" s="13">
        <f t="shared" si="48"/>
        <v>-1.6173652954850277</v>
      </c>
      <c r="E812" s="13">
        <f t="shared" si="49"/>
        <v>-1.6173652954850277</v>
      </c>
      <c r="F812" s="13">
        <f t="shared" si="50"/>
        <v>0.1655685487275558</v>
      </c>
      <c r="G812" s="13">
        <f t="shared" si="51"/>
        <v>-0.1810046827264129</v>
      </c>
    </row>
    <row r="813" spans="1:7" x14ac:dyDescent="0.2">
      <c r="A813" s="13" t="s">
        <v>1084</v>
      </c>
      <c r="B813" s="15">
        <v>33.629021218343603</v>
      </c>
      <c r="C813" s="13">
        <v>0</v>
      </c>
      <c r="D813" s="13">
        <f t="shared" si="48"/>
        <v>-2.4055008405509817</v>
      </c>
      <c r="E813" s="13">
        <f t="shared" si="49"/>
        <v>-2.4055008405509817</v>
      </c>
      <c r="F813" s="13">
        <f t="shared" si="50"/>
        <v>8.2754190550729148E-2</v>
      </c>
      <c r="G813" s="13">
        <f t="shared" si="51"/>
        <v>-8.6379784359775544E-2</v>
      </c>
    </row>
    <row r="814" spans="1:7" x14ac:dyDescent="0.2">
      <c r="A814" s="13" t="s">
        <v>1085</v>
      </c>
      <c r="B814" s="15">
        <v>27.329226557152634</v>
      </c>
      <c r="C814" s="13">
        <v>0</v>
      </c>
      <c r="D814" s="13">
        <f t="shared" si="48"/>
        <v>-1.8617227628308137</v>
      </c>
      <c r="E814" s="13">
        <f t="shared" si="49"/>
        <v>-1.8617227628308137</v>
      </c>
      <c r="F814" s="13">
        <f t="shared" si="50"/>
        <v>0.13450237626010308</v>
      </c>
      <c r="G814" s="13">
        <f t="shared" si="51"/>
        <v>-0.14445064990413439</v>
      </c>
    </row>
    <row r="815" spans="1:7" x14ac:dyDescent="0.2">
      <c r="A815" s="13" t="s">
        <v>1086</v>
      </c>
      <c r="B815" s="15">
        <v>28.577686516084874</v>
      </c>
      <c r="C815" s="13">
        <v>0</v>
      </c>
      <c r="D815" s="13">
        <f t="shared" si="48"/>
        <v>-1.969485823865319</v>
      </c>
      <c r="E815" s="13">
        <f t="shared" si="49"/>
        <v>-1.969485823865319</v>
      </c>
      <c r="F815" s="13">
        <f t="shared" si="50"/>
        <v>0.12244412512688754</v>
      </c>
      <c r="G815" s="13">
        <f t="shared" si="51"/>
        <v>-0.13061465060021327</v>
      </c>
    </row>
    <row r="816" spans="1:7" x14ac:dyDescent="0.2">
      <c r="A816" s="13" t="s">
        <v>1087</v>
      </c>
      <c r="B816" s="15">
        <v>24.79671457905544</v>
      </c>
      <c r="C816" s="13">
        <v>0</v>
      </c>
      <c r="D816" s="13">
        <f t="shared" si="48"/>
        <v>-1.6431244482323109</v>
      </c>
      <c r="E816" s="13">
        <f t="shared" si="49"/>
        <v>-1.6431244482323109</v>
      </c>
      <c r="F816" s="13">
        <f t="shared" si="50"/>
        <v>0.16204036662528459</v>
      </c>
      <c r="G816" s="13">
        <f t="shared" si="51"/>
        <v>-0.17678534985751215</v>
      </c>
    </row>
    <row r="817" spans="1:7" x14ac:dyDescent="0.2">
      <c r="A817" s="13" t="s">
        <v>1088</v>
      </c>
      <c r="B817" s="15">
        <v>32.917180013689254</v>
      </c>
      <c r="C817" s="13">
        <v>0</v>
      </c>
      <c r="D817" s="13">
        <f t="shared" si="48"/>
        <v>-2.3440569899611319</v>
      </c>
      <c r="E817" s="13">
        <f t="shared" si="49"/>
        <v>-2.3440569899611319</v>
      </c>
      <c r="F817" s="13">
        <f t="shared" si="50"/>
        <v>8.7539315231479578E-2</v>
      </c>
      <c r="G817" s="13">
        <f t="shared" si="51"/>
        <v>-9.1610279638866879E-2</v>
      </c>
    </row>
    <row r="818" spans="1:7" x14ac:dyDescent="0.2">
      <c r="A818" s="13" t="s">
        <v>1089</v>
      </c>
      <c r="B818" s="15">
        <v>24.870636550308006</v>
      </c>
      <c r="C818" s="13">
        <v>0</v>
      </c>
      <c r="D818" s="13">
        <f t="shared" si="48"/>
        <v>-1.649505155793564</v>
      </c>
      <c r="E818" s="13">
        <f t="shared" si="49"/>
        <v>-1.649505155793564</v>
      </c>
      <c r="F818" s="13">
        <f t="shared" si="50"/>
        <v>0.16117584040044253</v>
      </c>
      <c r="G818" s="13">
        <f t="shared" si="51"/>
        <v>-0.17575417779457864</v>
      </c>
    </row>
    <row r="819" spans="1:7" x14ac:dyDescent="0.2">
      <c r="A819" s="13" t="s">
        <v>1090</v>
      </c>
      <c r="B819" s="15">
        <v>28.262833675564682</v>
      </c>
      <c r="C819" s="13">
        <v>0</v>
      </c>
      <c r="D819" s="13">
        <f t="shared" si="48"/>
        <v>-1.942308736104424</v>
      </c>
      <c r="E819" s="13">
        <f t="shared" si="49"/>
        <v>-1.942308736104424</v>
      </c>
      <c r="F819" s="13">
        <f t="shared" si="50"/>
        <v>0.12539443681387105</v>
      </c>
      <c r="G819" s="13">
        <f t="shared" si="51"/>
        <v>-0.13398227918873218</v>
      </c>
    </row>
    <row r="820" spans="1:7" x14ac:dyDescent="0.2">
      <c r="A820" s="13" t="s">
        <v>1091</v>
      </c>
      <c r="B820" s="15">
        <v>33.530458590006845</v>
      </c>
      <c r="C820" s="13">
        <v>1</v>
      </c>
      <c r="D820" s="13">
        <f t="shared" si="48"/>
        <v>-2.3969932304693105</v>
      </c>
      <c r="E820" s="13">
        <f t="shared" si="49"/>
        <v>-2.3969932304693105</v>
      </c>
      <c r="F820" s="13">
        <f t="shared" si="50"/>
        <v>8.3402265248033958E-2</v>
      </c>
      <c r="G820" s="13">
        <f t="shared" si="51"/>
        <v>-2.4840798087388865</v>
      </c>
    </row>
    <row r="821" spans="1:7" x14ac:dyDescent="0.2">
      <c r="A821" s="13" t="s">
        <v>1092</v>
      </c>
      <c r="B821" s="15">
        <v>24.832306639288159</v>
      </c>
      <c r="C821" s="13">
        <v>0</v>
      </c>
      <c r="D821" s="13">
        <f t="shared" si="48"/>
        <v>-1.6461966407618032</v>
      </c>
      <c r="E821" s="13">
        <f t="shared" si="49"/>
        <v>-1.6461966407618032</v>
      </c>
      <c r="F821" s="13">
        <f t="shared" si="50"/>
        <v>0.16162364722571859</v>
      </c>
      <c r="G821" s="13">
        <f t="shared" si="51"/>
        <v>-0.17628817099648061</v>
      </c>
    </row>
    <row r="822" spans="1:7" x14ac:dyDescent="0.2">
      <c r="A822" s="13" t="s">
        <v>1093</v>
      </c>
      <c r="B822" s="15">
        <v>25.478439425051334</v>
      </c>
      <c r="C822" s="13">
        <v>0</v>
      </c>
      <c r="D822" s="13">
        <f t="shared" si="48"/>
        <v>-1.701968751297205</v>
      </c>
      <c r="E822" s="13">
        <f t="shared" si="49"/>
        <v>-1.701968751297205</v>
      </c>
      <c r="F822" s="13">
        <f t="shared" si="50"/>
        <v>0.15420830973228852</v>
      </c>
      <c r="G822" s="13">
        <f t="shared" si="51"/>
        <v>-0.16748217869322754</v>
      </c>
    </row>
    <row r="823" spans="1:7" x14ac:dyDescent="0.2">
      <c r="A823" s="13" t="s">
        <v>1094</v>
      </c>
      <c r="B823" s="15">
        <v>24.999315537303218</v>
      </c>
      <c r="C823" s="13">
        <v>0</v>
      </c>
      <c r="D823" s="13">
        <f t="shared" si="48"/>
        <v>-1.6606123134001913</v>
      </c>
      <c r="E823" s="13">
        <f t="shared" si="49"/>
        <v>-1.6606123134001913</v>
      </c>
      <c r="F823" s="13">
        <f t="shared" si="50"/>
        <v>0.15967981827847835</v>
      </c>
      <c r="G823" s="13">
        <f t="shared" si="51"/>
        <v>-0.17397229105502091</v>
      </c>
    </row>
    <row r="824" spans="1:7" x14ac:dyDescent="0.2">
      <c r="A824" s="13" t="s">
        <v>1095</v>
      </c>
      <c r="B824" s="15">
        <v>28.251882272416154</v>
      </c>
      <c r="C824" s="13">
        <v>0</v>
      </c>
      <c r="D824" s="13">
        <f t="shared" si="48"/>
        <v>-1.9413634460953493</v>
      </c>
      <c r="E824" s="13">
        <f t="shared" si="49"/>
        <v>-1.9413634460953493</v>
      </c>
      <c r="F824" s="13">
        <f t="shared" si="50"/>
        <v>0.12549814412059437</v>
      </c>
      <c r="G824" s="13">
        <f t="shared" si="51"/>
        <v>-0.13410086230800131</v>
      </c>
    </row>
    <row r="825" spans="1:7" x14ac:dyDescent="0.2">
      <c r="A825" s="13" t="s">
        <v>1096</v>
      </c>
      <c r="B825" s="15">
        <v>25.084188911704313</v>
      </c>
      <c r="C825" s="13">
        <v>0</v>
      </c>
      <c r="D825" s="13">
        <f t="shared" si="48"/>
        <v>-1.6679383109705193</v>
      </c>
      <c r="E825" s="13">
        <f t="shared" si="49"/>
        <v>-1.6679383109705193</v>
      </c>
      <c r="F825" s="13">
        <f t="shared" si="50"/>
        <v>0.15869924912415628</v>
      </c>
      <c r="G825" s="13">
        <f t="shared" si="51"/>
        <v>-0.17280607190723224</v>
      </c>
    </row>
    <row r="826" spans="1:7" x14ac:dyDescent="0.2">
      <c r="A826" s="13" t="s">
        <v>1097</v>
      </c>
      <c r="B826" s="15">
        <v>25.149897330595483</v>
      </c>
      <c r="C826" s="13">
        <v>0</v>
      </c>
      <c r="D826" s="13">
        <f t="shared" si="48"/>
        <v>-1.6736100510249667</v>
      </c>
      <c r="E826" s="13">
        <f t="shared" si="49"/>
        <v>-1.6736100510249667</v>
      </c>
      <c r="F826" s="13">
        <f t="shared" si="50"/>
        <v>0.15794345863329806</v>
      </c>
      <c r="G826" s="13">
        <f t="shared" si="51"/>
        <v>-0.17190811572748882</v>
      </c>
    </row>
    <row r="827" spans="1:7" x14ac:dyDescent="0.2">
      <c r="A827" s="13" t="s">
        <v>1098</v>
      </c>
      <c r="B827" s="15">
        <v>26.861054072553046</v>
      </c>
      <c r="C827" s="13">
        <v>0</v>
      </c>
      <c r="D827" s="13">
        <f t="shared" si="48"/>
        <v>-1.8213116149428743</v>
      </c>
      <c r="E827" s="13">
        <f t="shared" si="49"/>
        <v>-1.8213116149428743</v>
      </c>
      <c r="F827" s="13">
        <f t="shared" si="50"/>
        <v>0.13927656398991975</v>
      </c>
      <c r="G827" s="13">
        <f t="shared" si="51"/>
        <v>-0.1499820386860479</v>
      </c>
    </row>
    <row r="828" spans="1:7" x14ac:dyDescent="0.2">
      <c r="A828" s="13" t="s">
        <v>1099</v>
      </c>
      <c r="B828" s="15">
        <v>26.748802190280628</v>
      </c>
      <c r="C828" s="13">
        <v>0</v>
      </c>
      <c r="D828" s="13">
        <f t="shared" si="48"/>
        <v>-1.8116223923498593</v>
      </c>
      <c r="E828" s="13">
        <f t="shared" si="49"/>
        <v>-1.8116223923498593</v>
      </c>
      <c r="F828" s="13">
        <f t="shared" si="50"/>
        <v>0.14044215924336889</v>
      </c>
      <c r="G828" s="13">
        <f t="shared" si="51"/>
        <v>-0.15133716060426178</v>
      </c>
    </row>
    <row r="829" spans="1:7" x14ac:dyDescent="0.2">
      <c r="A829" s="13" t="s">
        <v>1100</v>
      </c>
      <c r="B829" s="15">
        <v>28.536618754277892</v>
      </c>
      <c r="C829" s="13">
        <v>0</v>
      </c>
      <c r="D829" s="13">
        <f t="shared" si="48"/>
        <v>-1.9659409863312891</v>
      </c>
      <c r="E829" s="13">
        <f t="shared" si="49"/>
        <v>-1.9659409863312891</v>
      </c>
      <c r="F829" s="13">
        <f t="shared" si="50"/>
        <v>0.12282553352242301</v>
      </c>
      <c r="G829" s="13">
        <f t="shared" si="51"/>
        <v>-0.1310493708447478</v>
      </c>
    </row>
    <row r="830" spans="1:7" x14ac:dyDescent="0.2">
      <c r="A830" s="13" t="s">
        <v>1101</v>
      </c>
      <c r="B830" s="15">
        <v>27.000684462696782</v>
      </c>
      <c r="C830" s="13">
        <v>0</v>
      </c>
      <c r="D830" s="13">
        <f t="shared" si="48"/>
        <v>-1.8333640625585754</v>
      </c>
      <c r="E830" s="13">
        <f t="shared" si="49"/>
        <v>-1.8333640625585754</v>
      </c>
      <c r="F830" s="13">
        <f t="shared" si="50"/>
        <v>0.13783800510343894</v>
      </c>
      <c r="G830" s="13">
        <f t="shared" si="51"/>
        <v>-0.14831209686056787</v>
      </c>
    </row>
    <row r="831" spans="1:7" x14ac:dyDescent="0.2">
      <c r="A831" s="13" t="s">
        <v>1102</v>
      </c>
      <c r="B831" s="15">
        <v>25.689253935660506</v>
      </c>
      <c r="C831" s="13">
        <v>0</v>
      </c>
      <c r="D831" s="13">
        <f t="shared" si="48"/>
        <v>-1.7201655839718912</v>
      </c>
      <c r="E831" s="13">
        <f t="shared" si="49"/>
        <v>-1.7201655839718912</v>
      </c>
      <c r="F831" s="13">
        <f t="shared" si="50"/>
        <v>0.15184983662513335</v>
      </c>
      <c r="G831" s="13">
        <f t="shared" si="51"/>
        <v>-0.16469757941545562</v>
      </c>
    </row>
    <row r="832" spans="1:7" x14ac:dyDescent="0.2">
      <c r="A832" s="13" t="s">
        <v>1103</v>
      </c>
      <c r="B832" s="15">
        <v>25.727583846680357</v>
      </c>
      <c r="C832" s="13">
        <v>0</v>
      </c>
      <c r="D832" s="13">
        <f t="shared" si="48"/>
        <v>-1.7234740990036526</v>
      </c>
      <c r="E832" s="13">
        <f t="shared" si="49"/>
        <v>-1.7234740990036526</v>
      </c>
      <c r="F832" s="13">
        <f t="shared" si="50"/>
        <v>0.15142421877182549</v>
      </c>
      <c r="G832" s="13">
        <f t="shared" si="51"/>
        <v>-0.16419588630044346</v>
      </c>
    </row>
    <row r="833" spans="1:7" x14ac:dyDescent="0.2">
      <c r="A833" s="13" t="s">
        <v>1104</v>
      </c>
      <c r="B833" s="15">
        <v>29.831622176591377</v>
      </c>
      <c r="C833" s="13">
        <v>0</v>
      </c>
      <c r="D833" s="13">
        <f t="shared" si="48"/>
        <v>-2.0777215299043617</v>
      </c>
      <c r="E833" s="13">
        <f t="shared" si="49"/>
        <v>-2.0777215299043617</v>
      </c>
      <c r="F833" s="13">
        <f t="shared" si="50"/>
        <v>0.11128110248153902</v>
      </c>
      <c r="G833" s="13">
        <f t="shared" si="51"/>
        <v>-0.11797429423687116</v>
      </c>
    </row>
    <row r="834" spans="1:7" x14ac:dyDescent="0.2">
      <c r="A834" s="13" t="s">
        <v>1105</v>
      </c>
      <c r="B834" s="15">
        <v>31.252566735112936</v>
      </c>
      <c r="C834" s="13">
        <v>0</v>
      </c>
      <c r="D834" s="13">
        <f t="shared" ref="D834:D897" si="52">$J$2+$J$3*B834</f>
        <v>-2.2003729085817918</v>
      </c>
      <c r="E834" s="13">
        <f t="shared" si="49"/>
        <v>-2.2003729085817918</v>
      </c>
      <c r="F834" s="13">
        <f t="shared" si="50"/>
        <v>9.9717006804178859E-2</v>
      </c>
      <c r="G834" s="13">
        <f t="shared" si="51"/>
        <v>-0.10504612819849724</v>
      </c>
    </row>
    <row r="835" spans="1:7" x14ac:dyDescent="0.2">
      <c r="A835" s="13" t="s">
        <v>1106</v>
      </c>
      <c r="B835" s="15">
        <v>28.251882272416154</v>
      </c>
      <c r="C835" s="13">
        <v>0</v>
      </c>
      <c r="D835" s="13">
        <f t="shared" si="52"/>
        <v>-1.9413634460953493</v>
      </c>
      <c r="E835" s="13">
        <f t="shared" ref="E835:E898" si="53">MIN(MAX(D835,-35),35)</f>
        <v>-1.9413634460953493</v>
      </c>
      <c r="F835" s="13">
        <f t="shared" ref="F835:F898" si="54">1/(1+EXP(-E835))</f>
        <v>0.12549814412059437</v>
      </c>
      <c r="G835" s="13">
        <f t="shared" ref="G835:G898" si="55">C835*LN(F835)+(1-C835)*LN(1-F835)</f>
        <v>-0.13410086230800131</v>
      </c>
    </row>
    <row r="836" spans="1:7" x14ac:dyDescent="0.2">
      <c r="A836" s="13" t="s">
        <v>1107</v>
      </c>
      <c r="B836" s="15">
        <v>29.664613278576319</v>
      </c>
      <c r="C836" s="13">
        <v>0</v>
      </c>
      <c r="D836" s="13">
        <f t="shared" si="52"/>
        <v>-2.0633058572659735</v>
      </c>
      <c r="E836" s="13">
        <f t="shared" si="53"/>
        <v>-2.0633058572659735</v>
      </c>
      <c r="F836" s="13">
        <f t="shared" si="54"/>
        <v>0.11271478720902395</v>
      </c>
      <c r="G836" s="13">
        <f t="shared" si="55"/>
        <v>-0.11958880067926793</v>
      </c>
    </row>
    <row r="837" spans="1:7" x14ac:dyDescent="0.2">
      <c r="A837" s="13" t="s">
        <v>1108</v>
      </c>
      <c r="B837" s="15">
        <v>27.329226557152634</v>
      </c>
      <c r="C837" s="13">
        <v>0</v>
      </c>
      <c r="D837" s="13">
        <f t="shared" si="52"/>
        <v>-1.8617227628308137</v>
      </c>
      <c r="E837" s="13">
        <f t="shared" si="53"/>
        <v>-1.8617227628308137</v>
      </c>
      <c r="F837" s="13">
        <f t="shared" si="54"/>
        <v>0.13450237626010308</v>
      </c>
      <c r="G837" s="13">
        <f t="shared" si="55"/>
        <v>-0.14445064990413439</v>
      </c>
    </row>
    <row r="838" spans="1:7" x14ac:dyDescent="0.2">
      <c r="A838" s="13" t="s">
        <v>1109</v>
      </c>
      <c r="B838" s="15">
        <v>26.165639972621491</v>
      </c>
      <c r="C838" s="13">
        <v>0</v>
      </c>
      <c r="D838" s="13">
        <f t="shared" si="52"/>
        <v>-1.7612856993666368</v>
      </c>
      <c r="E838" s="13">
        <f t="shared" si="53"/>
        <v>-1.7612856993666368</v>
      </c>
      <c r="F838" s="13">
        <f t="shared" si="54"/>
        <v>0.14662938815173127</v>
      </c>
      <c r="G838" s="13">
        <f t="shared" si="55"/>
        <v>-0.15856134537114375</v>
      </c>
    </row>
    <row r="839" spans="1:7" x14ac:dyDescent="0.2">
      <c r="A839" s="13" t="s">
        <v>1110</v>
      </c>
      <c r="B839" s="15">
        <v>26.321697467488022</v>
      </c>
      <c r="C839" s="13">
        <v>0</v>
      </c>
      <c r="D839" s="13">
        <f t="shared" si="52"/>
        <v>-1.7747560819959498</v>
      </c>
      <c r="E839" s="13">
        <f t="shared" si="53"/>
        <v>-1.7747560819959498</v>
      </c>
      <c r="F839" s="13">
        <f t="shared" si="54"/>
        <v>0.14495186026684315</v>
      </c>
      <c r="G839" s="13">
        <f t="shared" si="55"/>
        <v>-0.15659750784890525</v>
      </c>
    </row>
    <row r="840" spans="1:7" x14ac:dyDescent="0.2">
      <c r="A840" s="13" t="s">
        <v>1111</v>
      </c>
      <c r="B840" s="15">
        <v>27.252566735112936</v>
      </c>
      <c r="C840" s="13">
        <v>0</v>
      </c>
      <c r="D840" s="13">
        <f t="shared" si="52"/>
        <v>-1.8551057327672915</v>
      </c>
      <c r="E840" s="13">
        <f t="shared" si="53"/>
        <v>-1.8551057327672915</v>
      </c>
      <c r="F840" s="13">
        <f t="shared" si="54"/>
        <v>0.13527453923507868</v>
      </c>
      <c r="G840" s="13">
        <f t="shared" si="55"/>
        <v>-0.14534320882691551</v>
      </c>
    </row>
    <row r="841" spans="1:7" x14ac:dyDescent="0.2">
      <c r="A841" s="13" t="s">
        <v>1112</v>
      </c>
      <c r="B841" s="15">
        <v>26.488706365503081</v>
      </c>
      <c r="C841" s="13">
        <v>0</v>
      </c>
      <c r="D841" s="13">
        <f t="shared" si="52"/>
        <v>-1.7891717546343375</v>
      </c>
      <c r="E841" s="13">
        <f t="shared" si="53"/>
        <v>-1.7891717546343375</v>
      </c>
      <c r="F841" s="13">
        <f t="shared" si="54"/>
        <v>0.14317429880201951</v>
      </c>
      <c r="G841" s="13">
        <f t="shared" si="55"/>
        <v>-0.1545207635688218</v>
      </c>
    </row>
    <row r="842" spans="1:7" x14ac:dyDescent="0.2">
      <c r="A842" s="13" t="s">
        <v>1113</v>
      </c>
      <c r="B842" s="15">
        <v>26.255989048596852</v>
      </c>
      <c r="C842" s="13">
        <v>0</v>
      </c>
      <c r="D842" s="13">
        <f t="shared" si="52"/>
        <v>-1.7690843419415023</v>
      </c>
      <c r="E842" s="13">
        <f t="shared" si="53"/>
        <v>-1.7690843419415023</v>
      </c>
      <c r="F842" s="13">
        <f t="shared" si="54"/>
        <v>0.14565623691508037</v>
      </c>
      <c r="G842" s="13">
        <f t="shared" si="55"/>
        <v>-0.15742163330187209</v>
      </c>
    </row>
    <row r="843" spans="1:7" x14ac:dyDescent="0.2">
      <c r="A843" s="13" t="s">
        <v>1114</v>
      </c>
      <c r="B843" s="15">
        <v>28.251882272416154</v>
      </c>
      <c r="C843" s="13">
        <v>0</v>
      </c>
      <c r="D843" s="13">
        <f t="shared" si="52"/>
        <v>-1.9413634460953493</v>
      </c>
      <c r="E843" s="13">
        <f t="shared" si="53"/>
        <v>-1.9413634460953493</v>
      </c>
      <c r="F843" s="13">
        <f t="shared" si="54"/>
        <v>0.12549814412059437</v>
      </c>
      <c r="G843" s="13">
        <f t="shared" si="55"/>
        <v>-0.13410086230800131</v>
      </c>
    </row>
    <row r="844" spans="1:7" x14ac:dyDescent="0.2">
      <c r="A844" s="13" t="s">
        <v>1115</v>
      </c>
      <c r="B844" s="15">
        <v>33.875427789185487</v>
      </c>
      <c r="C844" s="13">
        <v>0</v>
      </c>
      <c r="D844" s="13">
        <f t="shared" si="52"/>
        <v>-2.4267698657551602</v>
      </c>
      <c r="E844" s="13">
        <f t="shared" si="53"/>
        <v>-2.4267698657551602</v>
      </c>
      <c r="F844" s="13">
        <f t="shared" si="54"/>
        <v>8.1154006332891049E-2</v>
      </c>
      <c r="G844" s="13">
        <f t="shared" si="55"/>
        <v>-8.463675101007323E-2</v>
      </c>
    </row>
    <row r="845" spans="1:7" x14ac:dyDescent="0.2">
      <c r="A845" s="13" t="s">
        <v>1116</v>
      </c>
      <c r="B845" s="15">
        <v>27.178644763860369</v>
      </c>
      <c r="C845" s="13">
        <v>0</v>
      </c>
      <c r="D845" s="13">
        <f t="shared" si="52"/>
        <v>-1.8487250252060379</v>
      </c>
      <c r="E845" s="13">
        <f t="shared" si="53"/>
        <v>-1.8487250252060379</v>
      </c>
      <c r="F845" s="13">
        <f t="shared" si="54"/>
        <v>0.13602266316110201</v>
      </c>
      <c r="G845" s="13">
        <f t="shared" si="55"/>
        <v>-0.14620874103264203</v>
      </c>
    </row>
    <row r="846" spans="1:7" x14ac:dyDescent="0.2">
      <c r="A846" s="13" t="s">
        <v>1117</v>
      </c>
      <c r="B846" s="15">
        <v>27.455167693360711</v>
      </c>
      <c r="C846" s="13">
        <v>0</v>
      </c>
      <c r="D846" s="13">
        <f t="shared" si="52"/>
        <v>-1.8725935979351715</v>
      </c>
      <c r="E846" s="13">
        <f t="shared" si="53"/>
        <v>-1.8725935979351715</v>
      </c>
      <c r="F846" s="13">
        <f t="shared" si="54"/>
        <v>0.13324190677175643</v>
      </c>
      <c r="G846" s="13">
        <f t="shared" si="55"/>
        <v>-0.14299535701814781</v>
      </c>
    </row>
    <row r="847" spans="1:7" x14ac:dyDescent="0.2">
      <c r="A847" s="13" t="s">
        <v>1118</v>
      </c>
      <c r="B847" s="15">
        <v>29.251197809719372</v>
      </c>
      <c r="C847" s="13">
        <v>0</v>
      </c>
      <c r="D847" s="13">
        <f t="shared" si="52"/>
        <v>-2.0276211594234077</v>
      </c>
      <c r="E847" s="13">
        <f t="shared" si="53"/>
        <v>-2.0276211594234077</v>
      </c>
      <c r="F847" s="13">
        <f t="shared" si="54"/>
        <v>0.11633324334883681</v>
      </c>
      <c r="G847" s="13">
        <f t="shared" si="55"/>
        <v>-0.12367525953041171</v>
      </c>
    </row>
    <row r="848" spans="1:7" x14ac:dyDescent="0.2">
      <c r="A848" s="13" t="s">
        <v>1119</v>
      </c>
      <c r="B848" s="15">
        <v>26.581793292265573</v>
      </c>
      <c r="C848" s="13">
        <v>0</v>
      </c>
      <c r="D848" s="13">
        <f t="shared" si="52"/>
        <v>-1.7972067197114721</v>
      </c>
      <c r="E848" s="13">
        <f t="shared" si="53"/>
        <v>-1.7972067197114721</v>
      </c>
      <c r="F848" s="13">
        <f t="shared" si="54"/>
        <v>0.14219142935006365</v>
      </c>
      <c r="G848" s="13">
        <f t="shared" si="55"/>
        <v>-0.15337431551777608</v>
      </c>
    </row>
    <row r="849" spans="1:7" x14ac:dyDescent="0.2">
      <c r="A849" s="13" t="s">
        <v>1120</v>
      </c>
      <c r="B849" s="15">
        <v>26.918548939082822</v>
      </c>
      <c r="C849" s="13">
        <v>0</v>
      </c>
      <c r="D849" s="13">
        <f t="shared" si="52"/>
        <v>-1.8262743874905161</v>
      </c>
      <c r="E849" s="13">
        <f t="shared" si="53"/>
        <v>-1.8262743874905161</v>
      </c>
      <c r="F849" s="13">
        <f t="shared" si="54"/>
        <v>0.1386826981019941</v>
      </c>
      <c r="G849" s="13">
        <f t="shared" si="55"/>
        <v>-0.1492923152684825</v>
      </c>
    </row>
    <row r="850" spans="1:7" x14ac:dyDescent="0.2">
      <c r="A850" s="13" t="s">
        <v>1121</v>
      </c>
      <c r="B850" s="15">
        <v>28.832306639288159</v>
      </c>
      <c r="C850" s="13">
        <v>0</v>
      </c>
      <c r="D850" s="13">
        <f t="shared" si="52"/>
        <v>-1.9914638165763037</v>
      </c>
      <c r="E850" s="13">
        <f t="shared" si="53"/>
        <v>-1.9914638165763037</v>
      </c>
      <c r="F850" s="13">
        <f t="shared" si="54"/>
        <v>0.12010208383932376</v>
      </c>
      <c r="G850" s="13">
        <f t="shared" si="55"/>
        <v>-0.12794938260177929</v>
      </c>
    </row>
    <row r="851" spans="1:7" x14ac:dyDescent="0.2">
      <c r="A851" s="13" t="s">
        <v>1122</v>
      </c>
      <c r="B851" s="15">
        <v>27.329226557152634</v>
      </c>
      <c r="C851" s="13">
        <v>0</v>
      </c>
      <c r="D851" s="13">
        <f t="shared" si="52"/>
        <v>-1.8617227628308137</v>
      </c>
      <c r="E851" s="13">
        <f t="shared" si="53"/>
        <v>-1.8617227628308137</v>
      </c>
      <c r="F851" s="13">
        <f t="shared" si="54"/>
        <v>0.13450237626010308</v>
      </c>
      <c r="G851" s="13">
        <f t="shared" si="55"/>
        <v>-0.14445064990413439</v>
      </c>
    </row>
    <row r="852" spans="1:7" x14ac:dyDescent="0.2">
      <c r="A852" s="13" t="s">
        <v>1123</v>
      </c>
      <c r="B852" s="15">
        <v>30.68583162217659</v>
      </c>
      <c r="C852" s="13">
        <v>0</v>
      </c>
      <c r="D852" s="13">
        <f t="shared" si="52"/>
        <v>-2.1514541506121807</v>
      </c>
      <c r="E852" s="13">
        <f t="shared" si="53"/>
        <v>-2.1514541506121807</v>
      </c>
      <c r="F852" s="13">
        <f t="shared" si="54"/>
        <v>0.10419541640438733</v>
      </c>
      <c r="G852" s="13">
        <f t="shared" si="55"/>
        <v>-0.11003298845979009</v>
      </c>
    </row>
    <row r="853" spans="1:7" x14ac:dyDescent="0.2">
      <c r="A853" s="13" t="s">
        <v>1124</v>
      </c>
      <c r="B853" s="15">
        <v>28.084873374401095</v>
      </c>
      <c r="C853" s="13">
        <v>1</v>
      </c>
      <c r="D853" s="13">
        <f t="shared" si="52"/>
        <v>-1.9269477734569616</v>
      </c>
      <c r="E853" s="13">
        <f t="shared" si="53"/>
        <v>-1.9269477734569616</v>
      </c>
      <c r="F853" s="13">
        <f t="shared" si="54"/>
        <v>0.12708880047416329</v>
      </c>
      <c r="G853" s="13">
        <f t="shared" si="55"/>
        <v>-2.0628692205294006</v>
      </c>
    </row>
    <row r="854" spans="1:7" x14ac:dyDescent="0.2">
      <c r="A854" s="13" t="s">
        <v>1125</v>
      </c>
      <c r="B854" s="15">
        <v>27.414099931553729</v>
      </c>
      <c r="C854" s="13">
        <v>0</v>
      </c>
      <c r="D854" s="13">
        <f t="shared" si="52"/>
        <v>-1.8690487604011417</v>
      </c>
      <c r="E854" s="13">
        <f t="shared" si="53"/>
        <v>-1.8690487604011417</v>
      </c>
      <c r="F854" s="13">
        <f t="shared" si="54"/>
        <v>0.13365182725251998</v>
      </c>
      <c r="G854" s="13">
        <f t="shared" si="55"/>
        <v>-0.1434684041664448</v>
      </c>
    </row>
    <row r="855" spans="1:7" x14ac:dyDescent="0.2">
      <c r="A855" s="13" t="s">
        <v>1126</v>
      </c>
      <c r="B855" s="15">
        <v>27.394934976043807</v>
      </c>
      <c r="C855" s="13">
        <v>0</v>
      </c>
      <c r="D855" s="13">
        <f t="shared" si="52"/>
        <v>-1.8673945028852617</v>
      </c>
      <c r="E855" s="13">
        <f t="shared" si="53"/>
        <v>-1.8673945028852617</v>
      </c>
      <c r="F855" s="13">
        <f t="shared" si="54"/>
        <v>0.13384348821242351</v>
      </c>
      <c r="G855" s="13">
        <f t="shared" si="55"/>
        <v>-0.14368965720246393</v>
      </c>
    </row>
    <row r="856" spans="1:7" x14ac:dyDescent="0.2">
      <c r="A856" s="13" t="s">
        <v>1127</v>
      </c>
      <c r="B856" s="15">
        <v>27.559206023271731</v>
      </c>
      <c r="C856" s="13">
        <v>0</v>
      </c>
      <c r="D856" s="13">
        <f t="shared" si="52"/>
        <v>-1.8815738530213804</v>
      </c>
      <c r="E856" s="13">
        <f t="shared" si="53"/>
        <v>-1.8815738530213804</v>
      </c>
      <c r="F856" s="13">
        <f t="shared" si="54"/>
        <v>0.13220820210997802</v>
      </c>
      <c r="G856" s="13">
        <f t="shared" si="55"/>
        <v>-0.14180345727580307</v>
      </c>
    </row>
    <row r="857" spans="1:7" x14ac:dyDescent="0.2">
      <c r="A857" s="13" t="s">
        <v>1128</v>
      </c>
      <c r="B857" s="15">
        <v>32.084873374401099</v>
      </c>
      <c r="C857" s="13">
        <v>0</v>
      </c>
      <c r="D857" s="13">
        <f t="shared" si="52"/>
        <v>-2.2722149492714623</v>
      </c>
      <c r="E857" s="13">
        <f t="shared" si="53"/>
        <v>-2.2722149492714623</v>
      </c>
      <c r="F857" s="13">
        <f t="shared" si="54"/>
        <v>9.3450398399753068E-2</v>
      </c>
      <c r="G857" s="13">
        <f t="shared" si="55"/>
        <v>-9.8109532578457448E-2</v>
      </c>
    </row>
    <row r="858" spans="1:7" x14ac:dyDescent="0.2">
      <c r="A858" s="13" t="s">
        <v>1129</v>
      </c>
      <c r="B858" s="15">
        <v>28.963723477070499</v>
      </c>
      <c r="C858" s="13">
        <v>0</v>
      </c>
      <c r="D858" s="13">
        <f t="shared" si="52"/>
        <v>-2.0028072966851989</v>
      </c>
      <c r="E858" s="13">
        <f t="shared" si="53"/>
        <v>-2.0028072966851989</v>
      </c>
      <c r="F858" s="13">
        <f t="shared" si="54"/>
        <v>0.11890848882335818</v>
      </c>
      <c r="G858" s="13">
        <f t="shared" si="55"/>
        <v>-0.12659378650310923</v>
      </c>
    </row>
    <row r="859" spans="1:7" x14ac:dyDescent="0.2">
      <c r="A859" s="13" t="s">
        <v>1130</v>
      </c>
      <c r="B859" s="15">
        <v>28.917180013689254</v>
      </c>
      <c r="C859" s="13">
        <v>0</v>
      </c>
      <c r="D859" s="13">
        <f t="shared" si="52"/>
        <v>-1.9987898141466316</v>
      </c>
      <c r="E859" s="13">
        <f t="shared" si="53"/>
        <v>-1.9987898141466316</v>
      </c>
      <c r="F859" s="13">
        <f t="shared" si="54"/>
        <v>0.11933004233987454</v>
      </c>
      <c r="G859" s="13">
        <f t="shared" si="55"/>
        <v>-0.12707234564067518</v>
      </c>
    </row>
    <row r="860" spans="1:7" x14ac:dyDescent="0.2">
      <c r="A860" s="13" t="s">
        <v>1131</v>
      </c>
      <c r="B860" s="15">
        <v>27.665982203969882</v>
      </c>
      <c r="C860" s="13">
        <v>0</v>
      </c>
      <c r="D860" s="13">
        <f t="shared" si="52"/>
        <v>-1.8907904306098577</v>
      </c>
      <c r="E860" s="13">
        <f t="shared" si="53"/>
        <v>-1.8907904306098577</v>
      </c>
      <c r="F860" s="13">
        <f t="shared" si="54"/>
        <v>0.1311543713134074</v>
      </c>
      <c r="G860" s="13">
        <f t="shared" si="55"/>
        <v>-0.14058981197506804</v>
      </c>
    </row>
    <row r="861" spans="1:7" x14ac:dyDescent="0.2">
      <c r="A861" s="13" t="s">
        <v>1132</v>
      </c>
      <c r="B861" s="15">
        <v>28.180698151950718</v>
      </c>
      <c r="C861" s="13">
        <v>0</v>
      </c>
      <c r="D861" s="13">
        <f t="shared" si="52"/>
        <v>-1.9352190610363642</v>
      </c>
      <c r="E861" s="13">
        <f t="shared" si="53"/>
        <v>-1.9352190610363642</v>
      </c>
      <c r="F861" s="13">
        <f t="shared" si="54"/>
        <v>0.12617403345511471</v>
      </c>
      <c r="G861" s="13">
        <f t="shared" si="55"/>
        <v>-0.13487404610056308</v>
      </c>
    </row>
    <row r="862" spans="1:7" x14ac:dyDescent="0.2">
      <c r="A862" s="13" t="s">
        <v>1133</v>
      </c>
      <c r="B862" s="15">
        <v>27.748117727583846</v>
      </c>
      <c r="C862" s="13">
        <v>0</v>
      </c>
      <c r="D862" s="13">
        <f t="shared" si="52"/>
        <v>-1.8978801056779175</v>
      </c>
      <c r="E862" s="13">
        <f t="shared" si="53"/>
        <v>-1.8978801056779175</v>
      </c>
      <c r="F862" s="13">
        <f t="shared" si="54"/>
        <v>0.1303485927463105</v>
      </c>
      <c r="G862" s="13">
        <f t="shared" si="55"/>
        <v>-0.13966282894531404</v>
      </c>
    </row>
    <row r="863" spans="1:7" x14ac:dyDescent="0.2">
      <c r="A863" s="13" t="s">
        <v>1134</v>
      </c>
      <c r="B863" s="15">
        <v>30.250513347022586</v>
      </c>
      <c r="C863" s="13">
        <v>0</v>
      </c>
      <c r="D863" s="13">
        <f t="shared" si="52"/>
        <v>-2.1138788727514655</v>
      </c>
      <c r="E863" s="13">
        <f t="shared" si="53"/>
        <v>-2.1138788727514655</v>
      </c>
      <c r="F863" s="13">
        <f t="shared" si="54"/>
        <v>0.10775516865307706</v>
      </c>
      <c r="G863" s="13">
        <f t="shared" si="55"/>
        <v>-0.11401470945921698</v>
      </c>
    </row>
    <row r="864" spans="1:7" x14ac:dyDescent="0.2">
      <c r="A864" s="13" t="s">
        <v>1135</v>
      </c>
      <c r="B864" s="15">
        <v>28.698151950718685</v>
      </c>
      <c r="C864" s="13">
        <v>0</v>
      </c>
      <c r="D864" s="13">
        <f t="shared" si="52"/>
        <v>-1.9798840139651397</v>
      </c>
      <c r="E864" s="13">
        <f t="shared" si="53"/>
        <v>-1.9798840139651397</v>
      </c>
      <c r="F864" s="13">
        <f t="shared" si="54"/>
        <v>0.12133120261309682</v>
      </c>
      <c r="G864" s="13">
        <f t="shared" si="55"/>
        <v>-0.12934724708363068</v>
      </c>
    </row>
    <row r="865" spans="1:7" x14ac:dyDescent="0.2">
      <c r="A865" s="13" t="s">
        <v>1136</v>
      </c>
      <c r="B865" s="15">
        <v>28.084873374401095</v>
      </c>
      <c r="C865" s="13">
        <v>0</v>
      </c>
      <c r="D865" s="13">
        <f t="shared" si="52"/>
        <v>-1.9269477734569616</v>
      </c>
      <c r="E865" s="13">
        <f t="shared" si="53"/>
        <v>-1.9269477734569616</v>
      </c>
      <c r="F865" s="13">
        <f t="shared" si="54"/>
        <v>0.12708880047416329</v>
      </c>
      <c r="G865" s="13">
        <f t="shared" si="55"/>
        <v>-0.13592144707243914</v>
      </c>
    </row>
    <row r="866" spans="1:7" x14ac:dyDescent="0.2">
      <c r="A866" s="13" t="s">
        <v>1137</v>
      </c>
      <c r="B866" s="15">
        <v>32.774811772758383</v>
      </c>
      <c r="C866" s="13">
        <v>0</v>
      </c>
      <c r="D866" s="13">
        <f t="shared" si="52"/>
        <v>-2.3317682198431617</v>
      </c>
      <c r="E866" s="13">
        <f t="shared" si="53"/>
        <v>-2.3317682198431617</v>
      </c>
      <c r="F866" s="13">
        <f t="shared" si="54"/>
        <v>8.8525883426864585E-2</v>
      </c>
      <c r="G866" s="13">
        <f t="shared" si="55"/>
        <v>-9.2692081785384434E-2</v>
      </c>
    </row>
    <row r="867" spans="1:7" x14ac:dyDescent="0.2">
      <c r="A867" s="13" t="s">
        <v>1138</v>
      </c>
      <c r="B867" s="15">
        <v>28.167008898015059</v>
      </c>
      <c r="C867" s="13">
        <v>0</v>
      </c>
      <c r="D867" s="13">
        <f t="shared" si="52"/>
        <v>-1.9340374485250214</v>
      </c>
      <c r="E867" s="13">
        <f t="shared" si="53"/>
        <v>-1.9340374485250214</v>
      </c>
      <c r="F867" s="13">
        <f t="shared" si="54"/>
        <v>0.12630436869050812</v>
      </c>
      <c r="G867" s="13">
        <f t="shared" si="55"/>
        <v>-0.13502321190863675</v>
      </c>
    </row>
    <row r="868" spans="1:7" x14ac:dyDescent="0.2">
      <c r="A868" s="13" t="s">
        <v>1139</v>
      </c>
      <c r="B868" s="15">
        <v>29.664613278576319</v>
      </c>
      <c r="C868" s="13">
        <v>0</v>
      </c>
      <c r="D868" s="13">
        <f t="shared" si="52"/>
        <v>-2.0633058572659735</v>
      </c>
      <c r="E868" s="13">
        <f t="shared" si="53"/>
        <v>-2.0633058572659735</v>
      </c>
      <c r="F868" s="13">
        <f t="shared" si="54"/>
        <v>0.11271478720902395</v>
      </c>
      <c r="G868" s="13">
        <f t="shared" si="55"/>
        <v>-0.11958880067926793</v>
      </c>
    </row>
    <row r="869" spans="1:7" x14ac:dyDescent="0.2">
      <c r="A869" s="13" t="s">
        <v>1140</v>
      </c>
      <c r="B869" s="15">
        <v>28.084873374401095</v>
      </c>
      <c r="C869" s="13">
        <v>0</v>
      </c>
      <c r="D869" s="13">
        <f t="shared" si="52"/>
        <v>-1.9269477734569616</v>
      </c>
      <c r="E869" s="13">
        <f t="shared" si="53"/>
        <v>-1.9269477734569616</v>
      </c>
      <c r="F869" s="13">
        <f t="shared" si="54"/>
        <v>0.12708880047416329</v>
      </c>
      <c r="G869" s="13">
        <f t="shared" si="55"/>
        <v>-0.13592144707243914</v>
      </c>
    </row>
    <row r="870" spans="1:7" x14ac:dyDescent="0.2">
      <c r="A870" s="13" t="s">
        <v>1141</v>
      </c>
      <c r="B870" s="15">
        <v>28.328542094455852</v>
      </c>
      <c r="C870" s="13">
        <v>0</v>
      </c>
      <c r="D870" s="13">
        <f t="shared" si="52"/>
        <v>-1.9479804761588715</v>
      </c>
      <c r="E870" s="13">
        <f t="shared" si="53"/>
        <v>-1.9479804761588715</v>
      </c>
      <c r="F870" s="13">
        <f t="shared" si="54"/>
        <v>0.12477373372082178</v>
      </c>
      <c r="G870" s="13">
        <f t="shared" si="55"/>
        <v>-0.13327283601981602</v>
      </c>
    </row>
    <row r="871" spans="1:7" x14ac:dyDescent="0.2">
      <c r="A871" s="13" t="s">
        <v>1142</v>
      </c>
      <c r="B871" s="15">
        <v>29.642710472279262</v>
      </c>
      <c r="C871" s="13">
        <v>0</v>
      </c>
      <c r="D871" s="13">
        <f t="shared" si="52"/>
        <v>-2.0614152772478249</v>
      </c>
      <c r="E871" s="13">
        <f t="shared" si="53"/>
        <v>-2.0614152772478249</v>
      </c>
      <c r="F871" s="13">
        <f t="shared" si="54"/>
        <v>0.11290400291279007</v>
      </c>
      <c r="G871" s="13">
        <f t="shared" si="55"/>
        <v>-0.11980207582378594</v>
      </c>
    </row>
    <row r="872" spans="1:7" x14ac:dyDescent="0.2">
      <c r="A872" s="13" t="s">
        <v>1143</v>
      </c>
      <c r="B872" s="15">
        <v>28.462696783025326</v>
      </c>
      <c r="C872" s="13">
        <v>0</v>
      </c>
      <c r="D872" s="13">
        <f t="shared" si="52"/>
        <v>-1.9595602787700355</v>
      </c>
      <c r="E872" s="13">
        <f t="shared" si="53"/>
        <v>-1.9595602787700355</v>
      </c>
      <c r="F872" s="13">
        <f t="shared" si="54"/>
        <v>0.1235146433672817</v>
      </c>
      <c r="G872" s="13">
        <f t="shared" si="55"/>
        <v>-0.1318352813973496</v>
      </c>
    </row>
    <row r="873" spans="1:7" x14ac:dyDescent="0.2">
      <c r="A873" s="13" t="s">
        <v>1144</v>
      </c>
      <c r="B873" s="15">
        <v>28.643394934976044</v>
      </c>
      <c r="C873" s="13">
        <v>0</v>
      </c>
      <c r="D873" s="13">
        <f t="shared" si="52"/>
        <v>-1.9751575639197665</v>
      </c>
      <c r="E873" s="13">
        <f t="shared" si="53"/>
        <v>-1.9751575639197665</v>
      </c>
      <c r="F873" s="13">
        <f t="shared" si="54"/>
        <v>0.12183599168890814</v>
      </c>
      <c r="G873" s="13">
        <f t="shared" si="55"/>
        <v>-0.12992190517069005</v>
      </c>
    </row>
    <row r="874" spans="1:7" x14ac:dyDescent="0.2">
      <c r="A874" s="13" t="s">
        <v>1145</v>
      </c>
      <c r="B874" s="15">
        <v>28.580424366872005</v>
      </c>
      <c r="C874" s="13">
        <v>0</v>
      </c>
      <c r="D874" s="13">
        <f t="shared" si="52"/>
        <v>-1.9697221463675876</v>
      </c>
      <c r="E874" s="13">
        <f t="shared" si="53"/>
        <v>-1.9697221463675876</v>
      </c>
      <c r="F874" s="13">
        <f t="shared" si="54"/>
        <v>0.12241873417066187</v>
      </c>
      <c r="G874" s="13">
        <f t="shared" si="55"/>
        <v>-0.13058571729849158</v>
      </c>
    </row>
    <row r="875" spans="1:7" x14ac:dyDescent="0.2">
      <c r="A875" s="13" t="s">
        <v>1146</v>
      </c>
      <c r="B875" s="15">
        <v>28.709103353867214</v>
      </c>
      <c r="C875" s="13">
        <v>0</v>
      </c>
      <c r="D875" s="13">
        <f t="shared" si="52"/>
        <v>-1.980829303974214</v>
      </c>
      <c r="E875" s="13">
        <f t="shared" si="53"/>
        <v>-1.980829303974214</v>
      </c>
      <c r="F875" s="13">
        <f t="shared" si="54"/>
        <v>0.1212304613681791</v>
      </c>
      <c r="G875" s="13">
        <f t="shared" si="55"/>
        <v>-0.12923260153053967</v>
      </c>
    </row>
    <row r="876" spans="1:7" x14ac:dyDescent="0.2">
      <c r="A876" s="13" t="s">
        <v>1147</v>
      </c>
      <c r="B876" s="15">
        <v>29.388090349075977</v>
      </c>
      <c r="C876" s="13">
        <v>0</v>
      </c>
      <c r="D876" s="13">
        <f t="shared" si="52"/>
        <v>-2.0394372845368398</v>
      </c>
      <c r="E876" s="13">
        <f t="shared" si="53"/>
        <v>-2.0394372845368398</v>
      </c>
      <c r="F876" s="13">
        <f t="shared" si="54"/>
        <v>0.11512404373634838</v>
      </c>
      <c r="G876" s="13">
        <f t="shared" si="55"/>
        <v>-0.12230780621182953</v>
      </c>
    </row>
    <row r="877" spans="1:7" x14ac:dyDescent="0.2">
      <c r="A877" s="13" t="s">
        <v>1148</v>
      </c>
      <c r="B877" s="15">
        <v>28.832306639288159</v>
      </c>
      <c r="C877" s="13">
        <v>0</v>
      </c>
      <c r="D877" s="13">
        <f t="shared" si="52"/>
        <v>-1.9914638165763037</v>
      </c>
      <c r="E877" s="13">
        <f t="shared" si="53"/>
        <v>-1.9914638165763037</v>
      </c>
      <c r="F877" s="13">
        <f t="shared" si="54"/>
        <v>0.12010208383932376</v>
      </c>
      <c r="G877" s="13">
        <f t="shared" si="55"/>
        <v>-0.12794938260177929</v>
      </c>
    </row>
    <row r="878" spans="1:7" x14ac:dyDescent="0.2">
      <c r="A878" s="13" t="s">
        <v>1149</v>
      </c>
      <c r="B878" s="15">
        <v>29.746748802190282</v>
      </c>
      <c r="C878" s="13">
        <v>0</v>
      </c>
      <c r="D878" s="13">
        <f t="shared" si="52"/>
        <v>-2.0703955323340333</v>
      </c>
      <c r="E878" s="13">
        <f t="shared" si="53"/>
        <v>-2.0703955323340333</v>
      </c>
      <c r="F878" s="13">
        <f t="shared" si="54"/>
        <v>0.11200769209450874</v>
      </c>
      <c r="G878" s="13">
        <f t="shared" si="55"/>
        <v>-0.11879219829607562</v>
      </c>
    </row>
    <row r="879" spans="1:7" x14ac:dyDescent="0.2">
      <c r="A879" s="13" t="s">
        <v>1150</v>
      </c>
      <c r="B879" s="15">
        <v>28.917180013689254</v>
      </c>
      <c r="C879" s="13">
        <v>0</v>
      </c>
      <c r="D879" s="13">
        <f t="shared" si="52"/>
        <v>-1.9987898141466316</v>
      </c>
      <c r="E879" s="13">
        <f t="shared" si="53"/>
        <v>-1.9987898141466316</v>
      </c>
      <c r="F879" s="13">
        <f t="shared" si="54"/>
        <v>0.11933004233987454</v>
      </c>
      <c r="G879" s="13">
        <f t="shared" si="55"/>
        <v>-0.12707234564067518</v>
      </c>
    </row>
    <row r="880" spans="1:7" x14ac:dyDescent="0.2">
      <c r="A880" s="13" t="s">
        <v>1151</v>
      </c>
      <c r="B880" s="15">
        <v>32.240930869267622</v>
      </c>
      <c r="C880" s="13">
        <v>0</v>
      </c>
      <c r="D880" s="13">
        <f t="shared" si="52"/>
        <v>-2.2856853319007744</v>
      </c>
      <c r="E880" s="13">
        <f t="shared" si="53"/>
        <v>-2.2856853319007744</v>
      </c>
      <c r="F880" s="13">
        <f t="shared" si="54"/>
        <v>9.2315454859579121E-2</v>
      </c>
      <c r="G880" s="13">
        <f t="shared" si="55"/>
        <v>-9.685837799042904E-2</v>
      </c>
    </row>
    <row r="881" spans="1:7" x14ac:dyDescent="0.2">
      <c r="A881" s="13" t="s">
        <v>1152</v>
      </c>
      <c r="B881" s="15">
        <v>28.999315537303218</v>
      </c>
      <c r="C881" s="13">
        <v>1</v>
      </c>
      <c r="D881" s="13">
        <f t="shared" si="52"/>
        <v>-2.0058794892146912</v>
      </c>
      <c r="E881" s="13">
        <f t="shared" si="53"/>
        <v>-2.0058794892146912</v>
      </c>
      <c r="F881" s="13">
        <f t="shared" si="54"/>
        <v>0.11858699413962941</v>
      </c>
      <c r="G881" s="13">
        <f t="shared" si="55"/>
        <v>-2.132108459986338</v>
      </c>
    </row>
    <row r="882" spans="1:7" x14ac:dyDescent="0.2">
      <c r="A882" s="13" t="s">
        <v>1153</v>
      </c>
      <c r="B882" s="15">
        <v>29.998631074606433</v>
      </c>
      <c r="C882" s="13">
        <v>0</v>
      </c>
      <c r="D882" s="13">
        <f t="shared" si="52"/>
        <v>-2.0921372025427489</v>
      </c>
      <c r="E882" s="13">
        <f t="shared" si="53"/>
        <v>-2.0921372025427489</v>
      </c>
      <c r="F882" s="13">
        <f t="shared" si="54"/>
        <v>0.10986339566156139</v>
      </c>
      <c r="G882" s="13">
        <f t="shared" si="55"/>
        <v>-0.116380340013315</v>
      </c>
    </row>
    <row r="883" spans="1:7" x14ac:dyDescent="0.2">
      <c r="A883" s="13" t="s">
        <v>1154</v>
      </c>
      <c r="B883" s="15">
        <v>29.212867898699521</v>
      </c>
      <c r="C883" s="13">
        <v>0</v>
      </c>
      <c r="D883" s="13">
        <f t="shared" si="52"/>
        <v>-2.0243126443916459</v>
      </c>
      <c r="E883" s="13">
        <f t="shared" si="53"/>
        <v>-2.0243126443916459</v>
      </c>
      <c r="F883" s="13">
        <f t="shared" si="54"/>
        <v>0.11667379006624332</v>
      </c>
      <c r="G883" s="13">
        <f t="shared" si="55"/>
        <v>-0.12406071292843075</v>
      </c>
    </row>
    <row r="884" spans="1:7" x14ac:dyDescent="0.2">
      <c r="A884" s="13" t="s">
        <v>1155</v>
      </c>
      <c r="B884" s="15">
        <v>29.579739904175224</v>
      </c>
      <c r="C884" s="13">
        <v>0</v>
      </c>
      <c r="D884" s="13">
        <f t="shared" si="52"/>
        <v>-2.055979859695646</v>
      </c>
      <c r="E884" s="13">
        <f t="shared" si="53"/>
        <v>-2.055979859695646</v>
      </c>
      <c r="F884" s="13">
        <f t="shared" si="54"/>
        <v>0.11344954282671285</v>
      </c>
      <c r="G884" s="13">
        <f t="shared" si="55"/>
        <v>-0.12041723780244977</v>
      </c>
    </row>
    <row r="885" spans="1:7" x14ac:dyDescent="0.2">
      <c r="A885" s="13" t="s">
        <v>1156</v>
      </c>
      <c r="B885" s="15">
        <v>32.167008898015055</v>
      </c>
      <c r="C885" s="13">
        <v>0</v>
      </c>
      <c r="D885" s="13">
        <f t="shared" si="52"/>
        <v>-2.2793046243395212</v>
      </c>
      <c r="E885" s="13">
        <f t="shared" si="53"/>
        <v>-2.2793046243395212</v>
      </c>
      <c r="F885" s="13">
        <f t="shared" si="54"/>
        <v>9.2851508101918417E-2</v>
      </c>
      <c r="G885" s="13">
        <f t="shared" si="55"/>
        <v>-9.7449124628812306E-2</v>
      </c>
    </row>
    <row r="886" spans="1:7" x14ac:dyDescent="0.2">
      <c r="A886" s="13" t="s">
        <v>1157</v>
      </c>
      <c r="B886" s="15">
        <v>35.581108829568791</v>
      </c>
      <c r="C886" s="13">
        <v>0</v>
      </c>
      <c r="D886" s="13">
        <f t="shared" si="52"/>
        <v>-2.5739987846685306</v>
      </c>
      <c r="E886" s="13">
        <f t="shared" si="53"/>
        <v>-2.5739987846685306</v>
      </c>
      <c r="F886" s="13">
        <f t="shared" si="54"/>
        <v>7.0830677226729727E-2</v>
      </c>
      <c r="G886" s="13">
        <f t="shared" si="55"/>
        <v>-7.3464293295891672E-2</v>
      </c>
    </row>
    <row r="887" spans="1:7" x14ac:dyDescent="0.2">
      <c r="A887" s="13" t="s">
        <v>1158</v>
      </c>
      <c r="B887" s="15">
        <v>29.828884325804243</v>
      </c>
      <c r="C887" s="13">
        <v>0</v>
      </c>
      <c r="D887" s="13">
        <f t="shared" si="52"/>
        <v>-2.0774852074020931</v>
      </c>
      <c r="E887" s="13">
        <f t="shared" si="53"/>
        <v>-2.0774852074020931</v>
      </c>
      <c r="F887" s="13">
        <f t="shared" si="54"/>
        <v>0.11130447636134792</v>
      </c>
      <c r="G887" s="13">
        <f t="shared" si="55"/>
        <v>-0.11800059522726709</v>
      </c>
    </row>
    <row r="888" spans="1:7" x14ac:dyDescent="0.2">
      <c r="A888" s="13" t="s">
        <v>1159</v>
      </c>
      <c r="B888" s="15">
        <v>29.464750171115675</v>
      </c>
      <c r="C888" s="13">
        <v>0</v>
      </c>
      <c r="D888" s="13">
        <f t="shared" si="52"/>
        <v>-2.0460543146003625</v>
      </c>
      <c r="E888" s="13">
        <f t="shared" si="53"/>
        <v>-2.0460543146003625</v>
      </c>
      <c r="F888" s="13">
        <f t="shared" si="54"/>
        <v>0.11445167837678662</v>
      </c>
      <c r="G888" s="13">
        <f t="shared" si="55"/>
        <v>-0.12154825337437145</v>
      </c>
    </row>
    <row r="889" spans="1:7" x14ac:dyDescent="0.2">
      <c r="A889" s="13" t="s">
        <v>1160</v>
      </c>
      <c r="B889" s="15">
        <v>29.574264202600958</v>
      </c>
      <c r="C889" s="13">
        <v>0</v>
      </c>
      <c r="D889" s="13">
        <f t="shared" si="52"/>
        <v>-2.055507214691108</v>
      </c>
      <c r="E889" s="13">
        <f t="shared" si="53"/>
        <v>-2.055507214691108</v>
      </c>
      <c r="F889" s="13">
        <f t="shared" si="54"/>
        <v>0.11349708955361131</v>
      </c>
      <c r="G889" s="13">
        <f t="shared" si="55"/>
        <v>-0.12047087039781114</v>
      </c>
    </row>
    <row r="890" spans="1:7" x14ac:dyDescent="0.2">
      <c r="A890" s="13" t="s">
        <v>1161</v>
      </c>
      <c r="B890" s="15">
        <v>29.579739904175224</v>
      </c>
      <c r="C890" s="13">
        <v>0</v>
      </c>
      <c r="D890" s="13">
        <f t="shared" si="52"/>
        <v>-2.055979859695646</v>
      </c>
      <c r="E890" s="13">
        <f t="shared" si="53"/>
        <v>-2.055979859695646</v>
      </c>
      <c r="F890" s="13">
        <f t="shared" si="54"/>
        <v>0.11344954282671285</v>
      </c>
      <c r="G890" s="13">
        <f t="shared" si="55"/>
        <v>-0.12041723780244977</v>
      </c>
    </row>
    <row r="891" spans="1:7" x14ac:dyDescent="0.2">
      <c r="A891" s="13" t="s">
        <v>1162</v>
      </c>
      <c r="B891" s="15">
        <v>32</v>
      </c>
      <c r="C891" s="13">
        <v>0</v>
      </c>
      <c r="D891" s="13">
        <f t="shared" si="52"/>
        <v>-2.2648889517011339</v>
      </c>
      <c r="E891" s="13">
        <f t="shared" si="53"/>
        <v>-2.2648889517011339</v>
      </c>
      <c r="F891" s="13">
        <f t="shared" si="54"/>
        <v>9.4072889254456282E-2</v>
      </c>
      <c r="G891" s="13">
        <f t="shared" si="55"/>
        <v>-9.8796427891305938E-2</v>
      </c>
    </row>
    <row r="892" spans="1:7" x14ac:dyDescent="0.2">
      <c r="A892" s="13" t="s">
        <v>1163</v>
      </c>
      <c r="B892" s="15">
        <v>35.813826146475016</v>
      </c>
      <c r="C892" s="13">
        <v>0</v>
      </c>
      <c r="D892" s="13">
        <f t="shared" si="52"/>
        <v>-2.5940861973613654</v>
      </c>
      <c r="E892" s="13">
        <f t="shared" si="53"/>
        <v>-2.5940861973613654</v>
      </c>
      <c r="F892" s="13">
        <f t="shared" si="54"/>
        <v>6.9519993771439526E-2</v>
      </c>
      <c r="G892" s="13">
        <f t="shared" si="55"/>
        <v>-7.2054690257431706E-2</v>
      </c>
    </row>
    <row r="893" spans="1:7" x14ac:dyDescent="0.2">
      <c r="A893" s="13" t="s">
        <v>1164</v>
      </c>
      <c r="B893" s="15">
        <v>29.650924024640656</v>
      </c>
      <c r="C893" s="13">
        <v>0</v>
      </c>
      <c r="D893" s="13">
        <f t="shared" si="52"/>
        <v>-2.0621242447546306</v>
      </c>
      <c r="E893" s="13">
        <f t="shared" si="53"/>
        <v>-2.0621242447546306</v>
      </c>
      <c r="F893" s="13">
        <f t="shared" si="54"/>
        <v>0.1128330145595816</v>
      </c>
      <c r="G893" s="13">
        <f t="shared" si="55"/>
        <v>-0.11972205572085252</v>
      </c>
    </row>
    <row r="894" spans="1:7" x14ac:dyDescent="0.2">
      <c r="A894" s="13" t="s">
        <v>1165</v>
      </c>
      <c r="B894" s="15">
        <v>30.165639972621491</v>
      </c>
      <c r="C894" s="13">
        <v>0</v>
      </c>
      <c r="D894" s="13">
        <f t="shared" si="52"/>
        <v>-2.1065528751811371</v>
      </c>
      <c r="E894" s="13">
        <f t="shared" si="53"/>
        <v>-2.1065528751811371</v>
      </c>
      <c r="F894" s="13">
        <f t="shared" si="54"/>
        <v>0.10846154598272376</v>
      </c>
      <c r="G894" s="13">
        <f t="shared" si="55"/>
        <v>-0.11480670854606354</v>
      </c>
    </row>
    <row r="895" spans="1:7" x14ac:dyDescent="0.2">
      <c r="A895" s="13" t="s">
        <v>1166</v>
      </c>
      <c r="B895" s="15">
        <v>30.666666666666668</v>
      </c>
      <c r="C895" s="13">
        <v>0</v>
      </c>
      <c r="D895" s="13">
        <f t="shared" si="52"/>
        <v>-2.1497998930963007</v>
      </c>
      <c r="E895" s="13">
        <f t="shared" si="53"/>
        <v>-2.1497998930963007</v>
      </c>
      <c r="F895" s="13">
        <f t="shared" si="54"/>
        <v>0.10434992383313445</v>
      </c>
      <c r="G895" s="13">
        <f t="shared" si="55"/>
        <v>-0.11020548228014802</v>
      </c>
    </row>
    <row r="896" spans="1:7" x14ac:dyDescent="0.2">
      <c r="A896" s="13" t="s">
        <v>1167</v>
      </c>
      <c r="B896" s="15">
        <v>30.22861054072553</v>
      </c>
      <c r="C896" s="13">
        <v>0</v>
      </c>
      <c r="D896" s="13">
        <f t="shared" si="52"/>
        <v>-2.111988292733316</v>
      </c>
      <c r="E896" s="13">
        <f t="shared" si="53"/>
        <v>-2.111988292733316</v>
      </c>
      <c r="F896" s="13">
        <f t="shared" si="54"/>
        <v>0.10793707140323483</v>
      </c>
      <c r="G896" s="13">
        <f t="shared" si="55"/>
        <v>-0.11421860113628242</v>
      </c>
    </row>
    <row r="897" spans="1:7" x14ac:dyDescent="0.2">
      <c r="A897" s="13" t="s">
        <v>1168</v>
      </c>
      <c r="B897" s="15">
        <v>30.48596851471595</v>
      </c>
      <c r="C897" s="13">
        <v>0</v>
      </c>
      <c r="D897" s="13">
        <f t="shared" si="52"/>
        <v>-2.1342026079465697</v>
      </c>
      <c r="E897" s="13">
        <f t="shared" si="53"/>
        <v>-2.1342026079465697</v>
      </c>
      <c r="F897" s="13">
        <f t="shared" si="54"/>
        <v>0.10581668370736529</v>
      </c>
      <c r="G897" s="13">
        <f t="shared" si="55"/>
        <v>-0.11184447304739542</v>
      </c>
    </row>
    <row r="898" spans="1:7" x14ac:dyDescent="0.2">
      <c r="A898" s="13" t="s">
        <v>1169</v>
      </c>
      <c r="B898" s="15">
        <v>30.250513347022586</v>
      </c>
      <c r="C898" s="13">
        <v>0</v>
      </c>
      <c r="D898" s="13">
        <f t="shared" ref="D898:D961" si="56">$J$2+$J$3*B898</f>
        <v>-2.1138788727514655</v>
      </c>
      <c r="E898" s="13">
        <f t="shared" si="53"/>
        <v>-2.1138788727514655</v>
      </c>
      <c r="F898" s="13">
        <f t="shared" si="54"/>
        <v>0.10775516865307706</v>
      </c>
      <c r="G898" s="13">
        <f t="shared" si="55"/>
        <v>-0.11401470945921698</v>
      </c>
    </row>
    <row r="899" spans="1:7" x14ac:dyDescent="0.2">
      <c r="A899" s="13" t="s">
        <v>1170</v>
      </c>
      <c r="B899" s="15">
        <v>30.250513347022586</v>
      </c>
      <c r="C899" s="13">
        <v>0</v>
      </c>
      <c r="D899" s="13">
        <f t="shared" si="56"/>
        <v>-2.1138788727514655</v>
      </c>
      <c r="E899" s="13">
        <f t="shared" ref="E899:E962" si="57">MIN(MAX(D899,-35),35)</f>
        <v>-2.1138788727514655</v>
      </c>
      <c r="F899" s="13">
        <f t="shared" ref="F899:F962" si="58">1/(1+EXP(-E899))</f>
        <v>0.10775516865307706</v>
      </c>
      <c r="G899" s="13">
        <f t="shared" ref="G899:G962" si="59">C899*LN(F899)+(1-C899)*LN(1-F899)</f>
        <v>-0.11401470945921698</v>
      </c>
    </row>
    <row r="900" spans="1:7" x14ac:dyDescent="0.2">
      <c r="A900" s="13" t="s">
        <v>1171</v>
      </c>
      <c r="B900" s="15">
        <v>33.338809034907598</v>
      </c>
      <c r="C900" s="13">
        <v>1</v>
      </c>
      <c r="D900" s="13">
        <f t="shared" si="56"/>
        <v>-2.3804506553105043</v>
      </c>
      <c r="E900" s="13">
        <f t="shared" si="57"/>
        <v>-2.3804506553105043</v>
      </c>
      <c r="F900" s="13">
        <f t="shared" si="58"/>
        <v>8.4675630851576145E-2</v>
      </c>
      <c r="G900" s="13">
        <f t="shared" si="59"/>
        <v>-2.468927430036481</v>
      </c>
    </row>
    <row r="901" spans="1:7" x14ac:dyDescent="0.2">
      <c r="A901" s="13" t="s">
        <v>1172</v>
      </c>
      <c r="B901" s="15">
        <v>32</v>
      </c>
      <c r="C901" s="13">
        <v>0</v>
      </c>
      <c r="D901" s="13">
        <f t="shared" si="56"/>
        <v>-2.2648889517011339</v>
      </c>
      <c r="E901" s="13">
        <f t="shared" si="57"/>
        <v>-2.2648889517011339</v>
      </c>
      <c r="F901" s="13">
        <f t="shared" si="58"/>
        <v>9.4072889254456282E-2</v>
      </c>
      <c r="G901" s="13">
        <f t="shared" si="59"/>
        <v>-9.8796427891305938E-2</v>
      </c>
    </row>
    <row r="902" spans="1:7" x14ac:dyDescent="0.2">
      <c r="A902" s="13" t="s">
        <v>1173</v>
      </c>
      <c r="B902" s="15">
        <v>30.598220396988363</v>
      </c>
      <c r="C902" s="13">
        <v>0</v>
      </c>
      <c r="D902" s="13">
        <f t="shared" si="56"/>
        <v>-2.1438918305395838</v>
      </c>
      <c r="E902" s="13">
        <f t="shared" si="57"/>
        <v>-2.1438918305395838</v>
      </c>
      <c r="F902" s="13">
        <f t="shared" si="58"/>
        <v>0.10490338949969091</v>
      </c>
      <c r="G902" s="13">
        <f t="shared" si="59"/>
        <v>-0.11082362183980805</v>
      </c>
    </row>
    <row r="903" spans="1:7" x14ac:dyDescent="0.2">
      <c r="A903" s="13" t="s">
        <v>1174</v>
      </c>
      <c r="B903" s="15">
        <v>30.918548939082822</v>
      </c>
      <c r="C903" s="13">
        <v>0</v>
      </c>
      <c r="D903" s="13">
        <f t="shared" si="56"/>
        <v>-2.1715415633050164</v>
      </c>
      <c r="E903" s="13">
        <f t="shared" si="57"/>
        <v>-2.1715415633050164</v>
      </c>
      <c r="F903" s="13">
        <f t="shared" si="58"/>
        <v>0.10233533426440229</v>
      </c>
      <c r="G903" s="13">
        <f t="shared" si="59"/>
        <v>-0.10795870387685698</v>
      </c>
    </row>
    <row r="904" spans="1:7" x14ac:dyDescent="0.2">
      <c r="A904" s="13" t="s">
        <v>1175</v>
      </c>
      <c r="B904" s="15">
        <v>42.414784394250511</v>
      </c>
      <c r="C904" s="13">
        <v>0</v>
      </c>
      <c r="D904" s="13">
        <f t="shared" si="56"/>
        <v>-3.1638597503310848</v>
      </c>
      <c r="E904" s="13">
        <f t="shared" si="57"/>
        <v>-3.1638597503310848</v>
      </c>
      <c r="F904" s="13">
        <f t="shared" si="58"/>
        <v>4.0548625589965408E-2</v>
      </c>
      <c r="G904" s="13">
        <f t="shared" si="59"/>
        <v>-4.1393642869590484E-2</v>
      </c>
    </row>
    <row r="905" spans="1:7" x14ac:dyDescent="0.2">
      <c r="A905" s="13" t="s">
        <v>1176</v>
      </c>
      <c r="B905" s="15">
        <v>31.01163586584531</v>
      </c>
      <c r="C905" s="13">
        <v>0</v>
      </c>
      <c r="D905" s="13">
        <f t="shared" si="56"/>
        <v>-2.1795765283821504</v>
      </c>
      <c r="E905" s="13">
        <f t="shared" si="57"/>
        <v>-2.1795765283821504</v>
      </c>
      <c r="F905" s="13">
        <f t="shared" si="58"/>
        <v>0.10159957463858177</v>
      </c>
      <c r="G905" s="13">
        <f t="shared" si="59"/>
        <v>-0.10713940209250127</v>
      </c>
    </row>
    <row r="906" spans="1:7" x14ac:dyDescent="0.2">
      <c r="A906" s="13" t="s">
        <v>1177</v>
      </c>
      <c r="B906" s="15">
        <v>32.958247775496233</v>
      </c>
      <c r="C906" s="13">
        <v>0</v>
      </c>
      <c r="D906" s="13">
        <f t="shared" si="56"/>
        <v>-2.3476018274951613</v>
      </c>
      <c r="E906" s="13">
        <f t="shared" si="57"/>
        <v>-2.3476018274951613</v>
      </c>
      <c r="F906" s="13">
        <f t="shared" si="58"/>
        <v>8.7256580821838584E-2</v>
      </c>
      <c r="G906" s="13">
        <f t="shared" si="59"/>
        <v>-9.1300468356620576E-2</v>
      </c>
    </row>
    <row r="907" spans="1:7" x14ac:dyDescent="0.2">
      <c r="A907" s="13" t="s">
        <v>1178</v>
      </c>
      <c r="B907" s="15">
        <v>33.412731006160165</v>
      </c>
      <c r="C907" s="13">
        <v>0</v>
      </c>
      <c r="D907" s="13">
        <f t="shared" si="56"/>
        <v>-2.3868313628717583</v>
      </c>
      <c r="E907" s="13">
        <f t="shared" si="57"/>
        <v>-2.3868313628717583</v>
      </c>
      <c r="F907" s="13">
        <f t="shared" si="58"/>
        <v>8.4182398617324211E-2</v>
      </c>
      <c r="G907" s="13">
        <f t="shared" si="59"/>
        <v>-8.793805926413055E-2</v>
      </c>
    </row>
    <row r="908" spans="1:7" x14ac:dyDescent="0.2">
      <c r="A908" s="13" t="s">
        <v>1179</v>
      </c>
      <c r="B908" s="15">
        <v>34.748802190280628</v>
      </c>
      <c r="C908" s="13">
        <v>0</v>
      </c>
      <c r="D908" s="13">
        <f t="shared" si="56"/>
        <v>-2.5021567439788601</v>
      </c>
      <c r="E908" s="13">
        <f t="shared" si="57"/>
        <v>-2.5021567439788601</v>
      </c>
      <c r="F908" s="13">
        <f t="shared" si="58"/>
        <v>7.5707122493430631E-2</v>
      </c>
      <c r="G908" s="13">
        <f t="shared" si="59"/>
        <v>-7.8726290565427709E-2</v>
      </c>
    </row>
    <row r="909" spans="1:7" x14ac:dyDescent="0.2">
      <c r="A909" s="13" t="s">
        <v>1180</v>
      </c>
      <c r="B909" s="15">
        <v>32</v>
      </c>
      <c r="C909" s="13">
        <v>0</v>
      </c>
      <c r="D909" s="13">
        <f t="shared" si="56"/>
        <v>-2.2648889517011339</v>
      </c>
      <c r="E909" s="13">
        <f t="shared" si="57"/>
        <v>-2.2648889517011339</v>
      </c>
      <c r="F909" s="13">
        <f t="shared" si="58"/>
        <v>9.4072889254456282E-2</v>
      </c>
      <c r="G909" s="13">
        <f t="shared" si="59"/>
        <v>-9.8796427891305938E-2</v>
      </c>
    </row>
    <row r="910" spans="1:7" x14ac:dyDescent="0.2">
      <c r="A910" s="13" t="s">
        <v>1181</v>
      </c>
      <c r="B910" s="15">
        <v>31.748117727583846</v>
      </c>
      <c r="C910" s="13">
        <v>0</v>
      </c>
      <c r="D910" s="13">
        <f t="shared" si="56"/>
        <v>-2.2431472814924174</v>
      </c>
      <c r="E910" s="13">
        <f t="shared" si="57"/>
        <v>-2.2431472814924174</v>
      </c>
      <c r="F910" s="13">
        <f t="shared" si="58"/>
        <v>9.5942207641500285E-2</v>
      </c>
      <c r="G910" s="13">
        <f t="shared" si="59"/>
        <v>-0.10086199103326006</v>
      </c>
    </row>
    <row r="911" spans="1:7" x14ac:dyDescent="0.2">
      <c r="A911" s="13" t="s">
        <v>1182</v>
      </c>
      <c r="B911" s="15">
        <v>31.832991101984941</v>
      </c>
      <c r="C911" s="13">
        <v>0</v>
      </c>
      <c r="D911" s="13">
        <f t="shared" si="56"/>
        <v>-2.2504732790627457</v>
      </c>
      <c r="E911" s="13">
        <f t="shared" si="57"/>
        <v>-2.2504732790627457</v>
      </c>
      <c r="F911" s="13">
        <f t="shared" si="58"/>
        <v>9.5308648637600649E-2</v>
      </c>
      <c r="G911" s="13">
        <f t="shared" si="59"/>
        <v>-0.10016144167072412</v>
      </c>
    </row>
    <row r="912" spans="1:7" x14ac:dyDescent="0.2">
      <c r="A912" s="13" t="s">
        <v>1183</v>
      </c>
      <c r="B912" s="15">
        <v>31.917864476386036</v>
      </c>
      <c r="C912" s="13">
        <v>0</v>
      </c>
      <c r="D912" s="13">
        <f t="shared" si="56"/>
        <v>-2.2577992766330741</v>
      </c>
      <c r="E912" s="13">
        <f t="shared" si="57"/>
        <v>-2.2577992766330741</v>
      </c>
      <c r="F912" s="13">
        <f t="shared" si="58"/>
        <v>9.4678835222886684E-2</v>
      </c>
      <c r="G912" s="13">
        <f t="shared" si="59"/>
        <v>-9.9465520029833041E-2</v>
      </c>
    </row>
    <row r="913" spans="1:7" x14ac:dyDescent="0.2">
      <c r="A913" s="13" t="s">
        <v>1184</v>
      </c>
      <c r="B913" s="15">
        <v>33.497604380561256</v>
      </c>
      <c r="C913" s="13">
        <v>0</v>
      </c>
      <c r="D913" s="13">
        <f t="shared" si="56"/>
        <v>-2.3941573604420858</v>
      </c>
      <c r="E913" s="13">
        <f t="shared" si="57"/>
        <v>-2.3941573604420858</v>
      </c>
      <c r="F913" s="13">
        <f t="shared" si="58"/>
        <v>8.3619313375490403E-2</v>
      </c>
      <c r="G913" s="13">
        <f t="shared" si="59"/>
        <v>-8.7323403892768867E-2</v>
      </c>
    </row>
    <row r="914" spans="1:7" x14ac:dyDescent="0.2">
      <c r="A914" s="13" t="s">
        <v>1185</v>
      </c>
      <c r="B914" s="15">
        <v>32.251882272416154</v>
      </c>
      <c r="C914" s="13">
        <v>0</v>
      </c>
      <c r="D914" s="13">
        <f t="shared" si="56"/>
        <v>-2.2866306219098496</v>
      </c>
      <c r="E914" s="13">
        <f t="shared" si="57"/>
        <v>-2.2866306219098496</v>
      </c>
      <c r="F914" s="13">
        <f t="shared" si="58"/>
        <v>9.2236276398946826E-2</v>
      </c>
      <c r="G914" s="13">
        <f t="shared" si="59"/>
        <v>-9.6771150541378775E-2</v>
      </c>
    </row>
    <row r="915" spans="1:7" x14ac:dyDescent="0.2">
      <c r="A915" s="13" t="s">
        <v>1186</v>
      </c>
      <c r="B915" s="15">
        <v>32.328542094455855</v>
      </c>
      <c r="C915" s="13">
        <v>0</v>
      </c>
      <c r="D915" s="13">
        <f t="shared" si="56"/>
        <v>-2.2932476519733722</v>
      </c>
      <c r="E915" s="13">
        <f t="shared" si="57"/>
        <v>-2.2932476519733722</v>
      </c>
      <c r="F915" s="13">
        <f t="shared" si="58"/>
        <v>9.168373364991915E-2</v>
      </c>
      <c r="G915" s="13">
        <f t="shared" si="59"/>
        <v>-9.6162650068784633E-2</v>
      </c>
    </row>
    <row r="916" spans="1:7" x14ac:dyDescent="0.2">
      <c r="A916" s="13" t="s">
        <v>1187</v>
      </c>
      <c r="B916" s="15">
        <v>32.328542094455855</v>
      </c>
      <c r="C916" s="13">
        <v>0</v>
      </c>
      <c r="D916" s="13">
        <f t="shared" si="56"/>
        <v>-2.2932476519733722</v>
      </c>
      <c r="E916" s="13">
        <f t="shared" si="57"/>
        <v>-2.2932476519733722</v>
      </c>
      <c r="F916" s="13">
        <f t="shared" si="58"/>
        <v>9.168373364991915E-2</v>
      </c>
      <c r="G916" s="13">
        <f t="shared" si="59"/>
        <v>-9.6162650068784633E-2</v>
      </c>
    </row>
    <row r="917" spans="1:7" x14ac:dyDescent="0.2">
      <c r="A917" s="13" t="s">
        <v>1188</v>
      </c>
      <c r="B917" s="15">
        <v>34.499657768651609</v>
      </c>
      <c r="C917" s="13">
        <v>0</v>
      </c>
      <c r="D917" s="13">
        <f t="shared" si="56"/>
        <v>-2.480651396272413</v>
      </c>
      <c r="E917" s="13">
        <f t="shared" si="57"/>
        <v>-2.480651396272413</v>
      </c>
      <c r="F917" s="13">
        <f t="shared" si="58"/>
        <v>7.7225769582418766E-2</v>
      </c>
      <c r="G917" s="13">
        <f t="shared" si="59"/>
        <v>-8.037067849770832E-2</v>
      </c>
    </row>
    <row r="918" spans="1:7" x14ac:dyDescent="0.2">
      <c r="A918" s="13" t="s">
        <v>1189</v>
      </c>
      <c r="B918" s="15">
        <v>34.108145106091719</v>
      </c>
      <c r="C918" s="13">
        <v>0</v>
      </c>
      <c r="D918" s="13">
        <f t="shared" si="56"/>
        <v>-2.4468572784479958</v>
      </c>
      <c r="E918" s="13">
        <f t="shared" si="57"/>
        <v>-2.4468572784479958</v>
      </c>
      <c r="F918" s="13">
        <f t="shared" si="58"/>
        <v>7.9668674302024289E-2</v>
      </c>
      <c r="G918" s="13">
        <f t="shared" si="59"/>
        <v>-8.3021537144446572E-2</v>
      </c>
    </row>
    <row r="919" spans="1:7" x14ac:dyDescent="0.2">
      <c r="A919" s="13" t="s">
        <v>1190</v>
      </c>
      <c r="B919" s="15">
        <v>32.917180013689254</v>
      </c>
      <c r="C919" s="13">
        <v>0</v>
      </c>
      <c r="D919" s="13">
        <f t="shared" si="56"/>
        <v>-2.3440569899611319</v>
      </c>
      <c r="E919" s="13">
        <f t="shared" si="57"/>
        <v>-2.3440569899611319</v>
      </c>
      <c r="F919" s="13">
        <f t="shared" si="58"/>
        <v>8.7539315231479578E-2</v>
      </c>
      <c r="G919" s="13">
        <f t="shared" si="59"/>
        <v>-9.1610279638866879E-2</v>
      </c>
    </row>
    <row r="920" spans="1:7" x14ac:dyDescent="0.2">
      <c r="A920" s="13" t="s">
        <v>1191</v>
      </c>
      <c r="B920" s="15">
        <v>33.256673511293634</v>
      </c>
      <c r="C920" s="13">
        <v>0</v>
      </c>
      <c r="D920" s="13">
        <f t="shared" si="56"/>
        <v>-2.3733609802424445</v>
      </c>
      <c r="E920" s="13">
        <f t="shared" si="57"/>
        <v>-2.3733609802424445</v>
      </c>
      <c r="F920" s="13">
        <f t="shared" si="58"/>
        <v>8.522674130089998E-2</v>
      </c>
      <c r="G920" s="13">
        <f t="shared" si="59"/>
        <v>-8.9079049115710976E-2</v>
      </c>
    </row>
    <row r="921" spans="1:7" x14ac:dyDescent="0.2">
      <c r="A921" s="13" t="s">
        <v>1192</v>
      </c>
      <c r="B921" s="15">
        <v>37.412731006160165</v>
      </c>
      <c r="C921" s="13">
        <v>0</v>
      </c>
      <c r="D921" s="13">
        <f t="shared" si="56"/>
        <v>-2.732098538686258</v>
      </c>
      <c r="E921" s="13">
        <f t="shared" si="57"/>
        <v>-2.732098538686258</v>
      </c>
      <c r="F921" s="13">
        <f t="shared" si="58"/>
        <v>6.1105655026861674E-2</v>
      </c>
      <c r="G921" s="13">
        <f t="shared" si="59"/>
        <v>-6.3052324770028506E-2</v>
      </c>
    </row>
    <row r="922" spans="1:7" x14ac:dyDescent="0.2">
      <c r="A922" s="13" t="s">
        <v>1193</v>
      </c>
      <c r="B922" s="15">
        <v>36.328542094455855</v>
      </c>
      <c r="C922" s="13">
        <v>0</v>
      </c>
      <c r="D922" s="13">
        <f t="shared" si="56"/>
        <v>-2.6385148277878727</v>
      </c>
      <c r="E922" s="13">
        <f t="shared" si="57"/>
        <v>-2.6385148277878727</v>
      </c>
      <c r="F922" s="13">
        <f t="shared" si="58"/>
        <v>6.6700430272385869E-2</v>
      </c>
      <c r="G922" s="13">
        <f t="shared" si="59"/>
        <v>-6.9029047433135163E-2</v>
      </c>
    </row>
    <row r="923" spans="1:7" x14ac:dyDescent="0.2">
      <c r="A923" s="13" t="s">
        <v>1194</v>
      </c>
      <c r="B923" s="15">
        <v>33.251197809719372</v>
      </c>
      <c r="C923" s="13">
        <v>0</v>
      </c>
      <c r="D923" s="13">
        <f t="shared" si="56"/>
        <v>-2.3728883352379073</v>
      </c>
      <c r="E923" s="13">
        <f t="shared" si="57"/>
        <v>-2.3728883352379073</v>
      </c>
      <c r="F923" s="13">
        <f t="shared" si="58"/>
        <v>8.5263597415992709E-2</v>
      </c>
      <c r="G923" s="13">
        <f t="shared" si="59"/>
        <v>-8.9119339818600055E-2</v>
      </c>
    </row>
    <row r="924" spans="1:7" x14ac:dyDescent="0.2">
      <c r="A924" s="13" t="s">
        <v>1195</v>
      </c>
      <c r="B924" s="15">
        <v>33.327857631759066</v>
      </c>
      <c r="C924" s="13">
        <v>0</v>
      </c>
      <c r="D924" s="13">
        <f t="shared" si="56"/>
        <v>-2.37950536530143</v>
      </c>
      <c r="E924" s="13">
        <f t="shared" si="57"/>
        <v>-2.37950536530143</v>
      </c>
      <c r="F924" s="13">
        <f t="shared" si="58"/>
        <v>8.4748924955505497E-2</v>
      </c>
      <c r="G924" s="13">
        <f t="shared" si="59"/>
        <v>-8.8556852391391924E-2</v>
      </c>
    </row>
    <row r="925" spans="1:7" x14ac:dyDescent="0.2">
      <c r="A925" s="13" t="s">
        <v>1196</v>
      </c>
      <c r="B925" s="15">
        <v>37.664613278576319</v>
      </c>
      <c r="C925" s="13">
        <v>0</v>
      </c>
      <c r="D925" s="13">
        <f t="shared" si="56"/>
        <v>-2.7538402088949745</v>
      </c>
      <c r="E925" s="13">
        <f t="shared" si="57"/>
        <v>-2.7538402088949745</v>
      </c>
      <c r="F925" s="13">
        <f t="shared" si="58"/>
        <v>5.9870135633871009E-2</v>
      </c>
      <c r="G925" s="13">
        <f t="shared" si="59"/>
        <v>-6.1737259679426282E-2</v>
      </c>
    </row>
    <row r="926" spans="1:7" x14ac:dyDescent="0.2">
      <c r="A926" s="13" t="s">
        <v>1197</v>
      </c>
      <c r="B926" s="15">
        <v>33.412731006160165</v>
      </c>
      <c r="C926" s="13">
        <v>0</v>
      </c>
      <c r="D926" s="13">
        <f t="shared" si="56"/>
        <v>-2.3868313628717583</v>
      </c>
      <c r="E926" s="13">
        <f t="shared" si="57"/>
        <v>-2.3868313628717583</v>
      </c>
      <c r="F926" s="13">
        <f t="shared" si="58"/>
        <v>8.4182398617324211E-2</v>
      </c>
      <c r="G926" s="13">
        <f t="shared" si="59"/>
        <v>-8.793805926413055E-2</v>
      </c>
    </row>
    <row r="927" spans="1:7" x14ac:dyDescent="0.2">
      <c r="A927" s="13" t="s">
        <v>1198</v>
      </c>
      <c r="B927" s="15">
        <v>33.916495550992472</v>
      </c>
      <c r="C927" s="13">
        <v>0</v>
      </c>
      <c r="D927" s="13">
        <f t="shared" si="56"/>
        <v>-2.4303147032891896</v>
      </c>
      <c r="E927" s="13">
        <f t="shared" si="57"/>
        <v>-2.4303147032891896</v>
      </c>
      <c r="F927" s="13">
        <f t="shared" si="58"/>
        <v>8.0890066926629464E-2</v>
      </c>
      <c r="G927" s="13">
        <f t="shared" si="59"/>
        <v>-8.4349541285143631E-2</v>
      </c>
    </row>
    <row r="928" spans="1:7" x14ac:dyDescent="0.2">
      <c r="A928" s="13" t="s">
        <v>1199</v>
      </c>
      <c r="B928" s="15">
        <v>34.636550308008211</v>
      </c>
      <c r="C928" s="13">
        <v>0</v>
      </c>
      <c r="D928" s="13">
        <f t="shared" si="56"/>
        <v>-2.4924675213858452</v>
      </c>
      <c r="E928" s="13">
        <f t="shared" si="57"/>
        <v>-2.4924675213858452</v>
      </c>
      <c r="F928" s="13">
        <f t="shared" si="58"/>
        <v>7.6387924711258687E-2</v>
      </c>
      <c r="G928" s="13">
        <f t="shared" si="59"/>
        <v>-7.9463127433146985E-2</v>
      </c>
    </row>
    <row r="929" spans="1:7" x14ac:dyDescent="0.2">
      <c r="A929" s="13" t="s">
        <v>1200</v>
      </c>
      <c r="B929" s="15">
        <v>33.763175906913077</v>
      </c>
      <c r="C929" s="13">
        <v>0</v>
      </c>
      <c r="D929" s="13">
        <f t="shared" si="56"/>
        <v>-2.4170806431621461</v>
      </c>
      <c r="E929" s="13">
        <f t="shared" si="57"/>
        <v>-2.4170806431621461</v>
      </c>
      <c r="F929" s="13">
        <f t="shared" si="58"/>
        <v>8.1879450999543385E-2</v>
      </c>
      <c r="G929" s="13">
        <f t="shared" si="59"/>
        <v>-8.5426579989006879E-2</v>
      </c>
    </row>
    <row r="930" spans="1:7" x14ac:dyDescent="0.2">
      <c r="A930" s="13" t="s">
        <v>1201</v>
      </c>
      <c r="B930" s="15">
        <v>35.329226557152637</v>
      </c>
      <c r="C930" s="13">
        <v>0</v>
      </c>
      <c r="D930" s="13">
        <f t="shared" si="56"/>
        <v>-2.5522571144598141</v>
      </c>
      <c r="E930" s="13">
        <f t="shared" si="57"/>
        <v>-2.5522571144598141</v>
      </c>
      <c r="F930" s="13">
        <f t="shared" si="58"/>
        <v>7.2274996667604924E-2</v>
      </c>
      <c r="G930" s="13">
        <f t="shared" si="59"/>
        <v>-7.5019922727075611E-2</v>
      </c>
    </row>
    <row r="931" spans="1:7" x14ac:dyDescent="0.2">
      <c r="A931" s="13" t="s">
        <v>1202</v>
      </c>
      <c r="B931" s="15">
        <v>36.251882272416154</v>
      </c>
      <c r="C931" s="13">
        <v>0</v>
      </c>
      <c r="D931" s="13">
        <f t="shared" si="56"/>
        <v>-2.6318977977243501</v>
      </c>
      <c r="E931" s="13">
        <f t="shared" si="57"/>
        <v>-2.6318977977243501</v>
      </c>
      <c r="F931" s="13">
        <f t="shared" si="58"/>
        <v>6.7113533129200112E-2</v>
      </c>
      <c r="G931" s="13">
        <f t="shared" si="59"/>
        <v>-6.9471771636896398E-2</v>
      </c>
    </row>
    <row r="932" spans="1:7" x14ac:dyDescent="0.2">
      <c r="A932" s="13" t="s">
        <v>1203</v>
      </c>
      <c r="B932" s="15">
        <v>33.831622176591374</v>
      </c>
      <c r="C932" s="13">
        <v>0</v>
      </c>
      <c r="D932" s="13">
        <f t="shared" si="56"/>
        <v>-2.4229887057188613</v>
      </c>
      <c r="E932" s="13">
        <f t="shared" si="57"/>
        <v>-2.4229887057188613</v>
      </c>
      <c r="F932" s="13">
        <f t="shared" si="58"/>
        <v>8.1436406909517811E-2</v>
      </c>
      <c r="G932" s="13">
        <f t="shared" si="59"/>
        <v>-8.4944140914736496E-2</v>
      </c>
    </row>
    <row r="933" spans="1:7" x14ac:dyDescent="0.2">
      <c r="A933" s="13" t="s">
        <v>1204</v>
      </c>
      <c r="B933" s="15">
        <v>38.231348391512661</v>
      </c>
      <c r="C933" s="13">
        <v>0</v>
      </c>
      <c r="D933" s="13">
        <f t="shared" si="56"/>
        <v>-2.8027589668645847</v>
      </c>
      <c r="E933" s="13">
        <f t="shared" si="57"/>
        <v>-2.8027589668645847</v>
      </c>
      <c r="F933" s="13">
        <f t="shared" si="58"/>
        <v>5.7175268490064331E-2</v>
      </c>
      <c r="G933" s="13">
        <f t="shared" si="59"/>
        <v>-5.8874876285070772E-2</v>
      </c>
    </row>
    <row r="934" spans="1:7" x14ac:dyDescent="0.2">
      <c r="A934" s="13" t="s">
        <v>1205</v>
      </c>
      <c r="B934" s="15">
        <v>34.666666666666664</v>
      </c>
      <c r="C934" s="13">
        <v>0</v>
      </c>
      <c r="D934" s="13">
        <f t="shared" si="56"/>
        <v>-2.4950670689108003</v>
      </c>
      <c r="E934" s="13">
        <f t="shared" si="57"/>
        <v>-2.4950670689108003</v>
      </c>
      <c r="F934" s="13">
        <f t="shared" si="58"/>
        <v>7.6204721176353948E-2</v>
      </c>
      <c r="G934" s="13">
        <f t="shared" si="59"/>
        <v>-7.9264791603101167E-2</v>
      </c>
    </row>
    <row r="935" spans="1:7" x14ac:dyDescent="0.2">
      <c r="A935" s="13" t="s">
        <v>1206</v>
      </c>
      <c r="B935" s="15">
        <v>36.167008898015055</v>
      </c>
      <c r="C935" s="13">
        <v>0</v>
      </c>
      <c r="D935" s="13">
        <f t="shared" si="56"/>
        <v>-2.6245718001540217</v>
      </c>
      <c r="E935" s="13">
        <f t="shared" si="57"/>
        <v>-2.6245718001540217</v>
      </c>
      <c r="F935" s="13">
        <f t="shared" si="58"/>
        <v>6.757366593149973E-2</v>
      </c>
      <c r="G935" s="13">
        <f t="shared" si="59"/>
        <v>-6.9965128902660073E-2</v>
      </c>
    </row>
    <row r="936" spans="1:7" x14ac:dyDescent="0.2">
      <c r="A936" s="13" t="s">
        <v>1207</v>
      </c>
      <c r="B936" s="15">
        <v>34.329911019849419</v>
      </c>
      <c r="C936" s="13">
        <v>0</v>
      </c>
      <c r="D936" s="13">
        <f t="shared" si="56"/>
        <v>-2.4659994011317563</v>
      </c>
      <c r="E936" s="13">
        <f t="shared" si="57"/>
        <v>-2.4659994011317563</v>
      </c>
      <c r="F936" s="13">
        <f t="shared" si="58"/>
        <v>7.8276388577958392E-2</v>
      </c>
      <c r="G936" s="13">
        <f t="shared" si="59"/>
        <v>-8.1509871057687311E-2</v>
      </c>
    </row>
    <row r="937" spans="1:7" x14ac:dyDescent="0.2">
      <c r="A937" s="13" t="s">
        <v>1208</v>
      </c>
      <c r="B937" s="15">
        <v>35.997262149212865</v>
      </c>
      <c r="C937" s="13">
        <v>0</v>
      </c>
      <c r="D937" s="13">
        <f t="shared" si="56"/>
        <v>-2.609919805013365</v>
      </c>
      <c r="E937" s="13">
        <f t="shared" si="57"/>
        <v>-2.609919805013365</v>
      </c>
      <c r="F937" s="13">
        <f t="shared" si="58"/>
        <v>6.8502720797212119E-2</v>
      </c>
      <c r="G937" s="13">
        <f t="shared" si="59"/>
        <v>-7.0962009822067337E-2</v>
      </c>
    </row>
    <row r="938" spans="1:7" x14ac:dyDescent="0.2">
      <c r="A938" s="13" t="s">
        <v>1209</v>
      </c>
      <c r="B938" s="15">
        <v>35.08555783709788</v>
      </c>
      <c r="C938" s="13">
        <v>0</v>
      </c>
      <c r="D938" s="13">
        <f t="shared" si="56"/>
        <v>-2.5312244117579041</v>
      </c>
      <c r="E938" s="13">
        <f t="shared" si="57"/>
        <v>-2.5312244117579041</v>
      </c>
      <c r="F938" s="13">
        <f t="shared" si="58"/>
        <v>7.3698016509764444E-2</v>
      </c>
      <c r="G938" s="13">
        <f t="shared" si="59"/>
        <v>-7.6554981420080423E-2</v>
      </c>
    </row>
    <row r="939" spans="1:7" x14ac:dyDescent="0.2">
      <c r="A939" s="13" t="s">
        <v>1210</v>
      </c>
      <c r="B939" s="15">
        <v>34.674880219028061</v>
      </c>
      <c r="C939" s="13">
        <v>0</v>
      </c>
      <c r="D939" s="13">
        <f t="shared" si="56"/>
        <v>-2.495776036417606</v>
      </c>
      <c r="E939" s="13">
        <f t="shared" si="57"/>
        <v>-2.495776036417606</v>
      </c>
      <c r="F939" s="13">
        <f t="shared" si="58"/>
        <v>7.6154826585860994E-2</v>
      </c>
      <c r="G939" s="13">
        <f t="shared" si="59"/>
        <v>-7.9210782620515216E-2</v>
      </c>
    </row>
    <row r="940" spans="1:7" x14ac:dyDescent="0.2">
      <c r="A940" s="13" t="s">
        <v>1211</v>
      </c>
      <c r="B940" s="15">
        <v>34.581793292265573</v>
      </c>
      <c r="C940" s="13">
        <v>0</v>
      </c>
      <c r="D940" s="13">
        <f t="shared" si="56"/>
        <v>-2.4877410713404728</v>
      </c>
      <c r="E940" s="13">
        <f t="shared" si="57"/>
        <v>-2.4877410713404728</v>
      </c>
      <c r="F940" s="13">
        <f t="shared" si="58"/>
        <v>7.6722057413950939E-2</v>
      </c>
      <c r="G940" s="13">
        <f t="shared" si="59"/>
        <v>-7.9824960247341495E-2</v>
      </c>
    </row>
    <row r="941" spans="1:7" x14ac:dyDescent="0.2">
      <c r="A941" s="13" t="s">
        <v>1212</v>
      </c>
      <c r="B941" s="15">
        <v>39.252566735112936</v>
      </c>
      <c r="C941" s="13">
        <v>0</v>
      </c>
      <c r="D941" s="13">
        <f t="shared" si="56"/>
        <v>-2.8909072602107919</v>
      </c>
      <c r="E941" s="13">
        <f t="shared" si="57"/>
        <v>-2.8909072602107919</v>
      </c>
      <c r="F941" s="13">
        <f t="shared" si="58"/>
        <v>5.2604884396699379E-2</v>
      </c>
      <c r="G941" s="13">
        <f t="shared" si="59"/>
        <v>-5.4039044085994623E-2</v>
      </c>
    </row>
    <row r="942" spans="1:7" x14ac:dyDescent="0.2">
      <c r="A942" s="13" t="s">
        <v>1213</v>
      </c>
      <c r="B942" s="15">
        <v>35.329226557152637</v>
      </c>
      <c r="C942" s="13">
        <v>0</v>
      </c>
      <c r="D942" s="13">
        <f t="shared" si="56"/>
        <v>-2.5522571144598141</v>
      </c>
      <c r="E942" s="13">
        <f t="shared" si="57"/>
        <v>-2.5522571144598141</v>
      </c>
      <c r="F942" s="13">
        <f t="shared" si="58"/>
        <v>7.2274996667604924E-2</v>
      </c>
      <c r="G942" s="13">
        <f t="shared" si="59"/>
        <v>-7.5019922727075611E-2</v>
      </c>
    </row>
    <row r="943" spans="1:7" x14ac:dyDescent="0.2">
      <c r="A943" s="13" t="s">
        <v>1214</v>
      </c>
      <c r="B943" s="15">
        <v>35.665982203969882</v>
      </c>
      <c r="C943" s="13">
        <v>0</v>
      </c>
      <c r="D943" s="13">
        <f t="shared" si="56"/>
        <v>-2.5813247822388581</v>
      </c>
      <c r="E943" s="13">
        <f t="shared" si="57"/>
        <v>-2.5813247822388581</v>
      </c>
      <c r="F943" s="13">
        <f t="shared" si="58"/>
        <v>7.0350039595455299E-2</v>
      </c>
      <c r="G943" s="13">
        <f t="shared" si="59"/>
        <v>-7.2947150347853734E-2</v>
      </c>
    </row>
    <row r="944" spans="1:7" x14ac:dyDescent="0.2">
      <c r="A944" s="13" t="s">
        <v>1215</v>
      </c>
      <c r="B944" s="15">
        <v>37.831622176591374</v>
      </c>
      <c r="C944" s="13">
        <v>0</v>
      </c>
      <c r="D944" s="13">
        <f t="shared" si="56"/>
        <v>-2.7682558815333618</v>
      </c>
      <c r="E944" s="13">
        <f t="shared" si="57"/>
        <v>-2.7682558815333618</v>
      </c>
      <c r="F944" s="13">
        <f t="shared" si="58"/>
        <v>5.9063868910434872E-2</v>
      </c>
      <c r="G944" s="13">
        <f t="shared" si="59"/>
        <v>-6.0880015143871598E-2</v>
      </c>
    </row>
    <row r="945" spans="1:7" x14ac:dyDescent="0.2">
      <c r="A945" s="13" t="s">
        <v>1216</v>
      </c>
      <c r="B945" s="15">
        <v>36.917180013689254</v>
      </c>
      <c r="C945" s="13">
        <v>0</v>
      </c>
      <c r="D945" s="13">
        <f t="shared" si="56"/>
        <v>-2.6893241657756324</v>
      </c>
      <c r="E945" s="13">
        <f t="shared" si="57"/>
        <v>-2.6893241657756324</v>
      </c>
      <c r="F945" s="13">
        <f t="shared" si="58"/>
        <v>6.3606259491719941E-2</v>
      </c>
      <c r="G945" s="13">
        <f t="shared" si="59"/>
        <v>-6.5719228022196E-2</v>
      </c>
    </row>
    <row r="946" spans="1:7" x14ac:dyDescent="0.2">
      <c r="A946" s="13" t="s">
        <v>1217</v>
      </c>
      <c r="B946" s="15">
        <v>35.581108829568791</v>
      </c>
      <c r="C946" s="13">
        <v>0</v>
      </c>
      <c r="D946" s="13">
        <f t="shared" si="56"/>
        <v>-2.5739987846685306</v>
      </c>
      <c r="E946" s="13">
        <f t="shared" si="57"/>
        <v>-2.5739987846685306</v>
      </c>
      <c r="F946" s="13">
        <f t="shared" si="58"/>
        <v>7.0830677226729727E-2</v>
      </c>
      <c r="G946" s="13">
        <f t="shared" si="59"/>
        <v>-7.3464293295891672E-2</v>
      </c>
    </row>
    <row r="947" spans="1:7" x14ac:dyDescent="0.2">
      <c r="A947" s="13" t="s">
        <v>1218</v>
      </c>
      <c r="B947" s="15">
        <v>35.915126625598901</v>
      </c>
      <c r="C947" s="13">
        <v>0</v>
      </c>
      <c r="D947" s="13">
        <f t="shared" si="56"/>
        <v>-2.6028301299453052</v>
      </c>
      <c r="E947" s="13">
        <f t="shared" si="57"/>
        <v>-2.6028301299453052</v>
      </c>
      <c r="F947" s="13">
        <f t="shared" si="58"/>
        <v>6.8956499947732855E-2</v>
      </c>
      <c r="G947" s="13">
        <f t="shared" si="59"/>
        <v>-7.144927878772267E-2</v>
      </c>
    </row>
    <row r="948" spans="1:7" x14ac:dyDescent="0.2">
      <c r="A948" s="13" t="s">
        <v>1219</v>
      </c>
      <c r="B948" s="15">
        <v>42.414784394250511</v>
      </c>
      <c r="C948" s="13">
        <v>0</v>
      </c>
      <c r="D948" s="13">
        <f t="shared" si="56"/>
        <v>-3.1638597503310848</v>
      </c>
      <c r="E948" s="13">
        <f t="shared" si="57"/>
        <v>-3.1638597503310848</v>
      </c>
      <c r="F948" s="13">
        <f t="shared" si="58"/>
        <v>4.0548625589965408E-2</v>
      </c>
      <c r="G948" s="13">
        <f t="shared" si="59"/>
        <v>-4.1393642869590484E-2</v>
      </c>
    </row>
    <row r="949" spans="1:7" x14ac:dyDescent="0.2">
      <c r="A949" s="13" t="s">
        <v>1220</v>
      </c>
      <c r="B949" s="15">
        <v>37.497604380561256</v>
      </c>
      <c r="C949" s="13">
        <v>0</v>
      </c>
      <c r="D949" s="13">
        <f t="shared" si="56"/>
        <v>-2.7394245362565863</v>
      </c>
      <c r="E949" s="13">
        <f t="shared" si="57"/>
        <v>-2.7394245362565863</v>
      </c>
      <c r="F949" s="13">
        <f t="shared" si="58"/>
        <v>6.0686698657317642E-2</v>
      </c>
      <c r="G949" s="13">
        <f t="shared" si="59"/>
        <v>-6.2606201172017983E-2</v>
      </c>
    </row>
    <row r="950" spans="1:7" x14ac:dyDescent="0.2">
      <c r="A950" s="13" t="s">
        <v>1221</v>
      </c>
      <c r="B950" s="15">
        <v>36.084873374401099</v>
      </c>
      <c r="C950" s="13">
        <v>0</v>
      </c>
      <c r="D950" s="13">
        <f t="shared" si="56"/>
        <v>-2.6174821250859628</v>
      </c>
      <c r="E950" s="13">
        <f t="shared" si="57"/>
        <v>-2.6174821250859628</v>
      </c>
      <c r="F950" s="13">
        <f t="shared" si="58"/>
        <v>6.8021740201841846E-2</v>
      </c>
      <c r="G950" s="13">
        <f t="shared" si="59"/>
        <v>-7.0445790965436475E-2</v>
      </c>
    </row>
    <row r="951" spans="1:7" x14ac:dyDescent="0.2">
      <c r="A951" s="13" t="s">
        <v>1222</v>
      </c>
      <c r="B951" s="15">
        <v>36.413415468856947</v>
      </c>
      <c r="C951" s="13">
        <v>0</v>
      </c>
      <c r="D951" s="13">
        <f t="shared" si="56"/>
        <v>-2.6458408253582002</v>
      </c>
      <c r="E951" s="13">
        <f t="shared" si="57"/>
        <v>-2.6458408253582002</v>
      </c>
      <c r="F951" s="13">
        <f t="shared" si="58"/>
        <v>6.6245821182438894E-2</v>
      </c>
      <c r="G951" s="13">
        <f t="shared" si="59"/>
        <v>-6.8542067238499177E-2</v>
      </c>
    </row>
    <row r="952" spans="1:7" x14ac:dyDescent="0.2">
      <c r="A952" s="13" t="s">
        <v>1223</v>
      </c>
      <c r="B952" s="15">
        <v>36.479123887748116</v>
      </c>
      <c r="C952" s="13">
        <v>0</v>
      </c>
      <c r="D952" s="13">
        <f t="shared" si="56"/>
        <v>-2.6515125654126477</v>
      </c>
      <c r="E952" s="13">
        <f t="shared" si="57"/>
        <v>-2.6515125654126477</v>
      </c>
      <c r="F952" s="13">
        <f t="shared" si="58"/>
        <v>6.5895844516392257E-2</v>
      </c>
      <c r="G952" s="13">
        <f t="shared" si="59"/>
        <v>-6.8167331463611744E-2</v>
      </c>
    </row>
    <row r="953" spans="1:7" x14ac:dyDescent="0.2">
      <c r="A953" s="13" t="s">
        <v>1224</v>
      </c>
      <c r="B953" s="15">
        <v>36.498288843258045</v>
      </c>
      <c r="C953" s="13">
        <v>0</v>
      </c>
      <c r="D953" s="13">
        <f t="shared" si="56"/>
        <v>-2.6531668229285286</v>
      </c>
      <c r="E953" s="13">
        <f t="shared" si="57"/>
        <v>-2.6531668229285286</v>
      </c>
      <c r="F953" s="13">
        <f t="shared" si="58"/>
        <v>6.5794092134053433E-2</v>
      </c>
      <c r="G953" s="13">
        <f t="shared" si="59"/>
        <v>-6.805840695002531E-2</v>
      </c>
    </row>
    <row r="954" spans="1:7" x14ac:dyDescent="0.2">
      <c r="A954" s="13" t="s">
        <v>1225</v>
      </c>
      <c r="B954" s="15">
        <v>36.580424366872002</v>
      </c>
      <c r="C954" s="13">
        <v>0</v>
      </c>
      <c r="D954" s="13">
        <f t="shared" si="56"/>
        <v>-2.6602564979965875</v>
      </c>
      <c r="E954" s="13">
        <f t="shared" si="57"/>
        <v>-2.6602564979965875</v>
      </c>
      <c r="F954" s="13">
        <f t="shared" si="58"/>
        <v>6.535966278614222E-2</v>
      </c>
      <c r="G954" s="13">
        <f t="shared" si="59"/>
        <v>-6.7593489777860949E-2</v>
      </c>
    </row>
    <row r="955" spans="1:7" x14ac:dyDescent="0.2">
      <c r="A955" s="13" t="s">
        <v>1226</v>
      </c>
      <c r="B955" s="15">
        <v>37.045859000684466</v>
      </c>
      <c r="C955" s="13">
        <v>0</v>
      </c>
      <c r="D955" s="13">
        <f t="shared" si="56"/>
        <v>-2.7004313233822597</v>
      </c>
      <c r="E955" s="13">
        <f t="shared" si="57"/>
        <v>-2.7004313233822597</v>
      </c>
      <c r="F955" s="13">
        <f t="shared" si="58"/>
        <v>6.2947909447943998E-2</v>
      </c>
      <c r="G955" s="13">
        <f t="shared" si="59"/>
        <v>-6.5016405383867409E-2</v>
      </c>
    </row>
    <row r="956" spans="1:7" x14ac:dyDescent="0.2">
      <c r="A956" s="13" t="s">
        <v>1227</v>
      </c>
      <c r="B956" s="15">
        <v>39.581108829568791</v>
      </c>
      <c r="C956" s="13">
        <v>0</v>
      </c>
      <c r="D956" s="13">
        <f t="shared" si="56"/>
        <v>-2.9192659604830311</v>
      </c>
      <c r="E956" s="13">
        <f t="shared" si="57"/>
        <v>-2.9192659604830311</v>
      </c>
      <c r="F956" s="13">
        <f t="shared" si="58"/>
        <v>5.1209353916024963E-2</v>
      </c>
      <c r="G956" s="13">
        <f t="shared" si="59"/>
        <v>-5.2567109467737946E-2</v>
      </c>
    </row>
    <row r="957" spans="1:7" x14ac:dyDescent="0.2">
      <c r="A957" s="13" t="s">
        <v>1228</v>
      </c>
      <c r="B957" s="15">
        <v>42.414784394250511</v>
      </c>
      <c r="C957" s="13">
        <v>0</v>
      </c>
      <c r="D957" s="13">
        <f t="shared" si="56"/>
        <v>-3.1638597503310848</v>
      </c>
      <c r="E957" s="13">
        <f t="shared" si="57"/>
        <v>-3.1638597503310848</v>
      </c>
      <c r="F957" s="13">
        <f t="shared" si="58"/>
        <v>4.0548625589965408E-2</v>
      </c>
      <c r="G957" s="13">
        <f t="shared" si="59"/>
        <v>-4.1393642869590484E-2</v>
      </c>
    </row>
    <row r="958" spans="1:7" x14ac:dyDescent="0.2">
      <c r="A958" s="13" t="s">
        <v>1229</v>
      </c>
      <c r="B958" s="15">
        <v>37.327857631759066</v>
      </c>
      <c r="C958" s="13">
        <v>0</v>
      </c>
      <c r="D958" s="13">
        <f t="shared" si="56"/>
        <v>-2.7247725411159296</v>
      </c>
      <c r="E958" s="13">
        <f t="shared" si="57"/>
        <v>-2.7247725411159296</v>
      </c>
      <c r="F958" s="13">
        <f t="shared" si="58"/>
        <v>6.1527314248331022E-2</v>
      </c>
      <c r="G958" s="13">
        <f t="shared" si="59"/>
        <v>-6.3501527532896687E-2</v>
      </c>
    </row>
    <row r="959" spans="1:7" x14ac:dyDescent="0.2">
      <c r="A959" s="13" t="s">
        <v>1230</v>
      </c>
      <c r="B959" s="15">
        <v>37.746748802190282</v>
      </c>
      <c r="C959" s="13">
        <v>0</v>
      </c>
      <c r="D959" s="13">
        <f t="shared" si="56"/>
        <v>-2.7609298839630343</v>
      </c>
      <c r="E959" s="13">
        <f t="shared" si="57"/>
        <v>-2.7609298839630343</v>
      </c>
      <c r="F959" s="13">
        <f t="shared" si="58"/>
        <v>5.9472331258382118E-2</v>
      </c>
      <c r="G959" s="13">
        <f t="shared" si="59"/>
        <v>-6.1314211490780889E-2</v>
      </c>
    </row>
    <row r="960" spans="1:7" x14ac:dyDescent="0.2">
      <c r="A960" s="13" t="s">
        <v>1231</v>
      </c>
      <c r="B960" s="15">
        <v>37.497604380561256</v>
      </c>
      <c r="C960" s="13">
        <v>0</v>
      </c>
      <c r="D960" s="13">
        <f t="shared" si="56"/>
        <v>-2.7394245362565863</v>
      </c>
      <c r="E960" s="13">
        <f t="shared" si="57"/>
        <v>-2.7394245362565863</v>
      </c>
      <c r="F960" s="13">
        <f t="shared" si="58"/>
        <v>6.0686698657317642E-2</v>
      </c>
      <c r="G960" s="13">
        <f t="shared" si="59"/>
        <v>-6.2606201172017983E-2</v>
      </c>
    </row>
    <row r="961" spans="1:7" x14ac:dyDescent="0.2">
      <c r="A961" s="13" t="s">
        <v>1232</v>
      </c>
      <c r="B961" s="15">
        <v>41.664613278576319</v>
      </c>
      <c r="C961" s="13">
        <v>0</v>
      </c>
      <c r="D961" s="13">
        <f t="shared" si="56"/>
        <v>-3.099107384709475</v>
      </c>
      <c r="E961" s="13">
        <f t="shared" si="57"/>
        <v>-3.099107384709475</v>
      </c>
      <c r="F961" s="13">
        <f t="shared" si="58"/>
        <v>4.3144089466380681E-2</v>
      </c>
      <c r="G961" s="13">
        <f t="shared" si="59"/>
        <v>-4.4102462570762356E-2</v>
      </c>
    </row>
    <row r="962" spans="1:7" x14ac:dyDescent="0.2">
      <c r="A962" s="13" t="s">
        <v>1233</v>
      </c>
      <c r="B962" s="15">
        <v>37.598904859685149</v>
      </c>
      <c r="C962" s="13">
        <v>0</v>
      </c>
      <c r="D962" s="13">
        <f t="shared" ref="D962:D1000" si="60">$J$2+$J$3*B962</f>
        <v>-2.748168468840527</v>
      </c>
      <c r="E962" s="13">
        <f t="shared" si="57"/>
        <v>-2.748168468840527</v>
      </c>
      <c r="F962" s="13">
        <f t="shared" si="58"/>
        <v>6.0190171555636926E-2</v>
      </c>
      <c r="G962" s="13">
        <f t="shared" si="59"/>
        <v>-6.2077734351120739E-2</v>
      </c>
    </row>
    <row r="963" spans="1:7" x14ac:dyDescent="0.2">
      <c r="A963" s="13" t="s">
        <v>1234</v>
      </c>
      <c r="B963" s="15">
        <v>38.25051334702259</v>
      </c>
      <c r="C963" s="13">
        <v>0</v>
      </c>
      <c r="D963" s="13">
        <f t="shared" si="60"/>
        <v>-2.8044132243804656</v>
      </c>
      <c r="E963" s="13">
        <f t="shared" ref="E963:E1000" si="61">MIN(MAX(D963,-35),35)</f>
        <v>-2.8044132243804656</v>
      </c>
      <c r="F963" s="13">
        <f t="shared" ref="F963:F1000" si="62">1/(1+EXP(-E963))</f>
        <v>5.7086158956165492E-2</v>
      </c>
      <c r="G963" s="13">
        <f t="shared" ref="G963:G1000" si="63">C963*LN(F963)+(1-C963)*LN(1-F963)</f>
        <v>-5.8780367390505933E-2</v>
      </c>
    </row>
    <row r="964" spans="1:7" x14ac:dyDescent="0.2">
      <c r="A964" s="13" t="s">
        <v>1235</v>
      </c>
      <c r="B964" s="15">
        <v>40.542094455852158</v>
      </c>
      <c r="C964" s="13">
        <v>0</v>
      </c>
      <c r="D964" s="13">
        <f t="shared" si="60"/>
        <v>-3.0022151587793271</v>
      </c>
      <c r="E964" s="13">
        <f t="shared" si="61"/>
        <v>-3.0022151587793271</v>
      </c>
      <c r="F964" s="13">
        <f t="shared" si="62"/>
        <v>4.7325899969518755E-2</v>
      </c>
      <c r="G964" s="13">
        <f t="shared" si="63"/>
        <v>-4.848240649967691E-2</v>
      </c>
    </row>
    <row r="965" spans="1:7" x14ac:dyDescent="0.2">
      <c r="A965" s="13" t="s">
        <v>1236</v>
      </c>
      <c r="B965" s="15">
        <v>38.997946611909654</v>
      </c>
      <c r="C965" s="13">
        <v>0</v>
      </c>
      <c r="D965" s="13">
        <f t="shared" si="60"/>
        <v>-2.8689292674998077</v>
      </c>
      <c r="E965" s="13">
        <f t="shared" si="61"/>
        <v>-2.8689292674998077</v>
      </c>
      <c r="F965" s="13">
        <f t="shared" si="62"/>
        <v>5.3711047241651995E-2</v>
      </c>
      <c r="G965" s="13">
        <f t="shared" si="63"/>
        <v>-5.520730967923191E-2</v>
      </c>
    </row>
    <row r="966" spans="1:7" x14ac:dyDescent="0.2">
      <c r="A966" s="13" t="s">
        <v>1237</v>
      </c>
      <c r="B966" s="15">
        <v>39.832991101984945</v>
      </c>
      <c r="C966" s="13">
        <v>0</v>
      </c>
      <c r="D966" s="13">
        <f t="shared" si="60"/>
        <v>-2.9410076306917468</v>
      </c>
      <c r="E966" s="13">
        <f t="shared" si="61"/>
        <v>-2.9410076306917468</v>
      </c>
      <c r="F966" s="13">
        <f t="shared" si="62"/>
        <v>5.0163240953848429E-2</v>
      </c>
      <c r="G966" s="13">
        <f t="shared" si="63"/>
        <v>-5.1465141735458547E-2</v>
      </c>
    </row>
    <row r="967" spans="1:7" x14ac:dyDescent="0.2">
      <c r="A967" s="13" t="s">
        <v>1238</v>
      </c>
      <c r="B967" s="15">
        <v>39.915126625598901</v>
      </c>
      <c r="C967" s="13">
        <v>0</v>
      </c>
      <c r="D967" s="13">
        <f t="shared" si="60"/>
        <v>-2.9480973057598057</v>
      </c>
      <c r="E967" s="13">
        <f t="shared" si="61"/>
        <v>-2.9480973057598057</v>
      </c>
      <c r="F967" s="13">
        <f t="shared" si="62"/>
        <v>4.9826515278994829E-2</v>
      </c>
      <c r="G967" s="13">
        <f t="shared" si="63"/>
        <v>-5.1110695563935583E-2</v>
      </c>
    </row>
    <row r="968" spans="1:7" x14ac:dyDescent="0.2">
      <c r="A968" s="13" t="s">
        <v>1239</v>
      </c>
      <c r="B968" s="15">
        <v>42.414784394250511</v>
      </c>
      <c r="C968" s="13">
        <v>0</v>
      </c>
      <c r="D968" s="13">
        <f t="shared" si="60"/>
        <v>-3.1638597503310848</v>
      </c>
      <c r="E968" s="13">
        <f t="shared" si="61"/>
        <v>-3.1638597503310848</v>
      </c>
      <c r="F968" s="13">
        <f t="shared" si="62"/>
        <v>4.0548625589965408E-2</v>
      </c>
      <c r="G968" s="13">
        <f t="shared" si="63"/>
        <v>-4.1393642869590484E-2</v>
      </c>
    </row>
    <row r="969" spans="1:7" x14ac:dyDescent="0.2">
      <c r="A969" s="13" t="s">
        <v>1240</v>
      </c>
      <c r="B969" s="15">
        <v>42.414784394250511</v>
      </c>
      <c r="C969" s="13">
        <v>0</v>
      </c>
      <c r="D969" s="13">
        <f t="shared" si="60"/>
        <v>-3.1638597503310848</v>
      </c>
      <c r="E969" s="13">
        <f t="shared" si="61"/>
        <v>-3.1638597503310848</v>
      </c>
      <c r="F969" s="13">
        <f t="shared" si="62"/>
        <v>4.0548625589965408E-2</v>
      </c>
      <c r="G969" s="13">
        <f t="shared" si="63"/>
        <v>-4.1393642869590484E-2</v>
      </c>
    </row>
    <row r="970" spans="1:7" x14ac:dyDescent="0.2">
      <c r="A970" s="13" t="s">
        <v>1241</v>
      </c>
      <c r="B970" s="15">
        <v>42.414784394250511</v>
      </c>
      <c r="C970" s="13">
        <v>0</v>
      </c>
      <c r="D970" s="13">
        <f t="shared" si="60"/>
        <v>-3.1638597503310848</v>
      </c>
      <c r="E970" s="13">
        <f t="shared" si="61"/>
        <v>-3.1638597503310848</v>
      </c>
      <c r="F970" s="13">
        <f t="shared" si="62"/>
        <v>4.0548625589965408E-2</v>
      </c>
      <c r="G970" s="13">
        <f t="shared" si="63"/>
        <v>-4.1393642869590484E-2</v>
      </c>
    </row>
    <row r="971" spans="1:7" x14ac:dyDescent="0.2">
      <c r="A971" s="13" t="s">
        <v>1242</v>
      </c>
      <c r="B971" s="15">
        <v>42.414784394250511</v>
      </c>
      <c r="C971" s="13">
        <v>0</v>
      </c>
      <c r="D971" s="13">
        <f t="shared" si="60"/>
        <v>-3.1638597503310848</v>
      </c>
      <c r="E971" s="13">
        <f t="shared" si="61"/>
        <v>-3.1638597503310848</v>
      </c>
      <c r="F971" s="13">
        <f t="shared" si="62"/>
        <v>4.0548625589965408E-2</v>
      </c>
      <c r="G971" s="13">
        <f t="shared" si="63"/>
        <v>-4.1393642869590484E-2</v>
      </c>
    </row>
    <row r="972" spans="1:7" x14ac:dyDescent="0.2">
      <c r="A972" s="13" t="s">
        <v>1243</v>
      </c>
      <c r="B972" s="15">
        <v>40.580424366872002</v>
      </c>
      <c r="C972" s="13">
        <v>0</v>
      </c>
      <c r="D972" s="13">
        <f t="shared" si="60"/>
        <v>-3.005523673811088</v>
      </c>
      <c r="E972" s="13">
        <f t="shared" si="61"/>
        <v>-3.005523673811088</v>
      </c>
      <c r="F972" s="13">
        <f t="shared" si="62"/>
        <v>4.7176954941923879E-2</v>
      </c>
      <c r="G972" s="13">
        <f t="shared" si="63"/>
        <v>-4.8326074564693816E-2</v>
      </c>
    </row>
    <row r="973" spans="1:7" x14ac:dyDescent="0.2">
      <c r="A973" s="13" t="s">
        <v>1244</v>
      </c>
      <c r="B973" s="15">
        <v>41.412731006160165</v>
      </c>
      <c r="C973" s="13">
        <v>0</v>
      </c>
      <c r="D973" s="13">
        <f t="shared" si="60"/>
        <v>-3.0773657145007585</v>
      </c>
      <c r="E973" s="13">
        <f t="shared" si="61"/>
        <v>-3.0773657145007585</v>
      </c>
      <c r="F973" s="13">
        <f t="shared" si="62"/>
        <v>4.405061242690686E-2</v>
      </c>
      <c r="G973" s="13">
        <f t="shared" si="63"/>
        <v>-4.505030920135545E-2</v>
      </c>
    </row>
    <row r="974" spans="1:7" x14ac:dyDescent="0.2">
      <c r="A974" s="13" t="s">
        <v>1245</v>
      </c>
      <c r="B974" s="15">
        <v>42.414784394250511</v>
      </c>
      <c r="C974" s="13">
        <v>0</v>
      </c>
      <c r="D974" s="13">
        <f t="shared" si="60"/>
        <v>-3.1638597503310848</v>
      </c>
      <c r="E974" s="13">
        <f t="shared" si="61"/>
        <v>-3.1638597503310848</v>
      </c>
      <c r="F974" s="13">
        <f t="shared" si="62"/>
        <v>4.0548625589965408E-2</v>
      </c>
      <c r="G974" s="13">
        <f t="shared" si="63"/>
        <v>-4.1393642869590484E-2</v>
      </c>
    </row>
    <row r="975" spans="1:7" x14ac:dyDescent="0.2">
      <c r="A975" s="13" t="s">
        <v>1246</v>
      </c>
      <c r="B975" s="15">
        <v>41.251197809719372</v>
      </c>
      <c r="C975" s="13">
        <v>0</v>
      </c>
      <c r="D975" s="13">
        <f t="shared" si="60"/>
        <v>-3.0634226868669083</v>
      </c>
      <c r="E975" s="13">
        <f t="shared" si="61"/>
        <v>-3.0634226868669083</v>
      </c>
      <c r="F975" s="13">
        <f t="shared" si="62"/>
        <v>4.4641502396116702E-2</v>
      </c>
      <c r="G975" s="13">
        <f t="shared" si="63"/>
        <v>-4.5668618781530966E-2</v>
      </c>
    </row>
    <row r="976" spans="1:7" x14ac:dyDescent="0.2">
      <c r="A976" s="13" t="s">
        <v>1247</v>
      </c>
      <c r="B976" s="15">
        <v>40.6652977412731</v>
      </c>
      <c r="C976" s="13">
        <v>0</v>
      </c>
      <c r="D976" s="13">
        <f t="shared" si="60"/>
        <v>-3.0128496713814163</v>
      </c>
      <c r="E976" s="13">
        <f t="shared" si="61"/>
        <v>-3.0128496713814163</v>
      </c>
      <c r="F976" s="13">
        <f t="shared" si="62"/>
        <v>4.6848732209278189E-2</v>
      </c>
      <c r="G976" s="13">
        <f t="shared" si="63"/>
        <v>-4.7981659916838885E-2</v>
      </c>
    </row>
    <row r="977" spans="1:7" x14ac:dyDescent="0.2">
      <c r="A977" s="13" t="s">
        <v>1248</v>
      </c>
      <c r="B977" s="15">
        <v>41.251197809719372</v>
      </c>
      <c r="C977" s="13">
        <v>0</v>
      </c>
      <c r="D977" s="13">
        <f t="shared" si="60"/>
        <v>-3.0634226868669083</v>
      </c>
      <c r="E977" s="13">
        <f t="shared" si="61"/>
        <v>-3.0634226868669083</v>
      </c>
      <c r="F977" s="13">
        <f t="shared" si="62"/>
        <v>4.4641502396116702E-2</v>
      </c>
      <c r="G977" s="13">
        <f t="shared" si="63"/>
        <v>-4.5668618781530966E-2</v>
      </c>
    </row>
    <row r="978" spans="1:7" x14ac:dyDescent="0.2">
      <c r="A978" s="13" t="s">
        <v>1249</v>
      </c>
      <c r="B978" s="15">
        <v>42.414784394250511</v>
      </c>
      <c r="C978" s="13">
        <v>0</v>
      </c>
      <c r="D978" s="13">
        <f t="shared" si="60"/>
        <v>-3.1638597503310848</v>
      </c>
      <c r="E978" s="13">
        <f t="shared" si="61"/>
        <v>-3.1638597503310848</v>
      </c>
      <c r="F978" s="13">
        <f t="shared" si="62"/>
        <v>4.0548625589965408E-2</v>
      </c>
      <c r="G978" s="13">
        <f t="shared" si="63"/>
        <v>-4.1393642869590484E-2</v>
      </c>
    </row>
    <row r="979" spans="1:7" x14ac:dyDescent="0.2">
      <c r="A979" s="13" t="s">
        <v>1250</v>
      </c>
      <c r="B979" s="15">
        <v>42.414784394250511</v>
      </c>
      <c r="C979" s="13">
        <v>0</v>
      </c>
      <c r="D979" s="13">
        <f t="shared" si="60"/>
        <v>-3.1638597503310848</v>
      </c>
      <c r="E979" s="13">
        <f t="shared" si="61"/>
        <v>-3.1638597503310848</v>
      </c>
      <c r="F979" s="13">
        <f t="shared" si="62"/>
        <v>4.0548625589965408E-2</v>
      </c>
      <c r="G979" s="13">
        <f t="shared" si="63"/>
        <v>-4.1393642869590484E-2</v>
      </c>
    </row>
    <row r="980" spans="1:7" x14ac:dyDescent="0.2">
      <c r="A980" s="13" t="s">
        <v>1251</v>
      </c>
      <c r="B980" s="15">
        <v>42.414784394250511</v>
      </c>
      <c r="C980" s="13">
        <v>0</v>
      </c>
      <c r="D980" s="13">
        <f t="shared" si="60"/>
        <v>-3.1638597503310848</v>
      </c>
      <c r="E980" s="13">
        <f t="shared" si="61"/>
        <v>-3.1638597503310848</v>
      </c>
      <c r="F980" s="13">
        <f t="shared" si="62"/>
        <v>4.0548625589965408E-2</v>
      </c>
      <c r="G980" s="13">
        <f t="shared" si="63"/>
        <v>-4.1393642869590484E-2</v>
      </c>
    </row>
    <row r="981" spans="1:7" x14ac:dyDescent="0.2">
      <c r="A981" s="13" t="s">
        <v>1252</v>
      </c>
      <c r="B981" s="15">
        <v>42.414784394250511</v>
      </c>
      <c r="C981" s="13">
        <v>0</v>
      </c>
      <c r="D981" s="13">
        <f t="shared" si="60"/>
        <v>-3.1638597503310848</v>
      </c>
      <c r="E981" s="13">
        <f t="shared" si="61"/>
        <v>-3.1638597503310848</v>
      </c>
      <c r="F981" s="13">
        <f t="shared" si="62"/>
        <v>4.0548625589965408E-2</v>
      </c>
      <c r="G981" s="13">
        <f t="shared" si="63"/>
        <v>-4.1393642869590484E-2</v>
      </c>
    </row>
    <row r="982" spans="1:7" x14ac:dyDescent="0.2">
      <c r="A982" s="13" t="s">
        <v>1253</v>
      </c>
      <c r="B982" s="15">
        <v>42.25051334702259</v>
      </c>
      <c r="C982" s="13">
        <v>0</v>
      </c>
      <c r="D982" s="13">
        <f t="shared" si="60"/>
        <v>-3.1496804001949661</v>
      </c>
      <c r="E982" s="13">
        <f t="shared" si="61"/>
        <v>-3.1496804001949661</v>
      </c>
      <c r="F982" s="13">
        <f t="shared" si="62"/>
        <v>4.1103873170047739E-2</v>
      </c>
      <c r="G982" s="13">
        <f t="shared" si="63"/>
        <v>-4.1972524011019592E-2</v>
      </c>
    </row>
    <row r="983" spans="1:7" x14ac:dyDescent="0.2">
      <c r="A983" s="13" t="s">
        <v>1254</v>
      </c>
      <c r="B983" s="15">
        <v>41.57973990417522</v>
      </c>
      <c r="C983" s="13">
        <v>0</v>
      </c>
      <c r="D983" s="13">
        <f t="shared" si="60"/>
        <v>-3.0917813871391457</v>
      </c>
      <c r="E983" s="13">
        <f t="shared" si="61"/>
        <v>-3.0917813871391457</v>
      </c>
      <c r="F983" s="13">
        <f t="shared" si="62"/>
        <v>4.3447540528701457E-2</v>
      </c>
      <c r="G983" s="13">
        <f t="shared" si="63"/>
        <v>-4.4419646366570739E-2</v>
      </c>
    </row>
    <row r="984" spans="1:7" x14ac:dyDescent="0.2">
      <c r="A984" s="13" t="s">
        <v>1255</v>
      </c>
      <c r="B984" s="15">
        <v>42.414784394250511</v>
      </c>
      <c r="C984" s="13">
        <v>0</v>
      </c>
      <c r="D984" s="13">
        <f t="shared" si="60"/>
        <v>-3.1638597503310848</v>
      </c>
      <c r="E984" s="13">
        <f t="shared" si="61"/>
        <v>-3.1638597503310848</v>
      </c>
      <c r="F984" s="13">
        <f t="shared" si="62"/>
        <v>4.0548625589965408E-2</v>
      </c>
      <c r="G984" s="13">
        <f t="shared" si="63"/>
        <v>-4.1393642869590484E-2</v>
      </c>
    </row>
    <row r="985" spans="1:7" x14ac:dyDescent="0.2">
      <c r="A985" s="13" t="s">
        <v>1256</v>
      </c>
      <c r="B985" s="15">
        <v>42.414784394250511</v>
      </c>
      <c r="C985" s="13">
        <v>0</v>
      </c>
      <c r="D985" s="13">
        <f t="shared" si="60"/>
        <v>-3.1638597503310848</v>
      </c>
      <c r="E985" s="13">
        <f t="shared" si="61"/>
        <v>-3.1638597503310848</v>
      </c>
      <c r="F985" s="13">
        <f t="shared" si="62"/>
        <v>4.0548625589965408E-2</v>
      </c>
      <c r="G985" s="13">
        <f t="shared" si="63"/>
        <v>-4.1393642869590484E-2</v>
      </c>
    </row>
    <row r="986" spans="1:7" x14ac:dyDescent="0.2">
      <c r="A986" s="13" t="s">
        <v>1257</v>
      </c>
      <c r="B986" s="15">
        <v>42.414784394250511</v>
      </c>
      <c r="C986" s="13">
        <v>0</v>
      </c>
      <c r="D986" s="13">
        <f t="shared" si="60"/>
        <v>-3.1638597503310848</v>
      </c>
      <c r="E986" s="13">
        <f t="shared" si="61"/>
        <v>-3.1638597503310848</v>
      </c>
      <c r="F986" s="13">
        <f t="shared" si="62"/>
        <v>4.0548625589965408E-2</v>
      </c>
      <c r="G986" s="13">
        <f t="shared" si="63"/>
        <v>-4.1393642869590484E-2</v>
      </c>
    </row>
    <row r="987" spans="1:7" x14ac:dyDescent="0.2">
      <c r="A987" s="13" t="s">
        <v>1258</v>
      </c>
      <c r="B987" s="15">
        <v>42.414784394250511</v>
      </c>
      <c r="C987" s="13">
        <v>0</v>
      </c>
      <c r="D987" s="13">
        <f t="shared" si="60"/>
        <v>-3.1638597503310848</v>
      </c>
      <c r="E987" s="13">
        <f t="shared" si="61"/>
        <v>-3.1638597503310848</v>
      </c>
      <c r="F987" s="13">
        <f t="shared" si="62"/>
        <v>4.0548625589965408E-2</v>
      </c>
      <c r="G987" s="13">
        <f t="shared" si="63"/>
        <v>-4.1393642869590484E-2</v>
      </c>
    </row>
    <row r="988" spans="1:7" x14ac:dyDescent="0.2">
      <c r="A988" s="13" t="s">
        <v>1259</v>
      </c>
      <c r="B988" s="15">
        <v>42.414784394250511</v>
      </c>
      <c r="C988" s="13">
        <v>0</v>
      </c>
      <c r="D988" s="13">
        <f t="shared" si="60"/>
        <v>-3.1638597503310848</v>
      </c>
      <c r="E988" s="13">
        <f t="shared" si="61"/>
        <v>-3.1638597503310848</v>
      </c>
      <c r="F988" s="13">
        <f t="shared" si="62"/>
        <v>4.0548625589965408E-2</v>
      </c>
      <c r="G988" s="13">
        <f t="shared" si="63"/>
        <v>-4.1393642869590484E-2</v>
      </c>
    </row>
    <row r="989" spans="1:7" x14ac:dyDescent="0.2">
      <c r="A989" s="13" t="s">
        <v>1260</v>
      </c>
      <c r="B989" s="15">
        <v>42.414784394250511</v>
      </c>
      <c r="C989" s="13">
        <v>0</v>
      </c>
      <c r="D989" s="13">
        <f t="shared" si="60"/>
        <v>-3.1638597503310848</v>
      </c>
      <c r="E989" s="13">
        <f t="shared" si="61"/>
        <v>-3.1638597503310848</v>
      </c>
      <c r="F989" s="13">
        <f t="shared" si="62"/>
        <v>4.0548625589965408E-2</v>
      </c>
      <c r="G989" s="13">
        <f t="shared" si="63"/>
        <v>-4.1393642869590484E-2</v>
      </c>
    </row>
    <row r="990" spans="1:7" x14ac:dyDescent="0.2">
      <c r="A990" s="13" t="s">
        <v>1261</v>
      </c>
      <c r="B990" s="15">
        <v>42.414784394250511</v>
      </c>
      <c r="C990" s="13">
        <v>0</v>
      </c>
      <c r="D990" s="13">
        <f t="shared" si="60"/>
        <v>-3.1638597503310848</v>
      </c>
      <c r="E990" s="13">
        <f t="shared" si="61"/>
        <v>-3.1638597503310848</v>
      </c>
      <c r="F990" s="13">
        <f t="shared" si="62"/>
        <v>4.0548625589965408E-2</v>
      </c>
      <c r="G990" s="13">
        <f t="shared" si="63"/>
        <v>-4.1393642869590484E-2</v>
      </c>
    </row>
    <row r="991" spans="1:7" x14ac:dyDescent="0.2">
      <c r="A991" s="13" t="s">
        <v>1262</v>
      </c>
      <c r="B991" s="15">
        <v>42.414784394250511</v>
      </c>
      <c r="C991" s="13">
        <v>0</v>
      </c>
      <c r="D991" s="13">
        <f t="shared" si="60"/>
        <v>-3.1638597503310848</v>
      </c>
      <c r="E991" s="13">
        <f t="shared" si="61"/>
        <v>-3.1638597503310848</v>
      </c>
      <c r="F991" s="13">
        <f t="shared" si="62"/>
        <v>4.0548625589965408E-2</v>
      </c>
      <c r="G991" s="13">
        <f t="shared" si="63"/>
        <v>-4.1393642869590484E-2</v>
      </c>
    </row>
    <row r="992" spans="1:7" x14ac:dyDescent="0.2">
      <c r="A992" s="13" t="s">
        <v>1263</v>
      </c>
      <c r="B992" s="15">
        <v>42.414784394250511</v>
      </c>
      <c r="C992" s="13">
        <v>0</v>
      </c>
      <c r="D992" s="13">
        <f t="shared" si="60"/>
        <v>-3.1638597503310848</v>
      </c>
      <c r="E992" s="13">
        <f t="shared" si="61"/>
        <v>-3.1638597503310848</v>
      </c>
      <c r="F992" s="13">
        <f t="shared" si="62"/>
        <v>4.0548625589965408E-2</v>
      </c>
      <c r="G992" s="13">
        <f t="shared" si="63"/>
        <v>-4.1393642869590484E-2</v>
      </c>
    </row>
    <row r="993" spans="1:7" x14ac:dyDescent="0.2">
      <c r="A993" s="13" t="s">
        <v>1264</v>
      </c>
      <c r="B993" s="15">
        <v>42.414784394250511</v>
      </c>
      <c r="C993" s="13">
        <v>0</v>
      </c>
      <c r="D993" s="13">
        <f t="shared" si="60"/>
        <v>-3.1638597503310848</v>
      </c>
      <c r="E993" s="13">
        <f t="shared" si="61"/>
        <v>-3.1638597503310848</v>
      </c>
      <c r="F993" s="13">
        <f t="shared" si="62"/>
        <v>4.0548625589965408E-2</v>
      </c>
      <c r="G993" s="13">
        <f t="shared" si="63"/>
        <v>-4.1393642869590484E-2</v>
      </c>
    </row>
    <row r="994" spans="1:7" x14ac:dyDescent="0.2">
      <c r="A994" s="13" t="s">
        <v>1265</v>
      </c>
      <c r="B994" s="15">
        <v>42.414784394250511</v>
      </c>
      <c r="C994" s="13">
        <v>0</v>
      </c>
      <c r="D994" s="13">
        <f t="shared" si="60"/>
        <v>-3.1638597503310848</v>
      </c>
      <c r="E994" s="13">
        <f t="shared" si="61"/>
        <v>-3.1638597503310848</v>
      </c>
      <c r="F994" s="13">
        <f t="shared" si="62"/>
        <v>4.0548625589965408E-2</v>
      </c>
      <c r="G994" s="13">
        <f t="shared" si="63"/>
        <v>-4.1393642869590484E-2</v>
      </c>
    </row>
    <row r="995" spans="1:7" x14ac:dyDescent="0.2">
      <c r="A995" s="13" t="s">
        <v>1266</v>
      </c>
      <c r="B995" s="15">
        <v>42.414784394250511</v>
      </c>
      <c r="C995" s="13">
        <v>0</v>
      </c>
      <c r="D995" s="13">
        <f t="shared" si="60"/>
        <v>-3.1638597503310848</v>
      </c>
      <c r="E995" s="13">
        <f t="shared" si="61"/>
        <v>-3.1638597503310848</v>
      </c>
      <c r="F995" s="13">
        <f t="shared" si="62"/>
        <v>4.0548625589965408E-2</v>
      </c>
      <c r="G995" s="13">
        <f t="shared" si="63"/>
        <v>-4.1393642869590484E-2</v>
      </c>
    </row>
    <row r="996" spans="1:7" x14ac:dyDescent="0.2">
      <c r="A996" s="13" t="s">
        <v>1267</v>
      </c>
      <c r="B996" s="15">
        <v>42.414784394250511</v>
      </c>
      <c r="C996" s="13">
        <v>0</v>
      </c>
      <c r="D996" s="13">
        <f t="shared" si="60"/>
        <v>-3.1638597503310848</v>
      </c>
      <c r="E996" s="13">
        <f t="shared" si="61"/>
        <v>-3.1638597503310848</v>
      </c>
      <c r="F996" s="13">
        <f t="shared" si="62"/>
        <v>4.0548625589965408E-2</v>
      </c>
      <c r="G996" s="13">
        <f t="shared" si="63"/>
        <v>-4.1393642869590484E-2</v>
      </c>
    </row>
    <row r="997" spans="1:7" x14ac:dyDescent="0.2">
      <c r="A997" s="13" t="s">
        <v>1268</v>
      </c>
      <c r="B997" s="15">
        <v>42.414784394250511</v>
      </c>
      <c r="C997" s="13">
        <v>0</v>
      </c>
      <c r="D997" s="13">
        <f t="shared" si="60"/>
        <v>-3.1638597503310848</v>
      </c>
      <c r="E997" s="13">
        <f t="shared" si="61"/>
        <v>-3.1638597503310848</v>
      </c>
      <c r="F997" s="13">
        <f t="shared" si="62"/>
        <v>4.0548625589965408E-2</v>
      </c>
      <c r="G997" s="13">
        <f t="shared" si="63"/>
        <v>-4.1393642869590484E-2</v>
      </c>
    </row>
    <row r="998" spans="1:7" x14ac:dyDescent="0.2">
      <c r="A998" s="13" t="s">
        <v>1269</v>
      </c>
      <c r="B998" s="15">
        <v>42.414784394250511</v>
      </c>
      <c r="C998" s="13">
        <v>0</v>
      </c>
      <c r="D998" s="13">
        <f t="shared" si="60"/>
        <v>-3.1638597503310848</v>
      </c>
      <c r="E998" s="13">
        <f t="shared" si="61"/>
        <v>-3.1638597503310848</v>
      </c>
      <c r="F998" s="13">
        <f t="shared" si="62"/>
        <v>4.0548625589965408E-2</v>
      </c>
      <c r="G998" s="13">
        <f t="shared" si="63"/>
        <v>-4.1393642869590484E-2</v>
      </c>
    </row>
    <row r="999" spans="1:7" x14ac:dyDescent="0.2">
      <c r="A999" s="13" t="s">
        <v>1270</v>
      </c>
      <c r="B999" s="15">
        <v>42.414784394250511</v>
      </c>
      <c r="C999" s="13">
        <v>0</v>
      </c>
      <c r="D999" s="13">
        <f t="shared" si="60"/>
        <v>-3.1638597503310848</v>
      </c>
      <c r="E999" s="13">
        <f t="shared" si="61"/>
        <v>-3.1638597503310848</v>
      </c>
      <c r="F999" s="13">
        <f t="shared" si="62"/>
        <v>4.0548625589965408E-2</v>
      </c>
      <c r="G999" s="13">
        <f t="shared" si="63"/>
        <v>-4.1393642869590484E-2</v>
      </c>
    </row>
    <row r="1000" spans="1:7" x14ac:dyDescent="0.2">
      <c r="A1000" s="13" t="s">
        <v>1271</v>
      </c>
      <c r="B1000" s="15">
        <v>42.414784394250511</v>
      </c>
      <c r="C1000" s="13">
        <v>0</v>
      </c>
      <c r="D1000" s="13">
        <f t="shared" si="60"/>
        <v>-3.1638597503310848</v>
      </c>
      <c r="E1000" s="13">
        <f t="shared" si="61"/>
        <v>-3.1638597503310848</v>
      </c>
      <c r="F1000" s="13">
        <f t="shared" si="62"/>
        <v>4.0548625589965408E-2</v>
      </c>
      <c r="G1000" s="13">
        <f t="shared" si="63"/>
        <v>-4.1393642869590484E-2</v>
      </c>
    </row>
  </sheetData>
  <mergeCells count="5">
    <mergeCell ref="T1:U1"/>
    <mergeCell ref="V1:W1"/>
    <mergeCell ref="X1:Y1"/>
    <mergeCell ref="Z1:AB1"/>
    <mergeCell ref="AC1:AE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73AE-8D1C-498E-AC4A-C73D70430553}">
  <dimension ref="A1:AE201"/>
  <sheetViews>
    <sheetView topLeftCell="K1" zoomScale="86" workbookViewId="0">
      <selection activeCell="M7" sqref="M7:W21"/>
    </sheetView>
  </sheetViews>
  <sheetFormatPr baseColWidth="10" defaultColWidth="8.83203125" defaultRowHeight="15" x14ac:dyDescent="0.2"/>
  <cols>
    <col min="4" max="4" width="11.1640625" customWidth="1"/>
    <col min="5" max="5" width="10" customWidth="1"/>
    <col min="6" max="6" width="13.33203125" bestFit="1" customWidth="1"/>
    <col min="7" max="7" width="12" customWidth="1"/>
    <col min="9" max="9" width="13.33203125" bestFit="1" customWidth="1"/>
    <col min="10" max="10" width="10" customWidth="1"/>
    <col min="11" max="11" width="11.1640625" customWidth="1"/>
    <col min="12" max="12" width="10.83203125" bestFit="1" customWidth="1"/>
    <col min="13" max="13" width="12.5" customWidth="1"/>
    <col min="14" max="14" width="10.83203125" customWidth="1"/>
    <col min="16" max="16" width="7.83203125" customWidth="1"/>
    <col min="17" max="17" width="7.6640625" customWidth="1"/>
    <col min="18" max="18" width="9.83203125" customWidth="1"/>
    <col min="20" max="21" width="10.33203125" bestFit="1" customWidth="1"/>
    <col min="22" max="22" width="12" bestFit="1" customWidth="1"/>
    <col min="23" max="23" width="9.1640625" customWidth="1"/>
    <col min="24" max="24" width="9.83203125" bestFit="1" customWidth="1"/>
    <col min="28" max="28" width="9.83203125" bestFit="1" customWidth="1"/>
  </cols>
  <sheetData>
    <row r="1" spans="1:31" s="1" customFormat="1" ht="48" x14ac:dyDescent="0.2">
      <c r="A1" s="10" t="s">
        <v>208</v>
      </c>
      <c r="B1" s="11" t="s">
        <v>261</v>
      </c>
      <c r="C1" s="10" t="s">
        <v>260</v>
      </c>
      <c r="D1" s="34" t="s">
        <v>1280</v>
      </c>
      <c r="E1" s="34" t="s">
        <v>1281</v>
      </c>
      <c r="F1" s="34" t="s">
        <v>1282</v>
      </c>
      <c r="G1" s="34" t="s">
        <v>1283</v>
      </c>
      <c r="H1" s="19" t="s">
        <v>1284</v>
      </c>
      <c r="I1" s="19" t="s">
        <v>1285</v>
      </c>
      <c r="J1" s="19" t="s">
        <v>1286</v>
      </c>
      <c r="K1" s="19" t="s">
        <v>1287</v>
      </c>
      <c r="T1" s="43"/>
      <c r="U1" s="43"/>
      <c r="V1" s="43"/>
      <c r="W1" s="43"/>
      <c r="X1" s="43"/>
      <c r="Y1" s="43"/>
      <c r="Z1" s="43"/>
      <c r="AA1" s="43"/>
      <c r="AB1" s="43"/>
      <c r="AC1" s="43"/>
      <c r="AD1" s="43"/>
      <c r="AE1" s="43"/>
    </row>
    <row r="2" spans="1:31" x14ac:dyDescent="0.2">
      <c r="A2" s="11">
        <v>115.58894002125102</v>
      </c>
      <c r="B2" s="11">
        <v>18.258421229003176</v>
      </c>
      <c r="C2" s="12">
        <v>1</v>
      </c>
      <c r="D2" s="35">
        <f>$N$2+$N$3*A2</f>
        <v>3.868504599122824E-2</v>
      </c>
      <c r="E2" s="35">
        <f>MIN(MAX(D2,-35),35)</f>
        <v>3.868504599122824E-2</v>
      </c>
      <c r="F2" s="35">
        <f>1/(1+EXP(-E2))</f>
        <v>0.50967005556495459</v>
      </c>
      <c r="G2" s="36">
        <f>C2*LN(F2)+(1-C2)*LN(1-F2)</f>
        <v>-0.67399171249877532</v>
      </c>
      <c r="H2" s="20">
        <f>$T$2+$T$3*A2+$T$4*B2</f>
        <v>-0.27045300066896732</v>
      </c>
      <c r="I2" s="20">
        <f>MIN(MAX(H2,-700),700)</f>
        <v>-0.27045300066896732</v>
      </c>
      <c r="J2" s="20">
        <f>1/(1+EXP(-I2))</f>
        <v>0.43279588741259195</v>
      </c>
      <c r="K2" s="33">
        <f>C2*LN(J2)+(1-C2)*LN(1-J2)</f>
        <v>-0.83748905377645411</v>
      </c>
      <c r="M2" s="13" t="s">
        <v>256</v>
      </c>
      <c r="N2" s="12">
        <v>-3.3661601524867626</v>
      </c>
      <c r="S2" s="12" t="s">
        <v>1288</v>
      </c>
      <c r="T2" s="12">
        <v>-3.2840892462119977</v>
      </c>
    </row>
    <row r="3" spans="1:31" x14ac:dyDescent="0.2">
      <c r="A3" s="11">
        <v>73.354898376270739</v>
      </c>
      <c r="B3" s="11">
        <v>0</v>
      </c>
      <c r="C3" s="12">
        <v>1</v>
      </c>
      <c r="D3" s="35">
        <f t="shared" ref="D3:D66" si="0">$N$2+$N$3*A3</f>
        <v>-1.2053818507273757</v>
      </c>
      <c r="E3" s="35">
        <f t="shared" ref="E3:E66" si="1">MIN(MAX(D3,-35),35)</f>
        <v>-1.2053818507273757</v>
      </c>
      <c r="F3" s="35">
        <f t="shared" ref="F3:F66" si="2">1/(1+EXP(-E3))</f>
        <v>0.23051919908214394</v>
      </c>
      <c r="G3" s="36">
        <f t="shared" ref="G3:G66" si="3">C3*LN(F3)+(1-C3)*LN(1-F3)</f>
        <v>-1.4674211268160982</v>
      </c>
      <c r="H3" s="20">
        <f t="shared" ref="H3:H66" si="4">$T$2+$T$3*A3+$T$4*B3</f>
        <v>-1.0831762556230329</v>
      </c>
      <c r="I3" s="20">
        <f t="shared" ref="I3:I66" si="5">MIN(MAX(H3,-700),700)</f>
        <v>-1.0831762556230329</v>
      </c>
      <c r="J3" s="20">
        <f t="shared" ref="J3:J66" si="6">1/(1+EXP(-I3))</f>
        <v>0.25290541050972332</v>
      </c>
      <c r="K3" s="33">
        <f t="shared" ref="K3:K66" si="7">C3*LN(J3)+(1-C3)*LN(1-J3)</f>
        <v>-1.3747397316650618</v>
      </c>
      <c r="M3" s="13" t="s">
        <v>254</v>
      </c>
      <c r="N3" s="12">
        <v>2.9456496424761835E-2</v>
      </c>
      <c r="S3" s="12" t="s">
        <v>1289</v>
      </c>
      <c r="T3" s="12">
        <v>3.0003626742136268E-2</v>
      </c>
      <c r="U3" s="2"/>
      <c r="V3" s="3"/>
    </row>
    <row r="4" spans="1:31" x14ac:dyDescent="0.2">
      <c r="A4" s="11">
        <v>112.99418276864907</v>
      </c>
      <c r="B4" s="11">
        <v>12.72481797173406</v>
      </c>
      <c r="C4" s="12">
        <v>1</v>
      </c>
      <c r="D4" s="35">
        <f t="shared" si="0"/>
        <v>-3.774741174316576E-2</v>
      </c>
      <c r="E4" s="35">
        <f t="shared" si="1"/>
        <v>-3.774741174316576E-2</v>
      </c>
      <c r="F4" s="35">
        <f t="shared" si="2"/>
        <v>0.49056426742633985</v>
      </c>
      <c r="G4" s="36">
        <f t="shared" si="3"/>
        <v>-0.71219898424499684</v>
      </c>
      <c r="H4" s="20">
        <f t="shared" si="4"/>
        <v>-0.21057402797481606</v>
      </c>
      <c r="I4" s="20">
        <f t="shared" si="5"/>
        <v>-0.21057402797481606</v>
      </c>
      <c r="J4" s="20">
        <f t="shared" si="6"/>
        <v>0.44755015830548306</v>
      </c>
      <c r="K4" s="33">
        <f t="shared" si="7"/>
        <v>-0.8039666619495035</v>
      </c>
      <c r="M4" s="13" t="s">
        <v>251</v>
      </c>
      <c r="N4" s="12">
        <f>-SUM(G:G)</f>
        <v>97.12097850363682</v>
      </c>
      <c r="S4" s="12" t="s">
        <v>1290</v>
      </c>
      <c r="T4" s="12">
        <v>-2.4889948625562128E-2</v>
      </c>
      <c r="U4" s="2"/>
      <c r="V4" s="3"/>
      <c r="AE4" s="4"/>
    </row>
    <row r="5" spans="1:31" x14ac:dyDescent="0.2">
      <c r="A5" s="11">
        <v>114.90850083521075</v>
      </c>
      <c r="B5" s="11">
        <v>0</v>
      </c>
      <c r="C5" s="12">
        <v>0</v>
      </c>
      <c r="D5" s="35">
        <f t="shared" si="0"/>
        <v>1.8641691540365102E-2</v>
      </c>
      <c r="E5" s="35">
        <f t="shared" si="1"/>
        <v>1.8641691540365102E-2</v>
      </c>
      <c r="F5" s="35">
        <f t="shared" si="2"/>
        <v>0.50466028792678375</v>
      </c>
      <c r="G5" s="36">
        <f t="shared" si="3"/>
        <v>-0.70251146478409354</v>
      </c>
      <c r="H5" s="20">
        <f t="shared" si="4"/>
        <v>0.16358252234611914</v>
      </c>
      <c r="I5" s="20">
        <f t="shared" si="5"/>
        <v>0.16358252234611914</v>
      </c>
      <c r="J5" s="20">
        <f t="shared" si="6"/>
        <v>0.54080467928589937</v>
      </c>
      <c r="K5" s="33">
        <f t="shared" si="7"/>
        <v>-0.77827962411123308</v>
      </c>
      <c r="S5" s="12" t="s">
        <v>251</v>
      </c>
      <c r="T5" s="12">
        <f>-SUM(K:K)</f>
        <v>96.63798862723884</v>
      </c>
      <c r="U5" s="2"/>
      <c r="V5" s="3"/>
      <c r="AE5" s="4"/>
    </row>
    <row r="6" spans="1:31" x14ac:dyDescent="0.2">
      <c r="A6" s="11">
        <v>173.54326062440887</v>
      </c>
      <c r="B6" s="11">
        <v>11.718260352411434</v>
      </c>
      <c r="C6" s="12">
        <v>1</v>
      </c>
      <c r="D6" s="35">
        <f t="shared" si="0"/>
        <v>1.745816283637649</v>
      </c>
      <c r="E6" s="35">
        <f t="shared" si="1"/>
        <v>1.745816283637649</v>
      </c>
      <c r="F6" s="35">
        <f t="shared" si="2"/>
        <v>0.8514243356848431</v>
      </c>
      <c r="G6" s="36">
        <f t="shared" si="3"/>
        <v>-0.16084464285722461</v>
      </c>
      <c r="H6" s="20">
        <f t="shared" si="4"/>
        <v>1.6311710710235585</v>
      </c>
      <c r="I6" s="20">
        <f t="shared" si="5"/>
        <v>1.6311710710235585</v>
      </c>
      <c r="J6" s="20">
        <f t="shared" si="6"/>
        <v>0.83633000061633023</v>
      </c>
      <c r="K6" s="33">
        <f t="shared" si="7"/>
        <v>-0.17873200620647503</v>
      </c>
      <c r="T6" s="2"/>
      <c r="U6" s="2"/>
      <c r="V6" s="6"/>
      <c r="AE6" s="4"/>
    </row>
    <row r="7" spans="1:31" ht="16" x14ac:dyDescent="0.2">
      <c r="A7" s="11">
        <v>90.840488080243176</v>
      </c>
      <c r="B7" s="11">
        <v>0</v>
      </c>
      <c r="C7" s="12">
        <v>1</v>
      </c>
      <c r="D7" s="35">
        <f t="shared" si="0"/>
        <v>-0.69031764012745933</v>
      </c>
      <c r="E7" s="35">
        <f t="shared" si="1"/>
        <v>-0.69031764012745933</v>
      </c>
      <c r="F7" s="35">
        <f t="shared" si="2"/>
        <v>0.33396241634569229</v>
      </c>
      <c r="G7" s="36">
        <f t="shared" si="3"/>
        <v>-1.096726818248053</v>
      </c>
      <c r="H7" s="20">
        <f t="shared" si="4"/>
        <v>-0.5585451487789026</v>
      </c>
      <c r="I7" s="20">
        <f t="shared" si="5"/>
        <v>-0.5585451487789026</v>
      </c>
      <c r="J7" s="20">
        <f t="shared" si="6"/>
        <v>0.36388415099849303</v>
      </c>
      <c r="K7" s="33">
        <f t="shared" si="7"/>
        <v>-1.0109197284905802</v>
      </c>
      <c r="M7" s="35" t="s">
        <v>1272</v>
      </c>
      <c r="N7" s="35" t="s">
        <v>267</v>
      </c>
      <c r="O7" s="35" t="s">
        <v>266</v>
      </c>
      <c r="P7" s="34" t="s">
        <v>1276</v>
      </c>
      <c r="Q7" s="34" t="s">
        <v>1277</v>
      </c>
      <c r="S7" s="20" t="s">
        <v>1272</v>
      </c>
      <c r="T7" s="20" t="s">
        <v>267</v>
      </c>
      <c r="U7" s="20" t="s">
        <v>266</v>
      </c>
      <c r="V7" s="19" t="s">
        <v>1276</v>
      </c>
      <c r="W7" s="19" t="s">
        <v>1277</v>
      </c>
      <c r="AE7" s="4"/>
    </row>
    <row r="8" spans="1:31" x14ac:dyDescent="0.2">
      <c r="A8" s="11">
        <v>62.245435911906746</v>
      </c>
      <c r="B8" s="11">
        <v>20.062171471654004</v>
      </c>
      <c r="C8" s="12">
        <v>0</v>
      </c>
      <c r="D8" s="35">
        <f t="shared" si="0"/>
        <v>-1.5326276920899395</v>
      </c>
      <c r="E8" s="35">
        <f t="shared" si="1"/>
        <v>-1.5326276920899395</v>
      </c>
      <c r="F8" s="35">
        <f t="shared" si="2"/>
        <v>0.1776095483282272</v>
      </c>
      <c r="G8" s="36">
        <f t="shared" si="3"/>
        <v>-0.19553999466992461</v>
      </c>
      <c r="H8" s="20">
        <f t="shared" si="4"/>
        <v>-1.9158468379562696</v>
      </c>
      <c r="I8" s="20">
        <f t="shared" si="5"/>
        <v>-1.9158468379562696</v>
      </c>
      <c r="J8" s="20">
        <f t="shared" si="6"/>
        <v>0.1283254140543561</v>
      </c>
      <c r="K8" s="33">
        <f t="shared" si="7"/>
        <v>-0.13733910597760601</v>
      </c>
      <c r="M8" s="37">
        <v>0</v>
      </c>
      <c r="N8" s="38">
        <f>COUNTIFS($F:$F,"&gt;="&amp;M8,$C:$C,0)</f>
        <v>104</v>
      </c>
      <c r="O8" s="38">
        <f>COUNTIFS($F:$F,"&gt;="&amp;M8,$C:$C,1)</f>
        <v>96</v>
      </c>
      <c r="P8" s="39">
        <f t="shared" ref="P8:P18" si="8">N8/$N$20</f>
        <v>1</v>
      </c>
      <c r="Q8" s="39">
        <f t="shared" ref="Q8:Q18" si="9">O8/$N$21</f>
        <v>1</v>
      </c>
      <c r="S8" s="27">
        <v>0</v>
      </c>
      <c r="T8" s="28">
        <f>COUNTIFS($J:$J,"&gt;="&amp;S8,$C:$C,0)</f>
        <v>104</v>
      </c>
      <c r="U8" s="28">
        <f>COUNTIFS($J:$J,"&gt;="&amp;S8,$C:$C,1)</f>
        <v>96</v>
      </c>
      <c r="V8" s="40">
        <f t="shared" ref="V8:V18" si="10">T8/$N$20</f>
        <v>1</v>
      </c>
      <c r="W8" s="40">
        <f t="shared" ref="W8:W18" si="11">U8/$N$21</f>
        <v>1</v>
      </c>
      <c r="AE8" s="4"/>
    </row>
    <row r="9" spans="1:31" x14ac:dyDescent="0.2">
      <c r="A9" s="11">
        <v>30.051863208616197</v>
      </c>
      <c r="B9" s="11">
        <v>22.110290568779309</v>
      </c>
      <c r="C9" s="12">
        <v>0</v>
      </c>
      <c r="D9" s="35">
        <f t="shared" si="0"/>
        <v>-2.480937551324728</v>
      </c>
      <c r="E9" s="35">
        <f t="shared" si="1"/>
        <v>-2.480937551324728</v>
      </c>
      <c r="F9" s="35">
        <f t="shared" si="2"/>
        <v>7.720538008220143E-2</v>
      </c>
      <c r="G9" s="36">
        <f t="shared" si="3"/>
        <v>-8.0348582870970311E-2</v>
      </c>
      <c r="H9" s="20">
        <f t="shared" si="4"/>
        <v>-2.9327483559481076</v>
      </c>
      <c r="I9" s="20">
        <f t="shared" si="5"/>
        <v>-2.9327483559481076</v>
      </c>
      <c r="J9" s="20">
        <f t="shared" si="6"/>
        <v>5.0558234996779236E-2</v>
      </c>
      <c r="K9" s="33">
        <f t="shared" si="7"/>
        <v>-5.188108288745287E-2</v>
      </c>
      <c r="M9" s="37">
        <v>0.1</v>
      </c>
      <c r="N9" s="38">
        <f t="shared" ref="N9:N18" si="12">COUNTIFS($F:$F,"&gt;="&amp;M9,$C:$C,0)</f>
        <v>92</v>
      </c>
      <c r="O9" s="38">
        <f t="shared" ref="O9:O18" si="13">COUNTIFS($F:$F,"&gt;="&amp;M9,$C:$C,1)</f>
        <v>96</v>
      </c>
      <c r="P9" s="39">
        <f t="shared" si="8"/>
        <v>0.88461538461538458</v>
      </c>
      <c r="Q9" s="39">
        <f t="shared" si="9"/>
        <v>1</v>
      </c>
      <c r="S9" s="27">
        <v>0.1</v>
      </c>
      <c r="T9" s="28">
        <f t="shared" ref="T9:T18" si="14">COUNTIFS($J:$J,"&gt;="&amp;S9,$C:$C,0)</f>
        <v>96</v>
      </c>
      <c r="U9" s="28">
        <f t="shared" ref="U9:U18" si="15">COUNTIFS($J:$J,"&gt;="&amp;S9,$C:$C,1)</f>
        <v>96</v>
      </c>
      <c r="V9" s="40">
        <f t="shared" si="10"/>
        <v>0.92307692307692313</v>
      </c>
      <c r="W9" s="40">
        <f t="shared" si="11"/>
        <v>1</v>
      </c>
      <c r="AE9" s="4"/>
    </row>
    <row r="10" spans="1:31" x14ac:dyDescent="0.2">
      <c r="A10" s="11">
        <v>45.003181727481497</v>
      </c>
      <c r="B10" s="11">
        <v>9.2442041146850631</v>
      </c>
      <c r="C10" s="12">
        <v>0</v>
      </c>
      <c r="D10" s="35">
        <f t="shared" si="0"/>
        <v>-2.0405240908282964</v>
      </c>
      <c r="E10" s="35">
        <f t="shared" si="1"/>
        <v>-2.0405240908282964</v>
      </c>
      <c r="F10" s="35">
        <f t="shared" si="2"/>
        <v>0.11501337653928183</v>
      </c>
      <c r="G10" s="36">
        <f t="shared" si="3"/>
        <v>-0.122182748822088</v>
      </c>
      <c r="H10" s="20">
        <f t="shared" si="4"/>
        <v>-2.163918344950837</v>
      </c>
      <c r="I10" s="20">
        <f t="shared" si="5"/>
        <v>-2.163918344950837</v>
      </c>
      <c r="J10" s="20">
        <f t="shared" si="6"/>
        <v>0.10303775051367561</v>
      </c>
      <c r="K10" s="33">
        <f t="shared" si="7"/>
        <v>-0.10874150310847885</v>
      </c>
      <c r="M10" s="37">
        <v>0.2</v>
      </c>
      <c r="N10" s="38">
        <f t="shared" si="12"/>
        <v>62</v>
      </c>
      <c r="O10" s="38">
        <f t="shared" si="13"/>
        <v>93</v>
      </c>
      <c r="P10" s="39">
        <f t="shared" si="8"/>
        <v>0.59615384615384615</v>
      </c>
      <c r="Q10" s="39">
        <f t="shared" si="9"/>
        <v>0.96875</v>
      </c>
      <c r="S10" s="27">
        <v>0.2</v>
      </c>
      <c r="T10" s="28">
        <f t="shared" si="14"/>
        <v>57</v>
      </c>
      <c r="U10" s="28">
        <f t="shared" si="15"/>
        <v>94</v>
      </c>
      <c r="V10" s="40">
        <f t="shared" si="10"/>
        <v>0.54807692307692313</v>
      </c>
      <c r="W10" s="40">
        <f t="shared" si="11"/>
        <v>0.97916666666666663</v>
      </c>
      <c r="AE10" s="4"/>
    </row>
    <row r="11" spans="1:31" x14ac:dyDescent="0.2">
      <c r="A11" s="11">
        <v>127.05898986205425</v>
      </c>
      <c r="B11" s="11">
        <v>19.732002173629123</v>
      </c>
      <c r="C11" s="12">
        <v>1</v>
      </c>
      <c r="D11" s="35">
        <f t="shared" si="0"/>
        <v>0.37655252811868856</v>
      </c>
      <c r="E11" s="35">
        <f t="shared" si="1"/>
        <v>0.37655252811868856</v>
      </c>
      <c r="F11" s="35">
        <f t="shared" si="2"/>
        <v>0.59304134628238869</v>
      </c>
      <c r="G11" s="36">
        <f t="shared" si="3"/>
        <v>-0.52249115849867245</v>
      </c>
      <c r="H11" s="20">
        <f t="shared" si="4"/>
        <v>3.7012739460844823E-2</v>
      </c>
      <c r="I11" s="20">
        <f t="shared" si="5"/>
        <v>3.7012739460844823E-2</v>
      </c>
      <c r="J11" s="20">
        <f t="shared" si="6"/>
        <v>0.50925212864867786</v>
      </c>
      <c r="K11" s="33">
        <f t="shared" si="7"/>
        <v>-0.67481204391600924</v>
      </c>
      <c r="M11" s="37">
        <v>0.3</v>
      </c>
      <c r="N11" s="38">
        <f t="shared" si="12"/>
        <v>40</v>
      </c>
      <c r="O11" s="38">
        <f t="shared" si="13"/>
        <v>82</v>
      </c>
      <c r="P11" s="39">
        <f t="shared" si="8"/>
        <v>0.38461538461538464</v>
      </c>
      <c r="Q11" s="39">
        <f t="shared" si="9"/>
        <v>0.85416666666666663</v>
      </c>
      <c r="S11" s="27">
        <v>0.3</v>
      </c>
      <c r="T11" s="28">
        <f t="shared" si="14"/>
        <v>40</v>
      </c>
      <c r="U11" s="28">
        <f t="shared" si="15"/>
        <v>83</v>
      </c>
      <c r="V11" s="40">
        <f t="shared" si="10"/>
        <v>0.38461538461538464</v>
      </c>
      <c r="W11" s="40">
        <f t="shared" si="11"/>
        <v>0.86458333333333337</v>
      </c>
      <c r="AE11" s="4"/>
    </row>
    <row r="12" spans="1:31" x14ac:dyDescent="0.2">
      <c r="A12" s="11">
        <v>129.75376476979005</v>
      </c>
      <c r="B12" s="11">
        <v>0</v>
      </c>
      <c r="C12" s="12">
        <v>1</v>
      </c>
      <c r="D12" s="35">
        <f t="shared" si="0"/>
        <v>0.45593115555394625</v>
      </c>
      <c r="E12" s="35">
        <f t="shared" si="1"/>
        <v>0.45593115555394625</v>
      </c>
      <c r="F12" s="35">
        <f t="shared" si="2"/>
        <v>0.61204849041332254</v>
      </c>
      <c r="G12" s="36">
        <f t="shared" si="3"/>
        <v>-0.49094376690704827</v>
      </c>
      <c r="H12" s="20">
        <f t="shared" si="4"/>
        <v>0.60899428032773395</v>
      </c>
      <c r="I12" s="20">
        <f t="shared" si="5"/>
        <v>0.60899428032773395</v>
      </c>
      <c r="J12" s="20">
        <f t="shared" si="6"/>
        <v>0.64771134970681765</v>
      </c>
      <c r="K12" s="33">
        <f t="shared" si="7"/>
        <v>-0.43431012985459372</v>
      </c>
      <c r="M12" s="37">
        <v>0.4</v>
      </c>
      <c r="N12" s="38">
        <f t="shared" si="12"/>
        <v>31</v>
      </c>
      <c r="O12" s="38">
        <f t="shared" si="13"/>
        <v>75</v>
      </c>
      <c r="P12" s="39">
        <f t="shared" si="8"/>
        <v>0.29807692307692307</v>
      </c>
      <c r="Q12" s="39">
        <f t="shared" si="9"/>
        <v>0.78125</v>
      </c>
      <c r="S12" s="27">
        <v>0.4</v>
      </c>
      <c r="T12" s="28">
        <f t="shared" si="14"/>
        <v>34</v>
      </c>
      <c r="U12" s="28">
        <f t="shared" si="15"/>
        <v>75</v>
      </c>
      <c r="V12" s="40">
        <f t="shared" si="10"/>
        <v>0.32692307692307693</v>
      </c>
      <c r="W12" s="40">
        <f t="shared" si="11"/>
        <v>0.78125</v>
      </c>
    </row>
    <row r="13" spans="1:31" x14ac:dyDescent="0.2">
      <c r="A13" s="11">
        <v>98.984475875078957</v>
      </c>
      <c r="B13" s="11">
        <v>0</v>
      </c>
      <c r="C13" s="12">
        <v>0</v>
      </c>
      <c r="D13" s="35">
        <f t="shared" si="0"/>
        <v>-0.45042429276557527</v>
      </c>
      <c r="E13" s="35">
        <f t="shared" si="1"/>
        <v>-0.45042429276557527</v>
      </c>
      <c r="F13" s="35">
        <f t="shared" si="2"/>
        <v>0.38925989138105294</v>
      </c>
      <c r="G13" s="36">
        <f t="shared" si="3"/>
        <v>-0.493083764441752</v>
      </c>
      <c r="H13" s="20">
        <f t="shared" si="4"/>
        <v>-0.31419597879013672</v>
      </c>
      <c r="I13" s="20">
        <f t="shared" si="5"/>
        <v>-0.31419597879013672</v>
      </c>
      <c r="J13" s="20">
        <f t="shared" si="6"/>
        <v>0.42209087985010912</v>
      </c>
      <c r="K13" s="33">
        <f t="shared" si="7"/>
        <v>-0.54833865424652262</v>
      </c>
      <c r="M13" s="37">
        <v>0.5</v>
      </c>
      <c r="N13" s="38">
        <f t="shared" si="12"/>
        <v>23</v>
      </c>
      <c r="O13" s="38">
        <f t="shared" si="13"/>
        <v>67</v>
      </c>
      <c r="P13" s="39">
        <f t="shared" si="8"/>
        <v>0.22115384615384615</v>
      </c>
      <c r="Q13" s="39">
        <f t="shared" si="9"/>
        <v>0.69791666666666663</v>
      </c>
      <c r="S13" s="27">
        <v>0.5</v>
      </c>
      <c r="T13" s="28">
        <f t="shared" si="14"/>
        <v>23</v>
      </c>
      <c r="U13" s="28">
        <f t="shared" si="15"/>
        <v>67</v>
      </c>
      <c r="V13" s="40">
        <f t="shared" si="10"/>
        <v>0.22115384615384615</v>
      </c>
      <c r="W13" s="40">
        <f t="shared" si="11"/>
        <v>0.69791666666666663</v>
      </c>
    </row>
    <row r="14" spans="1:31" x14ac:dyDescent="0.2">
      <c r="A14" s="11">
        <v>277.1201433840788</v>
      </c>
      <c r="B14" s="11">
        <v>0</v>
      </c>
      <c r="C14" s="12">
        <v>1</v>
      </c>
      <c r="D14" s="35">
        <f t="shared" si="0"/>
        <v>4.7968283603358417</v>
      </c>
      <c r="E14" s="35">
        <f t="shared" si="1"/>
        <v>4.7968283603358417</v>
      </c>
      <c r="F14" s="35">
        <f t="shared" si="2"/>
        <v>0.99181171133505797</v>
      </c>
      <c r="G14" s="36">
        <f t="shared" si="3"/>
        <v>-8.221996834833099E-3</v>
      </c>
      <c r="H14" s="20">
        <f t="shared" si="4"/>
        <v>5.030520098611186</v>
      </c>
      <c r="I14" s="20">
        <f t="shared" si="5"/>
        <v>5.030520098611186</v>
      </c>
      <c r="J14" s="20">
        <f t="shared" si="6"/>
        <v>0.9935070236382435</v>
      </c>
      <c r="K14" s="33">
        <f t="shared" si="7"/>
        <v>-6.514147424672663E-3</v>
      </c>
      <c r="M14" s="37">
        <v>0.6</v>
      </c>
      <c r="N14" s="38">
        <f t="shared" si="12"/>
        <v>13</v>
      </c>
      <c r="O14" s="38">
        <f t="shared" si="13"/>
        <v>57</v>
      </c>
      <c r="P14" s="39">
        <f t="shared" si="8"/>
        <v>0.125</v>
      </c>
      <c r="Q14" s="39">
        <f t="shared" si="9"/>
        <v>0.59375</v>
      </c>
      <c r="S14" s="27">
        <v>0.6</v>
      </c>
      <c r="T14" s="28">
        <f t="shared" si="14"/>
        <v>13</v>
      </c>
      <c r="U14" s="28">
        <f t="shared" si="15"/>
        <v>56</v>
      </c>
      <c r="V14" s="40">
        <f t="shared" si="10"/>
        <v>0.125</v>
      </c>
      <c r="W14" s="40">
        <f t="shared" si="11"/>
        <v>0.58333333333333337</v>
      </c>
    </row>
    <row r="15" spans="1:31" x14ac:dyDescent="0.2">
      <c r="A15" s="11">
        <v>50.337295641444086</v>
      </c>
      <c r="B15" s="11">
        <v>10.647521333370063</v>
      </c>
      <c r="C15" s="12">
        <v>0</v>
      </c>
      <c r="D15" s="35">
        <f t="shared" si="0"/>
        <v>-1.8833997833923852</v>
      </c>
      <c r="E15" s="35">
        <f t="shared" si="1"/>
        <v>-1.8833997833923852</v>
      </c>
      <c r="F15" s="35">
        <f t="shared" si="2"/>
        <v>0.13199885523891139</v>
      </c>
      <c r="G15" s="36">
        <f t="shared" si="3"/>
        <v>-0.14156224547347618</v>
      </c>
      <c r="H15" s="20">
        <f t="shared" si="4"/>
        <v>-2.0388040755547041</v>
      </c>
      <c r="I15" s="20">
        <f t="shared" si="5"/>
        <v>-2.0388040755547041</v>
      </c>
      <c r="J15" s="20">
        <f t="shared" si="6"/>
        <v>0.11518856477294713</v>
      </c>
      <c r="K15" s="33">
        <f t="shared" si="7"/>
        <v>-0.1223807242163739</v>
      </c>
      <c r="M15" s="37">
        <v>0.7</v>
      </c>
      <c r="N15" s="38">
        <f t="shared" si="12"/>
        <v>7</v>
      </c>
      <c r="O15" s="38">
        <f t="shared" si="13"/>
        <v>51</v>
      </c>
      <c r="P15" s="39">
        <f t="shared" si="8"/>
        <v>6.7307692307692304E-2</v>
      </c>
      <c r="Q15" s="39">
        <f t="shared" si="9"/>
        <v>0.53125</v>
      </c>
      <c r="S15" s="27">
        <v>0.7</v>
      </c>
      <c r="T15" s="28">
        <f t="shared" si="14"/>
        <v>6</v>
      </c>
      <c r="U15" s="28">
        <f t="shared" si="15"/>
        <v>51</v>
      </c>
      <c r="V15" s="40">
        <f t="shared" si="10"/>
        <v>5.7692307692307696E-2</v>
      </c>
      <c r="W15" s="40">
        <f t="shared" si="11"/>
        <v>0.53125</v>
      </c>
      <c r="X15" s="4"/>
      <c r="Y15" s="4"/>
    </row>
    <row r="16" spans="1:31" x14ac:dyDescent="0.2">
      <c r="A16" s="11">
        <v>109.32582597678191</v>
      </c>
      <c r="B16" s="11">
        <v>0</v>
      </c>
      <c r="C16" s="12">
        <v>0</v>
      </c>
      <c r="D16" s="35">
        <f t="shared" si="0"/>
        <v>-0.14580435046755147</v>
      </c>
      <c r="E16" s="35">
        <f t="shared" si="1"/>
        <v>-0.14580435046755147</v>
      </c>
      <c r="F16" s="35">
        <f t="shared" si="2"/>
        <v>0.46361335125827691</v>
      </c>
      <c r="G16" s="36">
        <f t="shared" si="3"/>
        <v>-0.62290001837334474</v>
      </c>
      <c r="H16" s="20">
        <f t="shared" si="4"/>
        <v>-3.9179703288878542E-3</v>
      </c>
      <c r="I16" s="20">
        <f t="shared" si="5"/>
        <v>-3.9179703288878542E-3</v>
      </c>
      <c r="J16" s="20">
        <f t="shared" si="6"/>
        <v>0.49902050867075043</v>
      </c>
      <c r="K16" s="33">
        <f t="shared" si="7"/>
        <v>-0.69119011420571119</v>
      </c>
      <c r="M16" s="37">
        <v>0.8</v>
      </c>
      <c r="N16" s="38">
        <f t="shared" si="12"/>
        <v>4</v>
      </c>
      <c r="O16" s="38">
        <f t="shared" si="13"/>
        <v>36</v>
      </c>
      <c r="P16" s="39">
        <f t="shared" si="8"/>
        <v>3.8461538461538464E-2</v>
      </c>
      <c r="Q16" s="39">
        <f t="shared" si="9"/>
        <v>0.375</v>
      </c>
      <c r="S16" s="27">
        <v>0.8</v>
      </c>
      <c r="T16" s="28">
        <f t="shared" si="14"/>
        <v>4</v>
      </c>
      <c r="U16" s="28">
        <f t="shared" si="15"/>
        <v>37</v>
      </c>
      <c r="V16" s="40">
        <f t="shared" si="10"/>
        <v>3.8461538461538464E-2</v>
      </c>
      <c r="W16" s="40">
        <f t="shared" si="11"/>
        <v>0.38541666666666669</v>
      </c>
      <c r="X16" s="4"/>
      <c r="Y16" s="4"/>
    </row>
    <row r="17" spans="1:25" x14ac:dyDescent="0.2">
      <c r="A17" s="11">
        <v>144.65161793598111</v>
      </c>
      <c r="B17" s="11">
        <v>0</v>
      </c>
      <c r="C17" s="12">
        <v>0</v>
      </c>
      <c r="D17" s="35">
        <f t="shared" si="0"/>
        <v>0.89476971408048023</v>
      </c>
      <c r="E17" s="35">
        <f t="shared" si="1"/>
        <v>0.89476971408048023</v>
      </c>
      <c r="F17" s="35">
        <f t="shared" si="2"/>
        <v>0.7098734925238378</v>
      </c>
      <c r="G17" s="36">
        <f t="shared" si="3"/>
        <v>-1.2374382184470074</v>
      </c>
      <c r="H17" s="20">
        <f t="shared" si="4"/>
        <v>1.0559839059852831</v>
      </c>
      <c r="I17" s="20">
        <f t="shared" si="5"/>
        <v>1.0559839059852831</v>
      </c>
      <c r="J17" s="20">
        <f t="shared" si="6"/>
        <v>0.74192231678345444</v>
      </c>
      <c r="K17" s="33">
        <f t="shared" si="7"/>
        <v>-1.3544946416427979</v>
      </c>
      <c r="M17" s="37">
        <v>0.9</v>
      </c>
      <c r="N17" s="38">
        <f t="shared" si="12"/>
        <v>1</v>
      </c>
      <c r="O17" s="38">
        <f t="shared" si="13"/>
        <v>25</v>
      </c>
      <c r="P17" s="39">
        <f t="shared" si="8"/>
        <v>9.6153846153846159E-3</v>
      </c>
      <c r="Q17" s="39">
        <f t="shared" si="9"/>
        <v>0.26041666666666669</v>
      </c>
      <c r="S17" s="27">
        <v>0.9</v>
      </c>
      <c r="T17" s="28">
        <f t="shared" si="14"/>
        <v>1</v>
      </c>
      <c r="U17" s="28">
        <f t="shared" si="15"/>
        <v>24</v>
      </c>
      <c r="V17" s="40">
        <f t="shared" si="10"/>
        <v>9.6153846153846159E-3</v>
      </c>
      <c r="W17" s="40">
        <f t="shared" si="11"/>
        <v>0.25</v>
      </c>
      <c r="X17" s="4"/>
      <c r="Y17" s="4"/>
    </row>
    <row r="18" spans="1:25" x14ac:dyDescent="0.2">
      <c r="A18" s="11">
        <v>137.25581375784773</v>
      </c>
      <c r="B18" s="11">
        <v>0</v>
      </c>
      <c r="C18" s="12">
        <v>1</v>
      </c>
      <c r="D18" s="35">
        <f t="shared" si="0"/>
        <v>0.67691523474905591</v>
      </c>
      <c r="E18" s="35">
        <f t="shared" si="1"/>
        <v>0.67691523474905591</v>
      </c>
      <c r="F18" s="35">
        <f t="shared" si="2"/>
        <v>0.66304986238048103</v>
      </c>
      <c r="G18" s="36">
        <f t="shared" si="3"/>
        <v>-0.4109050844138164</v>
      </c>
      <c r="H18" s="20">
        <f t="shared" si="4"/>
        <v>0.83408295796663756</v>
      </c>
      <c r="I18" s="20">
        <f t="shared" si="5"/>
        <v>0.83408295796663756</v>
      </c>
      <c r="J18" s="20">
        <f t="shared" si="6"/>
        <v>0.69721755704147237</v>
      </c>
      <c r="K18" s="33">
        <f t="shared" si="7"/>
        <v>-0.3606577834366535</v>
      </c>
      <c r="M18" s="37">
        <v>1</v>
      </c>
      <c r="N18" s="38">
        <f t="shared" si="12"/>
        <v>0</v>
      </c>
      <c r="O18" s="38">
        <f t="shared" si="13"/>
        <v>0</v>
      </c>
      <c r="P18" s="39">
        <f t="shared" si="8"/>
        <v>0</v>
      </c>
      <c r="Q18" s="39">
        <f t="shared" si="9"/>
        <v>0</v>
      </c>
      <c r="S18" s="27">
        <v>1</v>
      </c>
      <c r="T18" s="28">
        <f t="shared" si="14"/>
        <v>0</v>
      </c>
      <c r="U18" s="28">
        <f t="shared" si="15"/>
        <v>0</v>
      </c>
      <c r="V18" s="40">
        <f t="shared" si="10"/>
        <v>0</v>
      </c>
      <c r="W18" s="40">
        <f t="shared" si="11"/>
        <v>0</v>
      </c>
      <c r="X18" s="4"/>
      <c r="Y18" s="4"/>
    </row>
    <row r="19" spans="1:25" x14ac:dyDescent="0.2">
      <c r="A19" s="11">
        <v>161.81619707179118</v>
      </c>
      <c r="B19" s="11">
        <v>0</v>
      </c>
      <c r="C19" s="12">
        <v>1</v>
      </c>
      <c r="D19" s="35">
        <f t="shared" si="0"/>
        <v>1.4003780780270105</v>
      </c>
      <c r="E19" s="35">
        <f t="shared" si="1"/>
        <v>1.4003780780270105</v>
      </c>
      <c r="F19" s="35">
        <f t="shared" si="2"/>
        <v>0.80224387697720645</v>
      </c>
      <c r="G19" s="36">
        <f t="shared" si="3"/>
        <v>-0.22034263133390977</v>
      </c>
      <c r="H19" s="20">
        <f t="shared" si="4"/>
        <v>1.5709835315619887</v>
      </c>
      <c r="I19" s="20">
        <f t="shared" si="5"/>
        <v>1.5709835315619887</v>
      </c>
      <c r="J19" s="20">
        <f t="shared" si="6"/>
        <v>0.82792377326776734</v>
      </c>
      <c r="K19" s="33">
        <f t="shared" si="7"/>
        <v>-0.18883419010558863</v>
      </c>
      <c r="M19" s="24"/>
      <c r="N19" s="25"/>
      <c r="O19" s="25"/>
      <c r="T19" s="2"/>
      <c r="U19" s="2"/>
      <c r="V19" s="2"/>
      <c r="W19" s="2"/>
      <c r="X19" s="9"/>
      <c r="Y19" s="4"/>
    </row>
    <row r="20" spans="1:25" x14ac:dyDescent="0.2">
      <c r="A20" s="11">
        <v>203.96128888370637</v>
      </c>
      <c r="B20" s="11">
        <v>13.632570079845395</v>
      </c>
      <c r="C20" s="12">
        <v>1</v>
      </c>
      <c r="D20" s="35">
        <f t="shared" si="0"/>
        <v>2.6418248243059503</v>
      </c>
      <c r="E20" s="35">
        <f t="shared" si="1"/>
        <v>2.6418248243059503</v>
      </c>
      <c r="F20" s="35">
        <f t="shared" si="2"/>
        <v>0.93350532663063523</v>
      </c>
      <c r="G20" s="36">
        <f t="shared" si="3"/>
        <v>-6.8808609931331158E-2</v>
      </c>
      <c r="H20" s="20">
        <f t="shared" si="4"/>
        <v>2.4961751663780287</v>
      </c>
      <c r="I20" s="20">
        <f t="shared" si="5"/>
        <v>2.4961751663780287</v>
      </c>
      <c r="J20" s="20">
        <f t="shared" si="6"/>
        <v>0.92387324955986505</v>
      </c>
      <c r="K20" s="33">
        <f t="shared" si="7"/>
        <v>-7.9180392550925446E-2</v>
      </c>
      <c r="M20" s="13" t="s">
        <v>1278</v>
      </c>
      <c r="N20" s="13">
        <f>COUNTIFS($C:$C,0)</f>
        <v>104</v>
      </c>
      <c r="T20" s="2"/>
      <c r="U20" s="2"/>
      <c r="V20" s="2"/>
      <c r="W20" s="2"/>
      <c r="X20" s="4"/>
      <c r="Y20" s="4"/>
    </row>
    <row r="21" spans="1:25" x14ac:dyDescent="0.2">
      <c r="A21" s="11">
        <v>74.661165554156923</v>
      </c>
      <c r="B21" s="11">
        <v>0</v>
      </c>
      <c r="C21" s="12">
        <v>0</v>
      </c>
      <c r="D21" s="35">
        <f t="shared" si="0"/>
        <v>-1.1669037962721878</v>
      </c>
      <c r="E21" s="35">
        <f t="shared" si="1"/>
        <v>-1.1669037962721878</v>
      </c>
      <c r="F21" s="35">
        <f t="shared" si="2"/>
        <v>0.23741509355316948</v>
      </c>
      <c r="G21" s="36">
        <f t="shared" si="3"/>
        <v>-0.27104142398266917</v>
      </c>
      <c r="H21" s="20">
        <f t="shared" si="4"/>
        <v>-1.0439835027922317</v>
      </c>
      <c r="I21" s="20">
        <f t="shared" si="5"/>
        <v>-1.0439835027922317</v>
      </c>
      <c r="J21" s="20">
        <f t="shared" si="6"/>
        <v>0.26038210599455208</v>
      </c>
      <c r="K21" s="33">
        <f t="shared" si="7"/>
        <v>-0.30162158559547059</v>
      </c>
      <c r="M21" s="13" t="s">
        <v>1279</v>
      </c>
      <c r="N21" s="13">
        <f>COUNTIFS($C:$C,1)</f>
        <v>96</v>
      </c>
    </row>
    <row r="22" spans="1:25" x14ac:dyDescent="0.2">
      <c r="A22" s="11">
        <v>69.447778415424438</v>
      </c>
      <c r="B22" s="11">
        <v>0</v>
      </c>
      <c r="C22" s="12">
        <v>0</v>
      </c>
      <c r="D22" s="35">
        <f t="shared" si="0"/>
        <v>-1.3204719158851606</v>
      </c>
      <c r="E22" s="35">
        <f t="shared" si="1"/>
        <v>-1.3204719158851606</v>
      </c>
      <c r="F22" s="35">
        <f t="shared" si="2"/>
        <v>0.21073978968712048</v>
      </c>
      <c r="G22" s="36">
        <f t="shared" si="3"/>
        <v>-0.23665921489932767</v>
      </c>
      <c r="H22" s="20">
        <f t="shared" si="4"/>
        <v>-1.2004040245650152</v>
      </c>
      <c r="I22" s="20">
        <f t="shared" si="5"/>
        <v>-1.2004040245650152</v>
      </c>
      <c r="J22" s="20">
        <f t="shared" si="6"/>
        <v>0.2314033505747371</v>
      </c>
      <c r="K22" s="33">
        <f t="shared" si="7"/>
        <v>-0.26318896018269738</v>
      </c>
    </row>
    <row r="23" spans="1:25" x14ac:dyDescent="0.2">
      <c r="A23" s="11">
        <v>55.738469390424449</v>
      </c>
      <c r="B23" s="11">
        <v>0</v>
      </c>
      <c r="C23" s="12">
        <v>0</v>
      </c>
      <c r="D23" s="35">
        <f t="shared" si="0"/>
        <v>-1.7243001281660277</v>
      </c>
      <c r="E23" s="35">
        <f t="shared" si="1"/>
        <v>-1.7243001281660277</v>
      </c>
      <c r="F23" s="35">
        <f t="shared" si="2"/>
        <v>0.15131810877545585</v>
      </c>
      <c r="G23" s="36">
        <f t="shared" si="3"/>
        <v>-0.16407084930903057</v>
      </c>
      <c r="H23" s="20">
        <f t="shared" si="4"/>
        <v>-1.6117330154437148</v>
      </c>
      <c r="I23" s="20">
        <f t="shared" si="5"/>
        <v>-1.6117330154437148</v>
      </c>
      <c r="J23" s="20">
        <f t="shared" si="6"/>
        <v>0.16634814617870311</v>
      </c>
      <c r="K23" s="33">
        <f t="shared" si="7"/>
        <v>-0.18193940523760679</v>
      </c>
      <c r="L23" s="5"/>
      <c r="M23" s="5"/>
    </row>
    <row r="24" spans="1:25" x14ac:dyDescent="0.2">
      <c r="A24" s="11">
        <v>64.57543269272108</v>
      </c>
      <c r="B24" s="11">
        <v>9.885502182610205</v>
      </c>
      <c r="C24" s="12">
        <v>0</v>
      </c>
      <c r="D24" s="35">
        <f t="shared" si="0"/>
        <v>-1.4639941502461755</v>
      </c>
      <c r="E24" s="35">
        <f t="shared" si="1"/>
        <v>-1.4639941502461755</v>
      </c>
      <c r="F24" s="35">
        <f t="shared" si="2"/>
        <v>0.18785719035526141</v>
      </c>
      <c r="G24" s="36">
        <f t="shared" si="3"/>
        <v>-0.20807908033774611</v>
      </c>
      <c r="H24" s="20">
        <f t="shared" si="4"/>
        <v>-1.5926417084507012</v>
      </c>
      <c r="I24" s="20">
        <f t="shared" si="5"/>
        <v>-1.5926417084507012</v>
      </c>
      <c r="J24" s="20">
        <f t="shared" si="6"/>
        <v>0.1690125516128077</v>
      </c>
      <c r="K24" s="33">
        <f t="shared" si="7"/>
        <v>-0.18514058846796427</v>
      </c>
    </row>
    <row r="25" spans="1:25" x14ac:dyDescent="0.2">
      <c r="A25" s="11">
        <v>166.39553688638881</v>
      </c>
      <c r="B25" s="11">
        <v>0</v>
      </c>
      <c r="C25" s="12">
        <v>1</v>
      </c>
      <c r="D25" s="35">
        <f t="shared" si="0"/>
        <v>1.5352693849034758</v>
      </c>
      <c r="E25" s="35">
        <f t="shared" si="1"/>
        <v>1.5352693849034758</v>
      </c>
      <c r="F25" s="35">
        <f t="shared" si="2"/>
        <v>0.82277598037652699</v>
      </c>
      <c r="G25" s="36">
        <f t="shared" si="3"/>
        <v>-0.19507131417134269</v>
      </c>
      <c r="H25" s="20">
        <f t="shared" si="4"/>
        <v>1.7083803340845791</v>
      </c>
      <c r="I25" s="20">
        <f t="shared" si="5"/>
        <v>1.7083803340845791</v>
      </c>
      <c r="J25" s="20">
        <f t="shared" si="6"/>
        <v>0.84662608809467488</v>
      </c>
      <c r="K25" s="33">
        <f t="shared" si="7"/>
        <v>-0.16649613623345566</v>
      </c>
    </row>
    <row r="26" spans="1:25" x14ac:dyDescent="0.2">
      <c r="A26" s="11">
        <v>57.850346300915959</v>
      </c>
      <c r="B26" s="11">
        <v>0</v>
      </c>
      <c r="C26" s="12">
        <v>1</v>
      </c>
      <c r="D26" s="35">
        <f t="shared" si="0"/>
        <v>-1.6620916335025975</v>
      </c>
      <c r="E26" s="35">
        <f t="shared" si="1"/>
        <v>-1.6620916335025975</v>
      </c>
      <c r="F26" s="35">
        <f t="shared" si="2"/>
        <v>0.15948141980962369</v>
      </c>
      <c r="G26" s="36">
        <f t="shared" si="3"/>
        <v>-1.8358278537645456</v>
      </c>
      <c r="H26" s="20">
        <f t="shared" si="4"/>
        <v>-1.5483690488959918</v>
      </c>
      <c r="I26" s="20">
        <f t="shared" si="5"/>
        <v>-1.5483690488959918</v>
      </c>
      <c r="J26" s="20">
        <f t="shared" si="6"/>
        <v>0.17532195301349254</v>
      </c>
      <c r="K26" s="33">
        <f t="shared" si="7"/>
        <v>-1.7411312637862251</v>
      </c>
    </row>
    <row r="27" spans="1:25" x14ac:dyDescent="0.2">
      <c r="A27" s="11">
        <v>138.4390216746429</v>
      </c>
      <c r="B27" s="11">
        <v>0</v>
      </c>
      <c r="C27" s="12">
        <v>1</v>
      </c>
      <c r="D27" s="35">
        <f t="shared" si="0"/>
        <v>0.71176839451988272</v>
      </c>
      <c r="E27" s="35">
        <f t="shared" si="1"/>
        <v>0.71176839451988272</v>
      </c>
      <c r="F27" s="35">
        <f t="shared" si="2"/>
        <v>0.67079179253994325</v>
      </c>
      <c r="G27" s="36">
        <f t="shared" si="3"/>
        <v>-0.39929648443896826</v>
      </c>
      <c r="H27" s="20">
        <f t="shared" si="4"/>
        <v>0.86958348666050034</v>
      </c>
      <c r="I27" s="20">
        <f t="shared" si="5"/>
        <v>0.86958348666050034</v>
      </c>
      <c r="J27" s="20">
        <f t="shared" si="6"/>
        <v>0.70465902284562765</v>
      </c>
      <c r="K27" s="33">
        <f t="shared" si="7"/>
        <v>-0.35004124870705133</v>
      </c>
    </row>
    <row r="28" spans="1:25" x14ac:dyDescent="0.2">
      <c r="A28" s="11">
        <v>83.666200189132823</v>
      </c>
      <c r="B28" s="11">
        <v>14.589565079421233</v>
      </c>
      <c r="C28" s="12">
        <v>1</v>
      </c>
      <c r="D28" s="35">
        <f t="shared" si="0"/>
        <v>-0.9016470257421636</v>
      </c>
      <c r="E28" s="35">
        <f t="shared" si="1"/>
        <v>-0.9016470257421636</v>
      </c>
      <c r="F28" s="35">
        <f t="shared" si="2"/>
        <v>0.28871215071018191</v>
      </c>
      <c r="G28" s="36">
        <f t="shared" si="3"/>
        <v>-1.2423251055294182</v>
      </c>
      <c r="H28" s="20">
        <f t="shared" si="4"/>
        <v>-1.1369333301004954</v>
      </c>
      <c r="I28" s="20">
        <f t="shared" si="5"/>
        <v>-1.1369333301004954</v>
      </c>
      <c r="J28" s="20">
        <f t="shared" si="6"/>
        <v>0.24288385011887909</v>
      </c>
      <c r="K28" s="33">
        <f t="shared" si="7"/>
        <v>-1.4151719329617811</v>
      </c>
    </row>
    <row r="29" spans="1:25" x14ac:dyDescent="0.2">
      <c r="A29" s="11">
        <v>102.83440580734239</v>
      </c>
      <c r="B29" s="11">
        <v>16.397863656794513</v>
      </c>
      <c r="C29" s="12">
        <v>1</v>
      </c>
      <c r="D29" s="35">
        <f t="shared" si="0"/>
        <v>-0.33701884548027383</v>
      </c>
      <c r="E29" s="35">
        <f t="shared" si="1"/>
        <v>-0.33701884548027383</v>
      </c>
      <c r="F29" s="35">
        <f t="shared" si="2"/>
        <v>0.4165338164014914</v>
      </c>
      <c r="G29" s="36">
        <f t="shared" si="3"/>
        <v>-0.8757876288308033</v>
      </c>
      <c r="H29" s="20">
        <f t="shared" si="4"/>
        <v>-0.6068261021057143</v>
      </c>
      <c r="I29" s="20">
        <f t="shared" si="5"/>
        <v>-0.6068261021057143</v>
      </c>
      <c r="J29" s="20">
        <f t="shared" si="6"/>
        <v>0.35278354644627363</v>
      </c>
      <c r="K29" s="33">
        <f t="shared" si="7"/>
        <v>-1.0419005929940897</v>
      </c>
    </row>
    <row r="30" spans="1:25" x14ac:dyDescent="0.2">
      <c r="A30" s="11">
        <v>294.02022048068824</v>
      </c>
      <c r="B30" s="11">
        <v>0</v>
      </c>
      <c r="C30" s="12">
        <v>1</v>
      </c>
      <c r="D30" s="35">
        <f t="shared" si="0"/>
        <v>5.2946454209103164</v>
      </c>
      <c r="E30" s="35">
        <f t="shared" si="1"/>
        <v>5.2946454209103164</v>
      </c>
      <c r="F30" s="35">
        <f t="shared" si="2"/>
        <v>0.99500666504213686</v>
      </c>
      <c r="G30" s="36">
        <f t="shared" si="3"/>
        <v>-5.0058433111684498E-3</v>
      </c>
      <c r="H30" s="20">
        <f t="shared" si="4"/>
        <v>5.5375837037311815</v>
      </c>
      <c r="I30" s="20">
        <f t="shared" si="5"/>
        <v>5.5375837037311815</v>
      </c>
      <c r="J30" s="20">
        <f t="shared" si="6"/>
        <v>0.99607940559916741</v>
      </c>
      <c r="K30" s="33">
        <f t="shared" si="7"/>
        <v>-3.9283000782116074E-3</v>
      </c>
    </row>
    <row r="31" spans="1:25" x14ac:dyDescent="0.2">
      <c r="A31" s="11">
        <v>154.2973570021793</v>
      </c>
      <c r="B31" s="11">
        <v>9.7550637181723889</v>
      </c>
      <c r="C31" s="12">
        <v>0</v>
      </c>
      <c r="D31" s="35">
        <f t="shared" si="0"/>
        <v>1.1788993923981321</v>
      </c>
      <c r="E31" s="35">
        <f t="shared" si="1"/>
        <v>1.1788993923981321</v>
      </c>
      <c r="F31" s="35">
        <f t="shared" si="2"/>
        <v>0.76474985388501437</v>
      </c>
      <c r="G31" s="36">
        <f t="shared" si="3"/>
        <v>-1.4471058794116949</v>
      </c>
      <c r="H31" s="20">
        <f t="shared" si="4"/>
        <v>1.1025880257951399</v>
      </c>
      <c r="I31" s="20">
        <f t="shared" si="5"/>
        <v>1.1025880257951399</v>
      </c>
      <c r="J31" s="20">
        <f t="shared" si="6"/>
        <v>0.75074470953804195</v>
      </c>
      <c r="K31" s="33">
        <f t="shared" si="7"/>
        <v>-1.3892776448410422</v>
      </c>
    </row>
    <row r="32" spans="1:25" x14ac:dyDescent="0.2">
      <c r="A32" s="11">
        <v>124.75638725216287</v>
      </c>
      <c r="B32" s="11">
        <v>11.548988182854023</v>
      </c>
      <c r="C32" s="12">
        <v>1</v>
      </c>
      <c r="D32" s="35">
        <f t="shared" si="0"/>
        <v>0.30872592257277587</v>
      </c>
      <c r="E32" s="35">
        <f t="shared" si="1"/>
        <v>0.30872592257277587</v>
      </c>
      <c r="F32" s="35">
        <f t="shared" si="2"/>
        <v>0.57657424285981862</v>
      </c>
      <c r="G32" s="36">
        <f t="shared" si="3"/>
        <v>-0.55065116550085569</v>
      </c>
      <c r="H32" s="20">
        <f t="shared" si="4"/>
        <v>0.17160110805084333</v>
      </c>
      <c r="I32" s="20">
        <f t="shared" si="5"/>
        <v>0.17160110805084333</v>
      </c>
      <c r="J32" s="20">
        <f t="shared" si="6"/>
        <v>0.54279531259868119</v>
      </c>
      <c r="K32" s="33">
        <f t="shared" si="7"/>
        <v>-0.61102298665435995</v>
      </c>
    </row>
    <row r="33" spans="1:12" x14ac:dyDescent="0.2">
      <c r="A33" s="11">
        <v>45.374351754943234</v>
      </c>
      <c r="B33" s="11">
        <v>9.6205615965893507</v>
      </c>
      <c r="C33" s="12">
        <v>0</v>
      </c>
      <c r="D33" s="35">
        <f t="shared" si="0"/>
        <v>-2.0295907222413914</v>
      </c>
      <c r="E33" s="35">
        <f t="shared" si="1"/>
        <v>-2.0295907222413914</v>
      </c>
      <c r="F33" s="35">
        <f t="shared" si="2"/>
        <v>0.11613092559396573</v>
      </c>
      <c r="G33" s="36">
        <f t="shared" si="3"/>
        <v>-0.12344633318877872</v>
      </c>
      <c r="H33" s="20">
        <f t="shared" si="4"/>
        <v>-2.1621494163784503</v>
      </c>
      <c r="I33" s="20">
        <f t="shared" si="5"/>
        <v>-2.1621494163784503</v>
      </c>
      <c r="J33" s="20">
        <f t="shared" si="6"/>
        <v>0.10320135145015606</v>
      </c>
      <c r="K33" s="33">
        <f t="shared" si="7"/>
        <v>-0.10892391419472032</v>
      </c>
    </row>
    <row r="34" spans="1:12" x14ac:dyDescent="0.2">
      <c r="A34" s="11">
        <v>70.771760810962633</v>
      </c>
      <c r="B34" s="11">
        <v>0</v>
      </c>
      <c r="C34" s="12">
        <v>0</v>
      </c>
      <c r="D34" s="35">
        <f t="shared" si="0"/>
        <v>-1.2814720331845422</v>
      </c>
      <c r="E34" s="35">
        <f t="shared" si="1"/>
        <v>-1.2814720331845422</v>
      </c>
      <c r="F34" s="35">
        <f t="shared" si="2"/>
        <v>0.21729975514576391</v>
      </c>
      <c r="G34" s="36">
        <f t="shared" si="3"/>
        <v>-0.24500548533858907</v>
      </c>
      <c r="H34" s="20">
        <f t="shared" si="4"/>
        <v>-1.160679750956128</v>
      </c>
      <c r="I34" s="20">
        <f t="shared" si="5"/>
        <v>-1.160679750956128</v>
      </c>
      <c r="J34" s="20">
        <f t="shared" si="6"/>
        <v>0.23854379280747492</v>
      </c>
      <c r="K34" s="33">
        <f t="shared" si="7"/>
        <v>-0.27252261691186475</v>
      </c>
    </row>
    <row r="35" spans="1:12" x14ac:dyDescent="0.2">
      <c r="A35" s="11">
        <v>51.204682143398784</v>
      </c>
      <c r="B35" s="11">
        <v>0</v>
      </c>
      <c r="C35" s="12">
        <v>0</v>
      </c>
      <c r="D35" s="35">
        <f t="shared" si="0"/>
        <v>-1.8578496159986702</v>
      </c>
      <c r="E35" s="35">
        <f t="shared" si="1"/>
        <v>-1.8578496159986702</v>
      </c>
      <c r="F35" s="35">
        <f t="shared" si="2"/>
        <v>0.13495389365766577</v>
      </c>
      <c r="G35" s="36">
        <f t="shared" si="3"/>
        <v>-0.14497247134089958</v>
      </c>
      <c r="H35" s="20">
        <f t="shared" si="4"/>
        <v>-1.7477630757317306</v>
      </c>
      <c r="I35" s="20">
        <f t="shared" si="5"/>
        <v>-1.7477630757317306</v>
      </c>
      <c r="J35" s="20">
        <f t="shared" si="6"/>
        <v>0.14832956174132891</v>
      </c>
      <c r="K35" s="33">
        <f t="shared" si="7"/>
        <v>-0.16055563653848515</v>
      </c>
    </row>
    <row r="36" spans="1:12" x14ac:dyDescent="0.2">
      <c r="A36" s="11">
        <v>144.05502843740197</v>
      </c>
      <c r="B36" s="11">
        <v>0</v>
      </c>
      <c r="C36" s="12">
        <v>1</v>
      </c>
      <c r="D36" s="35">
        <f t="shared" si="0"/>
        <v>0.87719627764853314</v>
      </c>
      <c r="E36" s="35">
        <f t="shared" si="1"/>
        <v>0.87719627764853314</v>
      </c>
      <c r="F36" s="35">
        <f t="shared" si="2"/>
        <v>0.70624088421786779</v>
      </c>
      <c r="G36" s="36">
        <f t="shared" si="3"/>
        <v>-0.34779890390692042</v>
      </c>
      <c r="H36" s="20">
        <f t="shared" si="4"/>
        <v>1.0380840573516363</v>
      </c>
      <c r="I36" s="20">
        <f t="shared" si="5"/>
        <v>1.0380840573516363</v>
      </c>
      <c r="J36" s="20">
        <f t="shared" si="6"/>
        <v>0.73848015451835236</v>
      </c>
      <c r="K36" s="33">
        <f t="shared" si="7"/>
        <v>-0.30316105006189165</v>
      </c>
      <c r="L36" s="5"/>
    </row>
    <row r="37" spans="1:12" x14ac:dyDescent="0.2">
      <c r="A37" s="11">
        <v>189.65964182680332</v>
      </c>
      <c r="B37" s="11">
        <v>14.627533285978492</v>
      </c>
      <c r="C37" s="12">
        <v>1</v>
      </c>
      <c r="D37" s="35">
        <f t="shared" si="0"/>
        <v>2.2205484089060796</v>
      </c>
      <c r="E37" s="35">
        <f t="shared" si="1"/>
        <v>2.2205484089060796</v>
      </c>
      <c r="F37" s="35">
        <f t="shared" si="2"/>
        <v>0.90207964841679411</v>
      </c>
      <c r="G37" s="36">
        <f t="shared" si="3"/>
        <v>-0.1030524608037226</v>
      </c>
      <c r="H37" s="20">
        <f t="shared" si="4"/>
        <v>2.0423093031999602</v>
      </c>
      <c r="I37" s="20">
        <f t="shared" si="5"/>
        <v>2.0423093031999602</v>
      </c>
      <c r="J37" s="20">
        <f t="shared" si="6"/>
        <v>0.88516820698962007</v>
      </c>
      <c r="K37" s="33">
        <f t="shared" si="7"/>
        <v>-0.12197758763910542</v>
      </c>
    </row>
    <row r="38" spans="1:12" x14ac:dyDescent="0.2">
      <c r="A38" s="11">
        <v>113.92289061074521</v>
      </c>
      <c r="B38" s="11">
        <v>0</v>
      </c>
      <c r="C38" s="12">
        <v>1</v>
      </c>
      <c r="D38" s="35">
        <f t="shared" si="0"/>
        <v>-1.0390932512812423E-2</v>
      </c>
      <c r="E38" s="35">
        <f t="shared" si="1"/>
        <v>-1.0390932512812423E-2</v>
      </c>
      <c r="F38" s="35">
        <f t="shared" si="2"/>
        <v>0.4974022902449684</v>
      </c>
      <c r="G38" s="36">
        <f t="shared" si="3"/>
        <v>-0.69835614319044481</v>
      </c>
      <c r="H38" s="20">
        <f t="shared" si="4"/>
        <v>0.13401064105802218</v>
      </c>
      <c r="I38" s="20">
        <f t="shared" si="5"/>
        <v>0.13401064105802218</v>
      </c>
      <c r="J38" s="20">
        <f t="shared" si="6"/>
        <v>0.53345261103571073</v>
      </c>
      <c r="K38" s="33">
        <f t="shared" si="7"/>
        <v>-0.6283850387353862</v>
      </c>
    </row>
    <row r="39" spans="1:12" x14ac:dyDescent="0.2">
      <c r="A39" s="11">
        <v>118.65909287780865</v>
      </c>
      <c r="B39" s="11">
        <v>0</v>
      </c>
      <c r="C39" s="12">
        <v>1</v>
      </c>
      <c r="D39" s="35">
        <f t="shared" si="0"/>
        <v>0.12912099263389054</v>
      </c>
      <c r="E39" s="35">
        <f t="shared" si="1"/>
        <v>0.12912099263389054</v>
      </c>
      <c r="F39" s="35">
        <f t="shared" si="2"/>
        <v>0.53223547415976824</v>
      </c>
      <c r="G39" s="36">
        <f t="shared" si="3"/>
        <v>-0.6306692669670273</v>
      </c>
      <c r="H39" s="20">
        <f t="shared" si="4"/>
        <v>0.27611388605425313</v>
      </c>
      <c r="I39" s="20">
        <f t="shared" si="5"/>
        <v>0.27611388605425313</v>
      </c>
      <c r="J39" s="20">
        <f t="shared" si="6"/>
        <v>0.56859323497195169</v>
      </c>
      <c r="K39" s="33">
        <f t="shared" si="7"/>
        <v>-0.56458997752867901</v>
      </c>
    </row>
    <row r="40" spans="1:12" x14ac:dyDescent="0.2">
      <c r="A40" s="11">
        <v>259.42776475559242</v>
      </c>
      <c r="B40" s="11">
        <v>10.512007867646961</v>
      </c>
      <c r="C40" s="12">
        <v>1</v>
      </c>
      <c r="D40" s="35">
        <f t="shared" si="0"/>
        <v>4.2756728725202997</v>
      </c>
      <c r="E40" s="35">
        <f t="shared" si="1"/>
        <v>4.2756728725202997</v>
      </c>
      <c r="F40" s="35">
        <f t="shared" si="2"/>
        <v>0.98628794364780126</v>
      </c>
      <c r="G40" s="36">
        <f t="shared" si="3"/>
        <v>-1.3806934915413054E-2</v>
      </c>
      <c r="H40" s="20">
        <f t="shared" si="4"/>
        <v>4.2380412382842936</v>
      </c>
      <c r="I40" s="20">
        <f t="shared" si="5"/>
        <v>4.2380412382842936</v>
      </c>
      <c r="J40" s="20">
        <f t="shared" si="6"/>
        <v>0.98576958742708498</v>
      </c>
      <c r="K40" s="33">
        <f t="shared" si="7"/>
        <v>-1.433263583892673E-2</v>
      </c>
    </row>
    <row r="41" spans="1:12" x14ac:dyDescent="0.2">
      <c r="A41" s="11">
        <v>126.02225662464863</v>
      </c>
      <c r="B41" s="11">
        <v>12.350808217766533</v>
      </c>
      <c r="C41" s="12">
        <v>1</v>
      </c>
      <c r="D41" s="35">
        <f t="shared" si="0"/>
        <v>0.34601399921761855</v>
      </c>
      <c r="E41" s="35">
        <f t="shared" si="1"/>
        <v>0.34601399921761855</v>
      </c>
      <c r="F41" s="35">
        <f t="shared" si="2"/>
        <v>0.58565065155211837</v>
      </c>
      <c r="G41" s="36">
        <f t="shared" si="3"/>
        <v>-0.53503182493870971</v>
      </c>
      <c r="H41" s="20">
        <f t="shared" si="4"/>
        <v>0.18962452073128988</v>
      </c>
      <c r="I41" s="20">
        <f t="shared" si="5"/>
        <v>0.18962452073128988</v>
      </c>
      <c r="J41" s="20">
        <f t="shared" si="6"/>
        <v>0.5472645887766503</v>
      </c>
      <c r="K41" s="33">
        <f t="shared" si="7"/>
        <v>-0.60282288459433608</v>
      </c>
    </row>
    <row r="42" spans="1:12" x14ac:dyDescent="0.2">
      <c r="A42" s="11">
        <v>75.606197300639565</v>
      </c>
      <c r="B42" s="11">
        <v>9.1321427004267246</v>
      </c>
      <c r="C42" s="12">
        <v>0</v>
      </c>
      <c r="D42" s="35">
        <f t="shared" si="0"/>
        <v>-1.1390664720106352</v>
      </c>
      <c r="E42" s="35">
        <f t="shared" si="1"/>
        <v>-1.1390664720106352</v>
      </c>
      <c r="F42" s="35">
        <f t="shared" si="2"/>
        <v>0.24249179908595708</v>
      </c>
      <c r="G42" s="36">
        <f t="shared" si="3"/>
        <v>-0.2777209153680511</v>
      </c>
      <c r="H42" s="20">
        <f t="shared" si="4"/>
        <v>-1.242927685666221</v>
      </c>
      <c r="I42" s="20">
        <f t="shared" si="5"/>
        <v>-1.242927685666221</v>
      </c>
      <c r="J42" s="20">
        <f t="shared" si="6"/>
        <v>0.22392679082951883</v>
      </c>
      <c r="K42" s="33">
        <f t="shared" si="7"/>
        <v>-0.25350842153428038</v>
      </c>
    </row>
    <row r="43" spans="1:12" x14ac:dyDescent="0.2">
      <c r="A43" s="11">
        <v>58.196558166037626</v>
      </c>
      <c r="B43" s="11">
        <v>0</v>
      </c>
      <c r="C43" s="12">
        <v>0</v>
      </c>
      <c r="D43" s="35">
        <f t="shared" si="0"/>
        <v>-1.651893444935431</v>
      </c>
      <c r="E43" s="35">
        <f t="shared" si="1"/>
        <v>-1.651893444935431</v>
      </c>
      <c r="F43" s="35">
        <f t="shared" si="2"/>
        <v>0.16085320926367758</v>
      </c>
      <c r="G43" s="36">
        <f t="shared" si="3"/>
        <v>-0.1753696286572099</v>
      </c>
      <c r="H43" s="20">
        <f t="shared" si="4"/>
        <v>-1.5379814373211824</v>
      </c>
      <c r="I43" s="20">
        <f t="shared" si="5"/>
        <v>-1.5379814373211824</v>
      </c>
      <c r="J43" s="20">
        <f t="shared" si="6"/>
        <v>0.17682890601148177</v>
      </c>
      <c r="K43" s="33">
        <f t="shared" si="7"/>
        <v>-0.19459120928129559</v>
      </c>
    </row>
    <row r="44" spans="1:12" x14ac:dyDescent="0.2">
      <c r="A44" s="11">
        <v>177.50344933068024</v>
      </c>
      <c r="B44" s="11">
        <v>10.575812063649543</v>
      </c>
      <c r="C44" s="12">
        <v>1</v>
      </c>
      <c r="D44" s="35">
        <f t="shared" si="0"/>
        <v>1.8624695681053138</v>
      </c>
      <c r="E44" s="35">
        <f t="shared" si="1"/>
        <v>1.8624695681053138</v>
      </c>
      <c r="F44" s="35">
        <f t="shared" si="2"/>
        <v>0.86558453672500979</v>
      </c>
      <c r="G44" s="36">
        <f t="shared" si="3"/>
        <v>-0.14435023527660157</v>
      </c>
      <c r="H44" s="20">
        <f t="shared" si="4"/>
        <v>1.778426574009593</v>
      </c>
      <c r="I44" s="20">
        <f t="shared" si="5"/>
        <v>1.778426574009593</v>
      </c>
      <c r="J44" s="20">
        <f t="shared" si="6"/>
        <v>0.85550247092241671</v>
      </c>
      <c r="K44" s="33">
        <f t="shared" si="7"/>
        <v>-0.15606629737537298</v>
      </c>
    </row>
    <row r="45" spans="1:12" x14ac:dyDescent="0.2">
      <c r="A45" s="11">
        <v>109.99929093575538</v>
      </c>
      <c r="B45" s="11">
        <v>14.215903781434964</v>
      </c>
      <c r="C45" s="12">
        <v>0</v>
      </c>
      <c r="D45" s="35">
        <f t="shared" si="0"/>
        <v>-0.12596643231134719</v>
      </c>
      <c r="E45" s="35">
        <f t="shared" si="1"/>
        <v>-0.12596643231134719</v>
      </c>
      <c r="F45" s="35">
        <f t="shared" si="2"/>
        <v>0.46854996715506708</v>
      </c>
      <c r="G45" s="36">
        <f t="shared" si="3"/>
        <v>-0.63214609720005888</v>
      </c>
      <c r="H45" s="20">
        <f t="shared" si="4"/>
        <v>-0.33754469386179076</v>
      </c>
      <c r="I45" s="20">
        <f t="shared" si="5"/>
        <v>-0.33754469386179076</v>
      </c>
      <c r="J45" s="20">
        <f t="shared" si="6"/>
        <v>0.41640602329530291</v>
      </c>
      <c r="K45" s="33">
        <f t="shared" si="7"/>
        <v>-0.53854978331771841</v>
      </c>
    </row>
    <row r="46" spans="1:12" x14ac:dyDescent="0.2">
      <c r="A46" s="11">
        <v>159.97859016398172</v>
      </c>
      <c r="B46" s="11">
        <v>10.971653656939903</v>
      </c>
      <c r="C46" s="12">
        <v>1</v>
      </c>
      <c r="D46" s="35">
        <f t="shared" si="0"/>
        <v>1.3462486167170038</v>
      </c>
      <c r="E46" s="35">
        <f t="shared" si="1"/>
        <v>1.3462486167170038</v>
      </c>
      <c r="F46" s="35">
        <f t="shared" si="2"/>
        <v>0.79351564619902182</v>
      </c>
      <c r="G46" s="36">
        <f t="shared" si="3"/>
        <v>-0.2312820212528903</v>
      </c>
      <c r="H46" s="20">
        <f t="shared" si="4"/>
        <v>1.2427647639426072</v>
      </c>
      <c r="I46" s="20">
        <f t="shared" si="5"/>
        <v>1.2427647639426072</v>
      </c>
      <c r="J46" s="20">
        <f t="shared" si="6"/>
        <v>0.77604489477610261</v>
      </c>
      <c r="K46" s="33">
        <f t="shared" si="7"/>
        <v>-0.25354490637948607</v>
      </c>
    </row>
    <row r="47" spans="1:12" x14ac:dyDescent="0.2">
      <c r="A47" s="11">
        <v>117.62459103445602</v>
      </c>
      <c r="B47" s="11">
        <v>0</v>
      </c>
      <c r="C47" s="12">
        <v>0</v>
      </c>
      <c r="D47" s="35">
        <f t="shared" si="0"/>
        <v>9.8648192783763911E-2</v>
      </c>
      <c r="E47" s="35">
        <f t="shared" si="1"/>
        <v>9.8648192783763911E-2</v>
      </c>
      <c r="F47" s="35">
        <f t="shared" si="2"/>
        <v>0.52464206781605294</v>
      </c>
      <c r="G47" s="36">
        <f t="shared" si="3"/>
        <v>-0.74368721727741216</v>
      </c>
      <c r="H47" s="20">
        <f t="shared" si="4"/>
        <v>0.24507507888224866</v>
      </c>
      <c r="I47" s="20">
        <f t="shared" si="5"/>
        <v>0.24507507888224866</v>
      </c>
      <c r="J47" s="20">
        <f t="shared" si="6"/>
        <v>0.56096394109157144</v>
      </c>
      <c r="K47" s="33">
        <f t="shared" si="7"/>
        <v>-0.82317373053659459</v>
      </c>
    </row>
    <row r="48" spans="1:12" x14ac:dyDescent="0.2">
      <c r="A48" s="11">
        <v>118.18248401938072</v>
      </c>
      <c r="B48" s="11">
        <v>10.84866330239714</v>
      </c>
      <c r="C48" s="12">
        <v>1</v>
      </c>
      <c r="D48" s="35">
        <f t="shared" si="0"/>
        <v>0.11508176549959837</v>
      </c>
      <c r="E48" s="35">
        <f t="shared" si="1"/>
        <v>0.11508176549959837</v>
      </c>
      <c r="F48" s="35">
        <f t="shared" si="2"/>
        <v>0.52873873084287915</v>
      </c>
      <c r="G48" s="36">
        <f t="shared" si="3"/>
        <v>-0.63726086167547691</v>
      </c>
      <c r="H48" s="20">
        <f t="shared" si="4"/>
        <v>-8.2087804887001625E-3</v>
      </c>
      <c r="I48" s="20">
        <f t="shared" si="5"/>
        <v>-8.2087804887001625E-3</v>
      </c>
      <c r="J48" s="20">
        <f t="shared" si="6"/>
        <v>0.49794781640152019</v>
      </c>
      <c r="K48" s="33">
        <f t="shared" si="7"/>
        <v>-0.69725999379028536</v>
      </c>
    </row>
    <row r="49" spans="1:11" x14ac:dyDescent="0.2">
      <c r="A49" s="11">
        <v>87.219992247794366</v>
      </c>
      <c r="B49" s="11">
        <v>0</v>
      </c>
      <c r="C49" s="12">
        <v>1</v>
      </c>
      <c r="D49" s="35">
        <f t="shared" si="0"/>
        <v>-0.79696476267185279</v>
      </c>
      <c r="E49" s="35">
        <f t="shared" si="1"/>
        <v>-0.79696476267185279</v>
      </c>
      <c r="F49" s="35">
        <f t="shared" si="2"/>
        <v>0.31067515966371273</v>
      </c>
      <c r="G49" s="36">
        <f t="shared" si="3"/>
        <v>-1.169007415365007</v>
      </c>
      <c r="H49" s="20">
        <f t="shared" si="4"/>
        <v>-0.66717315435715685</v>
      </c>
      <c r="I49" s="20">
        <f t="shared" si="5"/>
        <v>-0.66717315435715685</v>
      </c>
      <c r="J49" s="20">
        <f t="shared" si="6"/>
        <v>0.33913010752112044</v>
      </c>
      <c r="K49" s="33">
        <f t="shared" si="7"/>
        <v>-1.0813714472358935</v>
      </c>
    </row>
    <row r="50" spans="1:11" x14ac:dyDescent="0.2">
      <c r="A50" s="11">
        <v>131.49746826033453</v>
      </c>
      <c r="B50" s="11">
        <v>17.946333771785056</v>
      </c>
      <c r="C50" s="12">
        <v>0</v>
      </c>
      <c r="D50" s="35">
        <f t="shared" si="0"/>
        <v>0.50729455118901434</v>
      </c>
      <c r="E50" s="35">
        <f t="shared" si="1"/>
        <v>0.50729455118901434</v>
      </c>
      <c r="F50" s="35">
        <f t="shared" si="2"/>
        <v>0.62417204027681961</v>
      </c>
      <c r="G50" s="36">
        <f t="shared" si="3"/>
        <v>-0.97862379422969414</v>
      </c>
      <c r="H50" s="20">
        <f t="shared" si="4"/>
        <v>0.21462838341006973</v>
      </c>
      <c r="I50" s="20">
        <f t="shared" si="5"/>
        <v>0.21462838341006973</v>
      </c>
      <c r="J50" s="20">
        <f t="shared" si="6"/>
        <v>0.55345206258328783</v>
      </c>
      <c r="K50" s="33">
        <f t="shared" si="7"/>
        <v>-0.80620852179312497</v>
      </c>
    </row>
    <row r="51" spans="1:11" x14ac:dyDescent="0.2">
      <c r="A51" s="11">
        <v>74.000228718577858</v>
      </c>
      <c r="B51" s="11">
        <v>15.569222176654327</v>
      </c>
      <c r="C51" s="12">
        <v>0</v>
      </c>
      <c r="D51" s="35">
        <f t="shared" si="0"/>
        <v>-1.1863726798064156</v>
      </c>
      <c r="E51" s="35">
        <f t="shared" si="1"/>
        <v>-1.1863726798064156</v>
      </c>
      <c r="F51" s="35">
        <f t="shared" si="2"/>
        <v>0.23390830669334442</v>
      </c>
      <c r="G51" s="36">
        <f t="shared" si="3"/>
        <v>-0.26645341234981834</v>
      </c>
      <c r="H51" s="20">
        <f t="shared" si="4"/>
        <v>-1.4513311450239637</v>
      </c>
      <c r="I51" s="20">
        <f t="shared" si="5"/>
        <v>-1.4513311450239637</v>
      </c>
      <c r="J51" s="20">
        <f t="shared" si="6"/>
        <v>0.1897967860369649</v>
      </c>
      <c r="K51" s="33">
        <f t="shared" si="7"/>
        <v>-0.21047018134529163</v>
      </c>
    </row>
    <row r="52" spans="1:11" x14ac:dyDescent="0.2">
      <c r="A52" s="11">
        <v>281.12816878377294</v>
      </c>
      <c r="B52" s="11">
        <v>0</v>
      </c>
      <c r="C52" s="12">
        <v>1</v>
      </c>
      <c r="D52" s="35">
        <f t="shared" si="0"/>
        <v>4.9148907461922873</v>
      </c>
      <c r="E52" s="35">
        <f t="shared" si="1"/>
        <v>4.9148907461922873</v>
      </c>
      <c r="F52" s="35">
        <f t="shared" si="2"/>
        <v>0.99271691311683874</v>
      </c>
      <c r="G52" s="36">
        <f t="shared" si="3"/>
        <v>-7.3097380410777442E-3</v>
      </c>
      <c r="H52" s="20">
        <f t="shared" si="4"/>
        <v>5.1507753966766092</v>
      </c>
      <c r="I52" s="20">
        <f t="shared" si="5"/>
        <v>5.1507753966766092</v>
      </c>
      <c r="J52" s="20">
        <f t="shared" si="6"/>
        <v>0.99423847786942465</v>
      </c>
      <c r="K52" s="33">
        <f t="shared" si="7"/>
        <v>-5.7781837274670424E-3</v>
      </c>
    </row>
    <row r="53" spans="1:11" x14ac:dyDescent="0.2">
      <c r="A53" s="11">
        <v>101.90789444385051</v>
      </c>
      <c r="B53" s="11">
        <v>0</v>
      </c>
      <c r="C53" s="12">
        <v>1</v>
      </c>
      <c r="D53" s="35">
        <f t="shared" si="0"/>
        <v>-0.36431062414647375</v>
      </c>
      <c r="E53" s="35">
        <f t="shared" si="1"/>
        <v>-0.36431062414647375</v>
      </c>
      <c r="F53" s="35">
        <f t="shared" si="2"/>
        <v>0.40991648735974251</v>
      </c>
      <c r="G53" s="36">
        <f t="shared" si="3"/>
        <v>-0.89180182939776165</v>
      </c>
      <c r="H53" s="20">
        <f t="shared" si="4"/>
        <v>-0.22648281924168456</v>
      </c>
      <c r="I53" s="20">
        <f t="shared" si="5"/>
        <v>-0.22648281924168456</v>
      </c>
      <c r="J53" s="20">
        <f t="shared" si="6"/>
        <v>0.44362008754155752</v>
      </c>
      <c r="K53" s="33">
        <f t="shared" si="7"/>
        <v>-0.81278674152495323</v>
      </c>
    </row>
    <row r="54" spans="1:11" x14ac:dyDescent="0.2">
      <c r="A54" s="11">
        <v>62.387701152176319</v>
      </c>
      <c r="B54" s="11">
        <v>0</v>
      </c>
      <c r="C54" s="12">
        <v>1</v>
      </c>
      <c r="D54" s="35">
        <f t="shared" si="0"/>
        <v>-1.528437056548571</v>
      </c>
      <c r="E54" s="35">
        <f t="shared" si="1"/>
        <v>-1.528437056548571</v>
      </c>
      <c r="F54" s="35">
        <f t="shared" si="2"/>
        <v>0.17822247816426096</v>
      </c>
      <c r="G54" s="36">
        <f t="shared" si="3"/>
        <v>-1.7247226318091693</v>
      </c>
      <c r="H54" s="20">
        <f t="shared" si="4"/>
        <v>-1.4122319475421548</v>
      </c>
      <c r="I54" s="20">
        <f t="shared" si="5"/>
        <v>-1.4122319475421548</v>
      </c>
      <c r="J54" s="20">
        <f t="shared" si="6"/>
        <v>0.19588225830792255</v>
      </c>
      <c r="K54" s="33">
        <f t="shared" si="7"/>
        <v>-1.630241523176688</v>
      </c>
    </row>
    <row r="55" spans="1:11" x14ac:dyDescent="0.2">
      <c r="A55" s="11">
        <v>149.60154367513115</v>
      </c>
      <c r="B55" s="11">
        <v>0</v>
      </c>
      <c r="C55" s="12">
        <v>1</v>
      </c>
      <c r="D55" s="35">
        <f t="shared" si="0"/>
        <v>1.0405771839185896</v>
      </c>
      <c r="E55" s="35">
        <f t="shared" si="1"/>
        <v>1.0405771839185896</v>
      </c>
      <c r="F55" s="35">
        <f t="shared" si="2"/>
        <v>0.73896135875649205</v>
      </c>
      <c r="G55" s="36">
        <f t="shared" si="3"/>
        <v>-0.30250964795787383</v>
      </c>
      <c r="H55" s="20">
        <f t="shared" si="4"/>
        <v>1.2044996302640345</v>
      </c>
      <c r="I55" s="20">
        <f t="shared" si="5"/>
        <v>1.2044996302640345</v>
      </c>
      <c r="J55" s="20">
        <f t="shared" si="6"/>
        <v>0.76932427536320247</v>
      </c>
      <c r="K55" s="33">
        <f t="shared" si="7"/>
        <v>-0.26224271388289949</v>
      </c>
    </row>
    <row r="56" spans="1:11" x14ac:dyDescent="0.2">
      <c r="A56" s="11">
        <v>100.51844058753331</v>
      </c>
      <c r="B56" s="11">
        <v>0</v>
      </c>
      <c r="C56" s="12">
        <v>0</v>
      </c>
      <c r="D56" s="35">
        <f t="shared" si="0"/>
        <v>-0.4052390666974528</v>
      </c>
      <c r="E56" s="35">
        <f t="shared" si="1"/>
        <v>-0.4052390666974528</v>
      </c>
      <c r="F56" s="35">
        <f t="shared" si="2"/>
        <v>0.40005425116464077</v>
      </c>
      <c r="G56" s="36">
        <f t="shared" si="3"/>
        <v>-0.51091604646173405</v>
      </c>
      <c r="H56" s="20">
        <f t="shared" si="4"/>
        <v>-0.268171474122048</v>
      </c>
      <c r="I56" s="20">
        <f t="shared" si="5"/>
        <v>-0.268171474122048</v>
      </c>
      <c r="J56" s="20">
        <f t="shared" si="6"/>
        <v>0.43335605042503755</v>
      </c>
      <c r="K56" s="33">
        <f t="shared" si="7"/>
        <v>-0.5680241273948845</v>
      </c>
    </row>
    <row r="57" spans="1:11" x14ac:dyDescent="0.2">
      <c r="A57" s="11">
        <v>92.93046049455171</v>
      </c>
      <c r="B57" s="11">
        <v>0</v>
      </c>
      <c r="C57" s="12">
        <v>0</v>
      </c>
      <c r="D57" s="35">
        <f t="shared" si="0"/>
        <v>-0.6287543751775293</v>
      </c>
      <c r="E57" s="35">
        <f t="shared" si="1"/>
        <v>-0.6287543751775293</v>
      </c>
      <c r="F57" s="35">
        <f t="shared" si="2"/>
        <v>0.34779303307587567</v>
      </c>
      <c r="G57" s="36">
        <f t="shared" si="3"/>
        <v>-0.42739333349426933</v>
      </c>
      <c r="H57" s="20">
        <f t="shared" si="4"/>
        <v>-0.49583839655862816</v>
      </c>
      <c r="I57" s="20">
        <f t="shared" si="5"/>
        <v>-0.49583839655862816</v>
      </c>
      <c r="J57" s="20">
        <f t="shared" si="6"/>
        <v>0.37851915830822275</v>
      </c>
      <c r="K57" s="33">
        <f t="shared" si="7"/>
        <v>-0.47565019442479861</v>
      </c>
    </row>
    <row r="58" spans="1:11" x14ac:dyDescent="0.2">
      <c r="A58" s="11">
        <v>78.613995625900046</v>
      </c>
      <c r="B58" s="11">
        <v>13.272484833194858</v>
      </c>
      <c r="C58" s="12">
        <v>0</v>
      </c>
      <c r="D58" s="35">
        <f t="shared" si="0"/>
        <v>-1.0504672713961951</v>
      </c>
      <c r="E58" s="35">
        <f t="shared" si="1"/>
        <v>-1.0504672713961951</v>
      </c>
      <c r="F58" s="35">
        <f t="shared" si="2"/>
        <v>0.25913538197979669</v>
      </c>
      <c r="G58" s="36">
        <f t="shared" si="3"/>
        <v>-0.29993737210516486</v>
      </c>
      <c r="H58" s="20">
        <f t="shared" si="4"/>
        <v>-1.2557357303763319</v>
      </c>
      <c r="I58" s="20">
        <f t="shared" si="5"/>
        <v>-1.2557357303763319</v>
      </c>
      <c r="J58" s="20">
        <f t="shared" si="6"/>
        <v>0.22170883584245438</v>
      </c>
      <c r="K58" s="33">
        <f t="shared" si="7"/>
        <v>-0.25065457782754913</v>
      </c>
    </row>
    <row r="59" spans="1:11" x14ac:dyDescent="0.2">
      <c r="A59" s="11">
        <v>102.11219760005829</v>
      </c>
      <c r="B59" s="11">
        <v>0</v>
      </c>
      <c r="C59" s="12">
        <v>0</v>
      </c>
      <c r="D59" s="35">
        <f t="shared" si="0"/>
        <v>-0.3582925689560712</v>
      </c>
      <c r="E59" s="35">
        <f t="shared" si="1"/>
        <v>-0.3582925689560712</v>
      </c>
      <c r="F59" s="35">
        <f t="shared" si="2"/>
        <v>0.41137294959585136</v>
      </c>
      <c r="G59" s="36">
        <f t="shared" si="3"/>
        <v>-0.52996248704517146</v>
      </c>
      <c r="H59" s="20">
        <f t="shared" si="4"/>
        <v>-0.22035298360058597</v>
      </c>
      <c r="I59" s="20">
        <f t="shared" si="5"/>
        <v>-0.22035298360058597</v>
      </c>
      <c r="J59" s="20">
        <f t="shared" si="6"/>
        <v>0.44513357990006058</v>
      </c>
      <c r="K59" s="33">
        <f t="shared" si="7"/>
        <v>-0.58902787870948004</v>
      </c>
    </row>
    <row r="60" spans="1:11" x14ac:dyDescent="0.2">
      <c r="A60" s="11">
        <v>228.31353817508574</v>
      </c>
      <c r="B60" s="11">
        <v>11.654782695214294</v>
      </c>
      <c r="C60" s="12">
        <v>1</v>
      </c>
      <c r="D60" s="35">
        <f t="shared" si="0"/>
        <v>3.3591567684923751</v>
      </c>
      <c r="E60" s="35">
        <f t="shared" si="1"/>
        <v>3.3591567684923751</v>
      </c>
      <c r="F60" s="35">
        <f t="shared" si="2"/>
        <v>0.96640340956110282</v>
      </c>
      <c r="G60" s="36">
        <f t="shared" si="3"/>
        <v>-3.4173923702364502E-2</v>
      </c>
      <c r="H60" s="20">
        <f t="shared" si="4"/>
        <v>3.2760579908437806</v>
      </c>
      <c r="I60" s="20">
        <f t="shared" si="5"/>
        <v>3.2760579908437806</v>
      </c>
      <c r="J60" s="20">
        <f t="shared" si="6"/>
        <v>0.96359826356137523</v>
      </c>
      <c r="K60" s="33">
        <f t="shared" si="7"/>
        <v>-3.7080810275656254E-2</v>
      </c>
    </row>
    <row r="61" spans="1:11" x14ac:dyDescent="0.2">
      <c r="A61" s="11">
        <v>58.515673737509623</v>
      </c>
      <c r="B61" s="11">
        <v>11.287808146087684</v>
      </c>
      <c r="C61" s="12">
        <v>0</v>
      </c>
      <c r="D61" s="35">
        <f t="shared" si="0"/>
        <v>-1.6424934182452804</v>
      </c>
      <c r="E61" s="35">
        <f t="shared" si="1"/>
        <v>-1.6424934182452804</v>
      </c>
      <c r="F61" s="35">
        <f t="shared" si="2"/>
        <v>0.16212606822472761</v>
      </c>
      <c r="G61" s="36">
        <f t="shared" si="3"/>
        <v>-0.17688762922617982</v>
      </c>
      <c r="H61" s="20">
        <f t="shared" si="4"/>
        <v>-1.8093597776784573</v>
      </c>
      <c r="I61" s="20">
        <f t="shared" si="5"/>
        <v>-1.8093597776784573</v>
      </c>
      <c r="J61" s="20">
        <f t="shared" si="6"/>
        <v>0.14071552019504621</v>
      </c>
      <c r="K61" s="33">
        <f t="shared" si="7"/>
        <v>-0.15165523626566704</v>
      </c>
    </row>
    <row r="62" spans="1:11" x14ac:dyDescent="0.2">
      <c r="A62" s="11">
        <v>125.08784399777029</v>
      </c>
      <c r="B62" s="11">
        <v>0</v>
      </c>
      <c r="C62" s="12">
        <v>0</v>
      </c>
      <c r="D62" s="35">
        <f t="shared" si="0"/>
        <v>0.31848947701472419</v>
      </c>
      <c r="E62" s="35">
        <f t="shared" si="1"/>
        <v>0.31848947701472419</v>
      </c>
      <c r="F62" s="35">
        <f t="shared" si="2"/>
        <v>0.57895608207752691</v>
      </c>
      <c r="G62" s="36">
        <f t="shared" si="3"/>
        <v>-0.86501813263487404</v>
      </c>
      <c r="H62" s="20">
        <f t="shared" si="4"/>
        <v>0.4689997350756725</v>
      </c>
      <c r="I62" s="20">
        <f t="shared" si="5"/>
        <v>0.4689997350756725</v>
      </c>
      <c r="J62" s="20">
        <f t="shared" si="6"/>
        <v>0.61514697979071631</v>
      </c>
      <c r="K62" s="33">
        <f t="shared" si="7"/>
        <v>-0.95489378327559826</v>
      </c>
    </row>
    <row r="63" spans="1:11" x14ac:dyDescent="0.2">
      <c r="A63" s="11">
        <v>58.086497111295159</v>
      </c>
      <c r="B63" s="11">
        <v>0</v>
      </c>
      <c r="C63" s="12">
        <v>0</v>
      </c>
      <c r="D63" s="35">
        <f t="shared" si="0"/>
        <v>-1.6551354580009581</v>
      </c>
      <c r="E63" s="35">
        <f t="shared" si="1"/>
        <v>-1.6551354580009581</v>
      </c>
      <c r="F63" s="35">
        <f t="shared" si="2"/>
        <v>0.1604160851180321</v>
      </c>
      <c r="G63" s="36">
        <f t="shared" si="3"/>
        <v>-0.17484884929210739</v>
      </c>
      <c r="H63" s="20">
        <f t="shared" si="4"/>
        <v>-1.5412836681265212</v>
      </c>
      <c r="I63" s="20">
        <f t="shared" si="5"/>
        <v>-1.5412836681265212</v>
      </c>
      <c r="J63" s="20">
        <f t="shared" si="6"/>
        <v>0.17634874468679146</v>
      </c>
      <c r="K63" s="33">
        <f t="shared" si="7"/>
        <v>-0.19400807250458083</v>
      </c>
    </row>
    <row r="64" spans="1:11" x14ac:dyDescent="0.2">
      <c r="A64" s="11">
        <v>171.34837158252896</v>
      </c>
      <c r="B64" s="11">
        <v>0</v>
      </c>
      <c r="C64" s="12">
        <v>1</v>
      </c>
      <c r="D64" s="35">
        <f t="shared" si="0"/>
        <v>1.6811625424227641</v>
      </c>
      <c r="E64" s="35">
        <f t="shared" si="1"/>
        <v>1.6811625424227641</v>
      </c>
      <c r="F64" s="35">
        <f t="shared" si="2"/>
        <v>0.84305840953338729</v>
      </c>
      <c r="G64" s="36">
        <f t="shared" si="3"/>
        <v>-0.17071903567785032</v>
      </c>
      <c r="H64" s="20">
        <f t="shared" si="4"/>
        <v>1.85698333762307</v>
      </c>
      <c r="I64" s="20">
        <f t="shared" si="5"/>
        <v>1.85698333762307</v>
      </c>
      <c r="J64" s="20">
        <f t="shared" si="6"/>
        <v>0.86494494385929965</v>
      </c>
      <c r="K64" s="33">
        <f t="shared" si="7"/>
        <v>-0.14508942279349596</v>
      </c>
    </row>
    <row r="65" spans="1:11" x14ac:dyDescent="0.2">
      <c r="A65" s="11">
        <v>74.258242419364905</v>
      </c>
      <c r="B65" s="11">
        <v>11.361151073918208</v>
      </c>
      <c r="C65" s="12">
        <v>0</v>
      </c>
      <c r="D65" s="35">
        <f t="shared" si="0"/>
        <v>-1.1787725001516427</v>
      </c>
      <c r="E65" s="35">
        <f t="shared" si="1"/>
        <v>-1.1787725001516427</v>
      </c>
      <c r="F65" s="35">
        <f t="shared" si="2"/>
        <v>0.23527297575063183</v>
      </c>
      <c r="G65" s="36">
        <f t="shared" si="3"/>
        <v>-0.26823633988152557</v>
      </c>
      <c r="H65" s="20">
        <f t="shared" si="4"/>
        <v>-1.3388511246913772</v>
      </c>
      <c r="I65" s="20">
        <f t="shared" si="5"/>
        <v>-1.3388511246913772</v>
      </c>
      <c r="J65" s="20">
        <f t="shared" si="6"/>
        <v>0.20769905417208234</v>
      </c>
      <c r="K65" s="33">
        <f t="shared" si="7"/>
        <v>-0.2328139772366721</v>
      </c>
    </row>
    <row r="66" spans="1:11" x14ac:dyDescent="0.2">
      <c r="A66" s="11">
        <v>159.40839457534693</v>
      </c>
      <c r="B66" s="11">
        <v>0</v>
      </c>
      <c r="C66" s="12">
        <v>1</v>
      </c>
      <c r="D66" s="35">
        <f t="shared" si="0"/>
        <v>1.3294526523989685</v>
      </c>
      <c r="E66" s="35">
        <f t="shared" si="1"/>
        <v>1.3294526523989685</v>
      </c>
      <c r="F66" s="35">
        <f t="shared" si="2"/>
        <v>0.79075008266317415</v>
      </c>
      <c r="G66" s="36">
        <f t="shared" si="3"/>
        <v>-0.23477331225869963</v>
      </c>
      <c r="H66" s="20">
        <f t="shared" si="4"/>
        <v>1.4987407241898913</v>
      </c>
      <c r="I66" s="20">
        <f t="shared" si="5"/>
        <v>1.4987407241898913</v>
      </c>
      <c r="J66" s="20">
        <f t="shared" si="6"/>
        <v>0.81738658455874935</v>
      </c>
      <c r="K66" s="33">
        <f t="shared" si="7"/>
        <v>-0.20164312031995768</v>
      </c>
    </row>
    <row r="67" spans="1:11" x14ac:dyDescent="0.2">
      <c r="A67" s="11">
        <v>96.688443638623056</v>
      </c>
      <c r="B67" s="11">
        <v>0</v>
      </c>
      <c r="C67" s="12">
        <v>0</v>
      </c>
      <c r="D67" s="35">
        <f t="shared" ref="D67:D130" si="16">$N$2+$N$3*A67</f>
        <v>-0.51805735812987619</v>
      </c>
      <c r="E67" s="35">
        <f t="shared" ref="E67:E130" si="17">MIN(MAX(D67,-35),35)</f>
        <v>-0.51805735812987619</v>
      </c>
      <c r="F67" s="35">
        <f t="shared" ref="F67:F130" si="18">1/(1+EXP(-E67))</f>
        <v>0.37330660041556879</v>
      </c>
      <c r="G67" s="36">
        <f t="shared" ref="G67:G130" si="19">C67*LN(F67)+(1-C67)*LN(1-F67)</f>
        <v>-0.46729785382479083</v>
      </c>
      <c r="H67" s="20">
        <f t="shared" ref="H67:H130" si="20">$T$2+$T$3*A67+$T$4*B67</f>
        <v>-0.38308527300067174</v>
      </c>
      <c r="I67" s="20">
        <f t="shared" ref="I67:I130" si="21">MIN(MAX(H67,-700),700)</f>
        <v>-0.38308527300067174</v>
      </c>
      <c r="J67" s="20">
        <f t="shared" ref="J67:J130" si="22">1/(1+EXP(-I67))</f>
        <v>0.40538298277897916</v>
      </c>
      <c r="K67" s="33">
        <f t="shared" ref="K67:K130" si="23">C67*LN(J67)+(1-C67)*LN(1-J67)</f>
        <v>-0.51983774921613457</v>
      </c>
    </row>
    <row r="68" spans="1:11" x14ac:dyDescent="0.2">
      <c r="A68" s="11">
        <v>62.163498752799256</v>
      </c>
      <c r="B68" s="11">
        <v>0</v>
      </c>
      <c r="C68" s="12">
        <v>0</v>
      </c>
      <c r="D68" s="35">
        <f t="shared" si="16"/>
        <v>-1.5350412737242445</v>
      </c>
      <c r="E68" s="35">
        <f t="shared" si="17"/>
        <v>-1.5350412737242445</v>
      </c>
      <c r="F68" s="35">
        <f t="shared" si="18"/>
        <v>0.17725728425619799</v>
      </c>
      <c r="G68" s="36">
        <f t="shared" si="19"/>
        <v>-0.19511174474537138</v>
      </c>
      <c r="H68" s="20">
        <f t="shared" si="20"/>
        <v>-1.4189588326477554</v>
      </c>
      <c r="I68" s="20">
        <f t="shared" si="21"/>
        <v>-1.4189588326477554</v>
      </c>
      <c r="J68" s="20">
        <f t="shared" si="22"/>
        <v>0.19482485767655752</v>
      </c>
      <c r="K68" s="33">
        <f t="shared" si="23"/>
        <v>-0.21669545712442595</v>
      </c>
    </row>
    <row r="69" spans="1:11" x14ac:dyDescent="0.2">
      <c r="A69" s="11">
        <v>58.610842280464254</v>
      </c>
      <c r="B69" s="11">
        <v>0</v>
      </c>
      <c r="C69" s="12">
        <v>0</v>
      </c>
      <c r="D69" s="35">
        <f t="shared" si="16"/>
        <v>-1.6396900863999875</v>
      </c>
      <c r="E69" s="35">
        <f t="shared" si="17"/>
        <v>-1.6396900863999875</v>
      </c>
      <c r="F69" s="35">
        <f t="shared" si="18"/>
        <v>0.1625072369870886</v>
      </c>
      <c r="G69" s="36">
        <f t="shared" si="19"/>
        <v>-0.17734265649886397</v>
      </c>
      <c r="H69" s="20">
        <f t="shared" si="20"/>
        <v>-1.5255514113867295</v>
      </c>
      <c r="I69" s="20">
        <f t="shared" si="21"/>
        <v>-1.5255514113867295</v>
      </c>
      <c r="J69" s="20">
        <f t="shared" si="22"/>
        <v>0.17864550001982368</v>
      </c>
      <c r="K69" s="33">
        <f t="shared" si="23"/>
        <v>-0.19680047224914482</v>
      </c>
    </row>
    <row r="70" spans="1:11" x14ac:dyDescent="0.2">
      <c r="A70" s="11">
        <v>68.430471627745902</v>
      </c>
      <c r="B70" s="11">
        <v>0</v>
      </c>
      <c r="C70" s="12">
        <v>1</v>
      </c>
      <c r="D70" s="35">
        <f t="shared" si="16"/>
        <v>-1.3504382096392993</v>
      </c>
      <c r="E70" s="35">
        <f t="shared" si="17"/>
        <v>-1.3504382096392993</v>
      </c>
      <c r="F70" s="35">
        <f t="shared" si="18"/>
        <v>0.20579873912172603</v>
      </c>
      <c r="G70" s="36">
        <f t="shared" si="19"/>
        <v>-1.5808565823175451</v>
      </c>
      <c r="H70" s="20">
        <f t="shared" si="20"/>
        <v>-1.2309269177047635</v>
      </c>
      <c r="I70" s="20">
        <f t="shared" si="21"/>
        <v>-1.2309269177047635</v>
      </c>
      <c r="J70" s="20">
        <f t="shared" si="22"/>
        <v>0.22601923462999976</v>
      </c>
      <c r="K70" s="33">
        <f t="shared" si="23"/>
        <v>-1.4871351743491152</v>
      </c>
    </row>
    <row r="71" spans="1:11" x14ac:dyDescent="0.2">
      <c r="A71" s="11">
        <v>68.972537140420343</v>
      </c>
      <c r="B71" s="11">
        <v>12.459256745055683</v>
      </c>
      <c r="C71" s="12">
        <v>0</v>
      </c>
      <c r="D71" s="35">
        <f t="shared" si="16"/>
        <v>-1.3344708588032179</v>
      </c>
      <c r="E71" s="35">
        <f t="shared" si="17"/>
        <v>-1.3344708588032179</v>
      </c>
      <c r="F71" s="35">
        <f t="shared" si="18"/>
        <v>0.20842079434491337</v>
      </c>
      <c r="G71" s="36">
        <f t="shared" si="19"/>
        <v>-0.23372533435180481</v>
      </c>
      <c r="H71" s="20">
        <f t="shared" si="20"/>
        <v>-1.5247732466898192</v>
      </c>
      <c r="I71" s="20">
        <f t="shared" si="21"/>
        <v>-1.5247732466898192</v>
      </c>
      <c r="J71" s="20">
        <f t="shared" si="22"/>
        <v>0.17875970968028226</v>
      </c>
      <c r="K71" s="33">
        <f t="shared" si="23"/>
        <v>-0.19693953230378153</v>
      </c>
    </row>
    <row r="72" spans="1:11" x14ac:dyDescent="0.2">
      <c r="A72" s="11">
        <v>47.283212866468816</v>
      </c>
      <c r="B72" s="11">
        <v>0</v>
      </c>
      <c r="C72" s="12">
        <v>0</v>
      </c>
      <c r="D72" s="35">
        <f t="shared" si="16"/>
        <v>-1.9733623617343712</v>
      </c>
      <c r="E72" s="35">
        <f t="shared" si="17"/>
        <v>-1.9733623617343712</v>
      </c>
      <c r="F72" s="35">
        <f t="shared" si="18"/>
        <v>0.12202819436137899</v>
      </c>
      <c r="G72" s="36">
        <f t="shared" si="19"/>
        <v>-0.1301407978915281</v>
      </c>
      <c r="H72" s="20">
        <f t="shared" si="20"/>
        <v>-1.8654213761974923</v>
      </c>
      <c r="I72" s="20">
        <f t="shared" si="21"/>
        <v>-1.8654213761974923</v>
      </c>
      <c r="J72" s="20">
        <f t="shared" si="22"/>
        <v>0.13407239692911671</v>
      </c>
      <c r="K72" s="33">
        <f t="shared" si="23"/>
        <v>-0.1439539731396198</v>
      </c>
    </row>
    <row r="73" spans="1:11" x14ac:dyDescent="0.2">
      <c r="A73" s="11">
        <v>276.07786511837708</v>
      </c>
      <c r="B73" s="11">
        <v>0</v>
      </c>
      <c r="C73" s="12">
        <v>1</v>
      </c>
      <c r="D73" s="35">
        <f t="shared" si="16"/>
        <v>4.7661264943285913</v>
      </c>
      <c r="E73" s="35">
        <f t="shared" si="17"/>
        <v>4.7661264943285913</v>
      </c>
      <c r="F73" s="35">
        <f t="shared" si="18"/>
        <v>0.99155857168689165</v>
      </c>
      <c r="G73" s="36">
        <f t="shared" si="19"/>
        <v>-8.4772589527621223E-3</v>
      </c>
      <c r="H73" s="20">
        <f t="shared" si="20"/>
        <v>4.9992479705656301</v>
      </c>
      <c r="I73" s="20">
        <f t="shared" si="21"/>
        <v>4.9992479705656301</v>
      </c>
      <c r="J73" s="20">
        <f t="shared" si="22"/>
        <v>0.99330214768623004</v>
      </c>
      <c r="K73" s="33">
        <f t="shared" si="23"/>
        <v>-6.7203835903765453E-3</v>
      </c>
    </row>
    <row r="74" spans="1:11" x14ac:dyDescent="0.2">
      <c r="A74" s="11">
        <v>43.985353172119922</v>
      </c>
      <c r="B74" s="11">
        <v>0</v>
      </c>
      <c r="C74" s="12">
        <v>0</v>
      </c>
      <c r="D74" s="35">
        <f t="shared" si="16"/>
        <v>-2.0705057540303256</v>
      </c>
      <c r="E74" s="35">
        <f t="shared" si="17"/>
        <v>-2.0705057540303256</v>
      </c>
      <c r="F74" s="35">
        <f t="shared" si="18"/>
        <v>0.11199672969638824</v>
      </c>
      <c r="G74" s="36">
        <f t="shared" si="19"/>
        <v>-0.11877985322241076</v>
      </c>
      <c r="H74" s="20">
        <f t="shared" si="20"/>
        <v>-1.9643691275146722</v>
      </c>
      <c r="I74" s="20">
        <f t="shared" si="21"/>
        <v>-1.9643691275146722</v>
      </c>
      <c r="J74" s="20">
        <f t="shared" si="22"/>
        <v>0.12299498510956303</v>
      </c>
      <c r="K74" s="33">
        <f t="shared" si="23"/>
        <v>-0.13124256839319368</v>
      </c>
    </row>
    <row r="75" spans="1:11" x14ac:dyDescent="0.2">
      <c r="A75" s="11">
        <v>151.89692409820012</v>
      </c>
      <c r="B75" s="11">
        <v>12.023197781092849</v>
      </c>
      <c r="C75" s="12">
        <v>1</v>
      </c>
      <c r="D75" s="35">
        <f t="shared" si="16"/>
        <v>1.1081910491441889</v>
      </c>
      <c r="E75" s="35">
        <f t="shared" si="17"/>
        <v>1.1081910491441889</v>
      </c>
      <c r="F75" s="35">
        <f t="shared" si="18"/>
        <v>0.75179171329163308</v>
      </c>
      <c r="G75" s="36">
        <f t="shared" si="19"/>
        <v>-0.28529597040331955</v>
      </c>
      <c r="H75" s="20">
        <f t="shared" si="20"/>
        <v>0.9741125926226285</v>
      </c>
      <c r="I75" s="20">
        <f t="shared" si="21"/>
        <v>0.9741125926226285</v>
      </c>
      <c r="J75" s="20">
        <f t="shared" si="22"/>
        <v>0.72593846535988515</v>
      </c>
      <c r="K75" s="33">
        <f t="shared" si="23"/>
        <v>-0.32029002620700048</v>
      </c>
    </row>
    <row r="76" spans="1:11" x14ac:dyDescent="0.2">
      <c r="A76" s="11">
        <v>129.71587240304285</v>
      </c>
      <c r="B76" s="11">
        <v>10.992462472526201</v>
      </c>
      <c r="C76" s="12">
        <v>0</v>
      </c>
      <c r="D76" s="35">
        <f t="shared" si="16"/>
        <v>0.45481497918833158</v>
      </c>
      <c r="E76" s="35">
        <f t="shared" si="17"/>
        <v>0.45481497918833158</v>
      </c>
      <c r="F76" s="35">
        <f t="shared" si="18"/>
        <v>0.61178342664170293</v>
      </c>
      <c r="G76" s="36">
        <f t="shared" si="19"/>
        <v>-0.94619191632418409</v>
      </c>
      <c r="H76" s="20">
        <f t="shared" si="20"/>
        <v>0.33425554568987809</v>
      </c>
      <c r="I76" s="20">
        <f t="shared" si="21"/>
        <v>0.33425554568987809</v>
      </c>
      <c r="J76" s="20">
        <f t="shared" si="22"/>
        <v>0.58279445496428139</v>
      </c>
      <c r="K76" s="33">
        <f t="shared" si="23"/>
        <v>-0.87417626487069422</v>
      </c>
    </row>
    <row r="77" spans="1:11" x14ac:dyDescent="0.2">
      <c r="A77" s="11">
        <v>85.47340100286236</v>
      </c>
      <c r="B77" s="11">
        <v>0</v>
      </c>
      <c r="C77" s="12">
        <v>1</v>
      </c>
      <c r="D77" s="35">
        <f t="shared" si="16"/>
        <v>-0.84841322143371301</v>
      </c>
      <c r="E77" s="35">
        <f t="shared" si="17"/>
        <v>-0.84841322143371301</v>
      </c>
      <c r="F77" s="35">
        <f t="shared" si="18"/>
        <v>0.29976582644212252</v>
      </c>
      <c r="G77" s="36">
        <f t="shared" si="19"/>
        <v>-1.2047536876622411</v>
      </c>
      <c r="H77" s="20">
        <f t="shared" si="20"/>
        <v>-0.71957722614117969</v>
      </c>
      <c r="I77" s="20">
        <f t="shared" si="21"/>
        <v>-0.71957722614117969</v>
      </c>
      <c r="J77" s="20">
        <f t="shared" si="22"/>
        <v>0.32748608741107454</v>
      </c>
      <c r="K77" s="33">
        <f t="shared" si="23"/>
        <v>-1.1163097059967404</v>
      </c>
    </row>
    <row r="78" spans="1:11" x14ac:dyDescent="0.2">
      <c r="A78" s="11">
        <v>78.028299551952557</v>
      </c>
      <c r="B78" s="11">
        <v>0</v>
      </c>
      <c r="C78" s="12">
        <v>1</v>
      </c>
      <c r="D78" s="35">
        <f t="shared" si="16"/>
        <v>-1.0677198257044265</v>
      </c>
      <c r="E78" s="35">
        <f t="shared" si="17"/>
        <v>-1.0677198257044265</v>
      </c>
      <c r="F78" s="35">
        <f t="shared" si="18"/>
        <v>0.2558369520642953</v>
      </c>
      <c r="G78" s="36">
        <f t="shared" si="19"/>
        <v>-1.3632149434122081</v>
      </c>
      <c r="H78" s="20">
        <f t="shared" si="20"/>
        <v>-0.94295727113161476</v>
      </c>
      <c r="I78" s="20">
        <f t="shared" si="21"/>
        <v>-0.94295727113161476</v>
      </c>
      <c r="J78" s="20">
        <f t="shared" si="22"/>
        <v>0.28030337482817258</v>
      </c>
      <c r="K78" s="33">
        <f t="shared" si="23"/>
        <v>-1.2718827808261779</v>
      </c>
    </row>
    <row r="79" spans="1:11" x14ac:dyDescent="0.2">
      <c r="A79" s="11">
        <v>92.951496489386287</v>
      </c>
      <c r="B79" s="11">
        <v>10.517641629749011</v>
      </c>
      <c r="C79" s="12">
        <v>1</v>
      </c>
      <c r="D79" s="35">
        <f t="shared" si="16"/>
        <v>-0.62813472847089313</v>
      </c>
      <c r="E79" s="35">
        <f t="shared" si="17"/>
        <v>-0.62813472847089313</v>
      </c>
      <c r="F79" s="35">
        <f t="shared" si="18"/>
        <v>0.34793360267484458</v>
      </c>
      <c r="G79" s="36">
        <f t="shared" si="19"/>
        <v>-1.0557436143230752</v>
      </c>
      <c r="H79" s="20">
        <f t="shared" si="20"/>
        <v>-0.75699080024798848</v>
      </c>
      <c r="I79" s="20">
        <f t="shared" si="21"/>
        <v>-0.75699080024798848</v>
      </c>
      <c r="J79" s="20">
        <f t="shared" si="22"/>
        <v>0.31929995228900254</v>
      </c>
      <c r="K79" s="33">
        <f t="shared" si="23"/>
        <v>-1.1416243286851433</v>
      </c>
    </row>
    <row r="80" spans="1:11" x14ac:dyDescent="0.2">
      <c r="A80" s="11">
        <v>43.228618248768264</v>
      </c>
      <c r="B80" s="11">
        <v>0</v>
      </c>
      <c r="C80" s="12">
        <v>0</v>
      </c>
      <c r="D80" s="35">
        <f t="shared" si="16"/>
        <v>-2.0927965135945259</v>
      </c>
      <c r="E80" s="35">
        <f t="shared" si="17"/>
        <v>-2.0927965135945259</v>
      </c>
      <c r="F80" s="35">
        <f t="shared" si="18"/>
        <v>0.10979893595515001</v>
      </c>
      <c r="G80" s="36">
        <f t="shared" si="19"/>
        <v>-0.11630792711369013</v>
      </c>
      <c r="H80" s="20">
        <f t="shared" si="20"/>
        <v>-1.9870739196976543</v>
      </c>
      <c r="I80" s="20">
        <f t="shared" si="21"/>
        <v>-1.9870739196976543</v>
      </c>
      <c r="J80" s="20">
        <f t="shared" si="22"/>
        <v>0.12056677170807448</v>
      </c>
      <c r="K80" s="33">
        <f t="shared" si="23"/>
        <v>-0.12847763776400051</v>
      </c>
    </row>
    <row r="81" spans="1:11" x14ac:dyDescent="0.2">
      <c r="A81" s="11">
        <v>38.450923184395705</v>
      </c>
      <c r="B81" s="11">
        <v>0</v>
      </c>
      <c r="C81" s="12">
        <v>0</v>
      </c>
      <c r="D81" s="35">
        <f t="shared" si="16"/>
        <v>-2.2335306711768186</v>
      </c>
      <c r="E81" s="35">
        <f t="shared" si="17"/>
        <v>-2.2335306711768186</v>
      </c>
      <c r="F81" s="35">
        <f t="shared" si="18"/>
        <v>9.6779573731595167E-2</v>
      </c>
      <c r="G81" s="36">
        <f t="shared" si="19"/>
        <v>-0.10178865095909208</v>
      </c>
      <c r="H81" s="20">
        <f t="shared" si="20"/>
        <v>-2.130422099096835</v>
      </c>
      <c r="I81" s="20">
        <f t="shared" si="21"/>
        <v>-2.130422099096835</v>
      </c>
      <c r="J81" s="20">
        <f t="shared" si="22"/>
        <v>0.1061749270466021</v>
      </c>
      <c r="K81" s="33">
        <f t="shared" si="23"/>
        <v>-0.11224519079143425</v>
      </c>
    </row>
    <row r="82" spans="1:11" x14ac:dyDescent="0.2">
      <c r="A82" s="11">
        <v>219.81720949041411</v>
      </c>
      <c r="B82" s="11">
        <v>9.51718621244747</v>
      </c>
      <c r="C82" s="12">
        <v>1</v>
      </c>
      <c r="D82" s="35">
        <f t="shared" si="16"/>
        <v>3.1088846929687444</v>
      </c>
      <c r="E82" s="35">
        <f t="shared" si="17"/>
        <v>3.1088846929687444</v>
      </c>
      <c r="F82" s="35">
        <f t="shared" si="18"/>
        <v>0.95725774586485468</v>
      </c>
      <c r="G82" s="36">
        <f t="shared" si="19"/>
        <v>-4.3682596868644473E-2</v>
      </c>
      <c r="H82" s="20">
        <f t="shared" si="20"/>
        <v>3.0743419829486354</v>
      </c>
      <c r="I82" s="20">
        <f t="shared" si="21"/>
        <v>3.0743419829486354</v>
      </c>
      <c r="J82" s="20">
        <f t="shared" si="22"/>
        <v>0.95582188207514474</v>
      </c>
      <c r="K82" s="33">
        <f t="shared" si="23"/>
        <v>-4.5183699110662848E-2</v>
      </c>
    </row>
    <row r="83" spans="1:11" x14ac:dyDescent="0.2">
      <c r="A83" s="11">
        <v>147.6127578273626</v>
      </c>
      <c r="B83" s="11">
        <v>17.221420807365295</v>
      </c>
      <c r="C83" s="12">
        <v>1</v>
      </c>
      <c r="D83" s="35">
        <f t="shared" si="16"/>
        <v>0.9819945207041787</v>
      </c>
      <c r="E83" s="35">
        <f t="shared" si="17"/>
        <v>0.9819945207041787</v>
      </c>
      <c r="F83" s="35">
        <f t="shared" si="18"/>
        <v>0.72750379352866945</v>
      </c>
      <c r="G83" s="36">
        <f t="shared" si="19"/>
        <v>-0.31813606547768691</v>
      </c>
      <c r="H83" s="20">
        <f t="shared" si="20"/>
        <v>0.71618856286303478</v>
      </c>
      <c r="I83" s="20">
        <f t="shared" si="21"/>
        <v>0.71618856286303478</v>
      </c>
      <c r="J83" s="20">
        <f t="shared" si="22"/>
        <v>0.67176716111674051</v>
      </c>
      <c r="K83" s="33">
        <f t="shared" si="23"/>
        <v>-0.39784348493270283</v>
      </c>
    </row>
    <row r="84" spans="1:11" x14ac:dyDescent="0.2">
      <c r="A84" s="11">
        <v>84.591376265518662</v>
      </c>
      <c r="B84" s="11">
        <v>0</v>
      </c>
      <c r="C84" s="12">
        <v>0</v>
      </c>
      <c r="D84" s="35">
        <f t="shared" si="16"/>
        <v>-0.87439457995582881</v>
      </c>
      <c r="E84" s="35">
        <f t="shared" si="17"/>
        <v>-0.87439457995582881</v>
      </c>
      <c r="F84" s="35">
        <f t="shared" si="18"/>
        <v>0.29434070482295949</v>
      </c>
      <c r="G84" s="36">
        <f t="shared" si="19"/>
        <v>-0.34862274270545462</v>
      </c>
      <c r="H84" s="20">
        <f t="shared" si="20"/>
        <v>-0.74604116713777069</v>
      </c>
      <c r="I84" s="20">
        <f t="shared" si="21"/>
        <v>-0.74604116713777069</v>
      </c>
      <c r="J84" s="20">
        <f t="shared" si="22"/>
        <v>0.32168452187497892</v>
      </c>
      <c r="K84" s="33">
        <f t="shared" si="23"/>
        <v>-0.38814279229440191</v>
      </c>
    </row>
    <row r="85" spans="1:11" x14ac:dyDescent="0.2">
      <c r="A85" s="11">
        <v>76.335288012008235</v>
      </c>
      <c r="B85" s="11">
        <v>0</v>
      </c>
      <c r="C85" s="12">
        <v>0</v>
      </c>
      <c r="D85" s="35">
        <f t="shared" si="16"/>
        <v>-1.1175900140778769</v>
      </c>
      <c r="E85" s="35">
        <f t="shared" si="17"/>
        <v>-1.1175900140778769</v>
      </c>
      <c r="F85" s="35">
        <f t="shared" si="18"/>
        <v>0.24645858477438223</v>
      </c>
      <c r="G85" s="36">
        <f t="shared" si="19"/>
        <v>-0.28297129862296533</v>
      </c>
      <c r="H85" s="20">
        <f t="shared" si="20"/>
        <v>-0.99375375744623362</v>
      </c>
      <c r="I85" s="20">
        <f t="shared" si="21"/>
        <v>-0.99375375744623362</v>
      </c>
      <c r="J85" s="20">
        <f t="shared" si="22"/>
        <v>0.27017127818365694</v>
      </c>
      <c r="K85" s="33">
        <f t="shared" si="23"/>
        <v>-0.31494540001791832</v>
      </c>
    </row>
    <row r="86" spans="1:11" x14ac:dyDescent="0.2">
      <c r="A86" s="11">
        <v>111.06681465704582</v>
      </c>
      <c r="B86" s="11">
        <v>0</v>
      </c>
      <c r="C86" s="12">
        <v>0</v>
      </c>
      <c r="D86" s="35">
        <f t="shared" si="16"/>
        <v>-9.4520923631806752E-2</v>
      </c>
      <c r="E86" s="35">
        <f t="shared" si="17"/>
        <v>-9.4520923631806752E-2</v>
      </c>
      <c r="F86" s="35">
        <f t="shared" si="18"/>
        <v>0.4763873464988021</v>
      </c>
      <c r="G86" s="36">
        <f t="shared" si="19"/>
        <v>-0.64700307888774844</v>
      </c>
      <c r="H86" s="20">
        <f t="shared" si="20"/>
        <v>4.8318004196034714E-2</v>
      </c>
      <c r="I86" s="20">
        <f t="shared" si="21"/>
        <v>4.8318004196034714E-2</v>
      </c>
      <c r="J86" s="20">
        <f t="shared" si="22"/>
        <v>0.5120771515008854</v>
      </c>
      <c r="K86" s="33">
        <f t="shared" si="23"/>
        <v>-0.71759798296557131</v>
      </c>
    </row>
    <row r="87" spans="1:11" x14ac:dyDescent="0.2">
      <c r="A87" s="11">
        <v>74.254608458708219</v>
      </c>
      <c r="B87" s="11">
        <v>0</v>
      </c>
      <c r="C87" s="12">
        <v>1</v>
      </c>
      <c r="D87" s="35">
        <f t="shared" si="16"/>
        <v>-1.178879543900734</v>
      </c>
      <c r="E87" s="35">
        <f t="shared" si="17"/>
        <v>-1.178879543900734</v>
      </c>
      <c r="F87" s="35">
        <f t="shared" si="18"/>
        <v>0.23525371702759101</v>
      </c>
      <c r="G87" s="36">
        <f t="shared" si="19"/>
        <v>-1.4470907003116482</v>
      </c>
      <c r="H87" s="20">
        <f t="shared" si="20"/>
        <v>-1.056181690133442</v>
      </c>
      <c r="I87" s="20">
        <f t="shared" si="21"/>
        <v>-1.056181690133442</v>
      </c>
      <c r="J87" s="20">
        <f t="shared" si="22"/>
        <v>0.2580398145872066</v>
      </c>
      <c r="K87" s="33">
        <f t="shared" si="23"/>
        <v>-1.3546413858611903</v>
      </c>
    </row>
    <row r="88" spans="1:11" x14ac:dyDescent="0.2">
      <c r="A88" s="11">
        <v>429.90513015850661</v>
      </c>
      <c r="B88" s="11">
        <v>10.983953408094536</v>
      </c>
      <c r="C88" s="12">
        <v>1</v>
      </c>
      <c r="D88" s="35">
        <f t="shared" si="16"/>
        <v>9.2973387770140583</v>
      </c>
      <c r="E88" s="35">
        <f t="shared" si="17"/>
        <v>9.2973387770140583</v>
      </c>
      <c r="F88" s="35">
        <f t="shared" si="18"/>
        <v>0.99990834054645572</v>
      </c>
      <c r="G88" s="36">
        <f t="shared" si="19"/>
        <v>-9.1663654528700004E-5</v>
      </c>
      <c r="H88" s="20">
        <f t="shared" si="20"/>
        <v>9.3412337775603032</v>
      </c>
      <c r="I88" s="20">
        <f t="shared" si="21"/>
        <v>9.3412337775603032</v>
      </c>
      <c r="J88" s="20">
        <f t="shared" si="22"/>
        <v>0.9999122765674866</v>
      </c>
      <c r="K88" s="33">
        <f t="shared" si="23"/>
        <v>-8.7727280438741072E-5</v>
      </c>
    </row>
    <row r="89" spans="1:11" x14ac:dyDescent="0.2">
      <c r="A89" s="11">
        <v>83.019499868848953</v>
      </c>
      <c r="B89" s="11">
        <v>0</v>
      </c>
      <c r="C89" s="12">
        <v>0</v>
      </c>
      <c r="D89" s="35">
        <f t="shared" si="16"/>
        <v>-0.92069655141449758</v>
      </c>
      <c r="E89" s="35">
        <f t="shared" si="17"/>
        <v>-0.92069655141449758</v>
      </c>
      <c r="F89" s="35">
        <f t="shared" si="18"/>
        <v>0.28481598840865413</v>
      </c>
      <c r="G89" s="36">
        <f t="shared" si="19"/>
        <v>-0.33521541053022702</v>
      </c>
      <c r="H89" s="20">
        <f t="shared" si="20"/>
        <v>-0.79320315982822276</v>
      </c>
      <c r="I89" s="20">
        <f t="shared" si="21"/>
        <v>-0.79320315982822276</v>
      </c>
      <c r="J89" s="20">
        <f t="shared" si="22"/>
        <v>0.3114813030330521</v>
      </c>
      <c r="K89" s="33">
        <f t="shared" si="23"/>
        <v>-0.3732128050936247</v>
      </c>
    </row>
    <row r="90" spans="1:11" x14ac:dyDescent="0.2">
      <c r="A90" s="11">
        <v>97.409749171976145</v>
      </c>
      <c r="B90" s="11">
        <v>0</v>
      </c>
      <c r="C90" s="12">
        <v>1</v>
      </c>
      <c r="D90" s="35">
        <f t="shared" si="16"/>
        <v>-0.49681022426549992</v>
      </c>
      <c r="E90" s="35">
        <f t="shared" si="17"/>
        <v>-0.49681022426549992</v>
      </c>
      <c r="F90" s="35">
        <f t="shared" si="18"/>
        <v>0.37829057022585866</v>
      </c>
      <c r="G90" s="36">
        <f t="shared" si="19"/>
        <v>-0.97209267436316382</v>
      </c>
      <c r="H90" s="20">
        <f t="shared" si="20"/>
        <v>-0.36144349101090789</v>
      </c>
      <c r="I90" s="20">
        <f t="shared" si="21"/>
        <v>-0.36144349101090789</v>
      </c>
      <c r="J90" s="20">
        <f t="shared" si="22"/>
        <v>0.41061018243905079</v>
      </c>
      <c r="K90" s="33">
        <f t="shared" si="23"/>
        <v>-0.89011097577870646</v>
      </c>
    </row>
    <row r="91" spans="1:11" x14ac:dyDescent="0.2">
      <c r="A91" s="11">
        <v>113.04556712085791</v>
      </c>
      <c r="B91" s="11">
        <v>0</v>
      </c>
      <c r="C91" s="12">
        <v>1</v>
      </c>
      <c r="D91" s="35">
        <f t="shared" si="16"/>
        <v>-3.6233808756037433E-2</v>
      </c>
      <c r="E91" s="35">
        <f t="shared" si="17"/>
        <v>-3.6233808756037433E-2</v>
      </c>
      <c r="F91" s="35">
        <f t="shared" si="18"/>
        <v>0.49094253874266769</v>
      </c>
      <c r="G91" s="36">
        <f t="shared" si="19"/>
        <v>-0.71142818707338529</v>
      </c>
      <c r="H91" s="20">
        <f t="shared" si="20"/>
        <v>0.10768775453533497</v>
      </c>
      <c r="I91" s="20">
        <f t="shared" si="21"/>
        <v>0.10768775453533497</v>
      </c>
      <c r="J91" s="20">
        <f t="shared" si="22"/>
        <v>0.52689595173898829</v>
      </c>
      <c r="K91" s="33">
        <f t="shared" si="23"/>
        <v>-0.64075218496401887</v>
      </c>
    </row>
    <row r="92" spans="1:11" x14ac:dyDescent="0.2">
      <c r="A92" s="11">
        <v>57.330785346122468</v>
      </c>
      <c r="B92" s="11">
        <v>0</v>
      </c>
      <c r="C92" s="12">
        <v>0</v>
      </c>
      <c r="D92" s="35">
        <f t="shared" si="16"/>
        <v>-1.6773960789099178</v>
      </c>
      <c r="E92" s="35">
        <f t="shared" si="17"/>
        <v>-1.6773960789099178</v>
      </c>
      <c r="F92" s="35">
        <f t="shared" si="18"/>
        <v>0.15744057890949475</v>
      </c>
      <c r="G92" s="36">
        <f t="shared" si="19"/>
        <v>-0.17131108975842824</v>
      </c>
      <c r="H92" s="20">
        <f t="shared" si="20"/>
        <v>-1.5639577618534035</v>
      </c>
      <c r="I92" s="20">
        <f t="shared" si="21"/>
        <v>-1.5639577618534035</v>
      </c>
      <c r="J92" s="20">
        <f t="shared" si="22"/>
        <v>0.17307946728809365</v>
      </c>
      <c r="K92" s="33">
        <f t="shared" si="23"/>
        <v>-0.19004667961308339</v>
      </c>
    </row>
    <row r="93" spans="1:11" x14ac:dyDescent="0.2">
      <c r="A93" s="11">
        <v>134.03322243269105</v>
      </c>
      <c r="B93" s="11">
        <v>13.053126213090138</v>
      </c>
      <c r="C93" s="12">
        <v>0</v>
      </c>
      <c r="D93" s="35">
        <f t="shared" si="16"/>
        <v>0.58198898490110906</v>
      </c>
      <c r="E93" s="35">
        <f t="shared" si="17"/>
        <v>0.58198898490110906</v>
      </c>
      <c r="F93" s="35">
        <f t="shared" si="18"/>
        <v>0.64152494320748354</v>
      </c>
      <c r="G93" s="36">
        <f t="shared" si="19"/>
        <v>-1.0258961979529375</v>
      </c>
      <c r="H93" s="20">
        <f t="shared" si="20"/>
        <v>0.41250188985739844</v>
      </c>
      <c r="I93" s="20">
        <f t="shared" si="21"/>
        <v>0.41250188985739844</v>
      </c>
      <c r="J93" s="20">
        <f t="shared" si="22"/>
        <v>0.6016876331054597</v>
      </c>
      <c r="K93" s="33">
        <f t="shared" si="23"/>
        <v>-0.92051874008112344</v>
      </c>
    </row>
    <row r="94" spans="1:11" x14ac:dyDescent="0.2">
      <c r="A94" s="11">
        <v>110.92341729157698</v>
      </c>
      <c r="B94" s="11">
        <v>16.592059118906551</v>
      </c>
      <c r="C94" s="12">
        <v>0</v>
      </c>
      <c r="D94" s="35">
        <f t="shared" si="16"/>
        <v>-9.874490761505994E-2</v>
      </c>
      <c r="E94" s="35">
        <f t="shared" si="17"/>
        <v>-9.874490761505994E-2</v>
      </c>
      <c r="F94" s="35">
        <f t="shared" si="18"/>
        <v>0.47533381226191845</v>
      </c>
      <c r="G94" s="36">
        <f t="shared" si="19"/>
        <v>-0.64499305149780983</v>
      </c>
      <c r="H94" s="20">
        <f t="shared" si="20"/>
        <v>-0.36895993589517162</v>
      </c>
      <c r="I94" s="20">
        <f t="shared" si="21"/>
        <v>-0.36895993589517162</v>
      </c>
      <c r="J94" s="20">
        <f t="shared" si="22"/>
        <v>0.4087923616082933</v>
      </c>
      <c r="K94" s="33">
        <f t="shared" si="23"/>
        <v>-0.52558798928325579</v>
      </c>
    </row>
    <row r="95" spans="1:11" x14ac:dyDescent="0.2">
      <c r="A95" s="11">
        <v>216.84874761213368</v>
      </c>
      <c r="B95" s="11">
        <v>16.664212619354647</v>
      </c>
      <c r="C95" s="12">
        <v>1</v>
      </c>
      <c r="D95" s="35">
        <f t="shared" si="16"/>
        <v>3.0214442062641345</v>
      </c>
      <c r="E95" s="35">
        <f t="shared" si="17"/>
        <v>3.0214442062641345</v>
      </c>
      <c r="F95" s="35">
        <f t="shared" si="18"/>
        <v>0.95353355631348724</v>
      </c>
      <c r="G95" s="36">
        <f t="shared" si="19"/>
        <v>-4.7580661783266698E-2</v>
      </c>
      <c r="H95" s="20">
        <f t="shared" si="20"/>
        <v>2.8073882406609934</v>
      </c>
      <c r="I95" s="20">
        <f t="shared" si="21"/>
        <v>2.8073882406609934</v>
      </c>
      <c r="J95" s="20">
        <f t="shared" si="22"/>
        <v>0.94307376737614468</v>
      </c>
      <c r="K95" s="33">
        <f t="shared" si="23"/>
        <v>-5.8610773134446618E-2</v>
      </c>
    </row>
    <row r="96" spans="1:11" x14ac:dyDescent="0.2">
      <c r="A96" s="11">
        <v>181.51124458532635</v>
      </c>
      <c r="B96" s="11">
        <v>10.42430450316529</v>
      </c>
      <c r="C96" s="12">
        <v>0</v>
      </c>
      <c r="D96" s="35">
        <f t="shared" si="16"/>
        <v>1.9805251746949741</v>
      </c>
      <c r="E96" s="35">
        <f t="shared" si="17"/>
        <v>1.9805251746949741</v>
      </c>
      <c r="F96" s="35">
        <f t="shared" si="18"/>
        <v>0.87873713490121041</v>
      </c>
      <c r="G96" s="36">
        <f t="shared" si="19"/>
        <v>-2.1097946508856231</v>
      </c>
      <c r="H96" s="20">
        <f t="shared" si="20"/>
        <v>1.9024459822857365</v>
      </c>
      <c r="I96" s="20">
        <f t="shared" si="21"/>
        <v>1.9024459822857365</v>
      </c>
      <c r="J96" s="20">
        <f t="shared" si="22"/>
        <v>0.87016811216721135</v>
      </c>
      <c r="K96" s="33">
        <f t="shared" si="23"/>
        <v>-2.0415148359101098</v>
      </c>
    </row>
    <row r="97" spans="1:11" x14ac:dyDescent="0.2">
      <c r="A97" s="11">
        <v>49.353182931594624</v>
      </c>
      <c r="B97" s="11">
        <v>0</v>
      </c>
      <c r="C97" s="12">
        <v>0</v>
      </c>
      <c r="D97" s="35">
        <f t="shared" si="16"/>
        <v>-1.9123882959116287</v>
      </c>
      <c r="E97" s="35">
        <f t="shared" si="17"/>
        <v>-1.9123882959116287</v>
      </c>
      <c r="F97" s="35">
        <f t="shared" si="18"/>
        <v>0.12871277720855462</v>
      </c>
      <c r="G97" s="36">
        <f t="shared" si="19"/>
        <v>-0.13778359438651347</v>
      </c>
      <c r="H97" s="20">
        <f t="shared" si="20"/>
        <v>-1.8033147669960621</v>
      </c>
      <c r="I97" s="20">
        <f t="shared" si="21"/>
        <v>-1.8033147669960621</v>
      </c>
      <c r="J97" s="20">
        <f t="shared" si="22"/>
        <v>0.14144803933387889</v>
      </c>
      <c r="K97" s="33">
        <f t="shared" si="23"/>
        <v>-0.15250807553019058</v>
      </c>
    </row>
    <row r="98" spans="1:11" x14ac:dyDescent="0.2">
      <c r="A98" s="11">
        <v>543.17833617288045</v>
      </c>
      <c r="B98" s="11">
        <v>0</v>
      </c>
      <c r="C98" s="12">
        <v>1</v>
      </c>
      <c r="D98" s="35">
        <f t="shared" si="16"/>
        <v>12.633970564997771</v>
      </c>
      <c r="E98" s="35">
        <f t="shared" si="17"/>
        <v>12.633970564997771</v>
      </c>
      <c r="F98" s="35">
        <f t="shared" si="18"/>
        <v>0.99999674062084642</v>
      </c>
      <c r="G98" s="36">
        <f t="shared" si="19"/>
        <v>-3.259384465362879E-6</v>
      </c>
      <c r="H98" s="20">
        <f t="shared" si="20"/>
        <v>13.01323080673372</v>
      </c>
      <c r="I98" s="20">
        <f t="shared" si="21"/>
        <v>13.01323080673372</v>
      </c>
      <c r="J98" s="20">
        <f t="shared" si="22"/>
        <v>0.99999776938457974</v>
      </c>
      <c r="K98" s="33">
        <f t="shared" si="23"/>
        <v>-2.230617908088537E-6</v>
      </c>
    </row>
    <row r="99" spans="1:11" x14ac:dyDescent="0.2">
      <c r="A99" s="11">
        <v>330.36788707335006</v>
      </c>
      <c r="B99" s="11">
        <v>13.476327566504468</v>
      </c>
      <c r="C99" s="12">
        <v>1</v>
      </c>
      <c r="D99" s="35">
        <f t="shared" si="16"/>
        <v>6.3653203319454947</v>
      </c>
      <c r="E99" s="35">
        <f t="shared" si="17"/>
        <v>6.3653203319454947</v>
      </c>
      <c r="F99" s="35">
        <f t="shared" si="18"/>
        <v>0.99828276363419233</v>
      </c>
      <c r="G99" s="36">
        <f t="shared" si="19"/>
        <v>-1.7187125063392215E-3</v>
      </c>
      <c r="H99" s="20">
        <f t="shared" si="20"/>
        <v>6.2927204243334796</v>
      </c>
      <c r="I99" s="20">
        <f t="shared" si="21"/>
        <v>6.2927204243334796</v>
      </c>
      <c r="J99" s="20">
        <f t="shared" si="22"/>
        <v>0.99815369408114674</v>
      </c>
      <c r="K99" s="33">
        <f t="shared" si="23"/>
        <v>-1.8480124424595172E-3</v>
      </c>
    </row>
    <row r="100" spans="1:11" x14ac:dyDescent="0.2">
      <c r="A100" s="11">
        <v>58.730008234750059</v>
      </c>
      <c r="B100" s="11">
        <v>0</v>
      </c>
      <c r="C100" s="12">
        <v>0</v>
      </c>
      <c r="D100" s="35">
        <f t="shared" si="16"/>
        <v>-1.6361798748936143</v>
      </c>
      <c r="E100" s="35">
        <f t="shared" si="17"/>
        <v>-1.6361798748936143</v>
      </c>
      <c r="F100" s="35">
        <f t="shared" si="18"/>
        <v>0.16298553811971775</v>
      </c>
      <c r="G100" s="36">
        <f t="shared" si="19"/>
        <v>-0.17791393040981124</v>
      </c>
      <c r="H100" s="20">
        <f t="shared" si="20"/>
        <v>-1.5219760005739675</v>
      </c>
      <c r="I100" s="20">
        <f t="shared" si="21"/>
        <v>-1.5219760005739675</v>
      </c>
      <c r="J100" s="20">
        <f t="shared" si="22"/>
        <v>0.17917072755745528</v>
      </c>
      <c r="K100" s="33">
        <f t="shared" si="23"/>
        <v>-0.19744014189435866</v>
      </c>
    </row>
    <row r="101" spans="1:11" x14ac:dyDescent="0.2">
      <c r="A101" s="11">
        <v>287.32351165796564</v>
      </c>
      <c r="B101" s="11">
        <v>14.023728268537637</v>
      </c>
      <c r="C101" s="12">
        <v>1</v>
      </c>
      <c r="D101" s="35">
        <f t="shared" si="16"/>
        <v>5.097383841416117</v>
      </c>
      <c r="E101" s="35">
        <f t="shared" si="17"/>
        <v>5.097383841416117</v>
      </c>
      <c r="F101" s="35">
        <f t="shared" si="18"/>
        <v>0.99392442079582444</v>
      </c>
      <c r="G101" s="36">
        <f t="shared" si="19"/>
        <v>-6.0941106330774661E-3</v>
      </c>
      <c r="H101" s="20">
        <f t="shared" si="20"/>
        <v>4.9876082756706968</v>
      </c>
      <c r="I101" s="20">
        <f t="shared" si="21"/>
        <v>4.9876082756706968</v>
      </c>
      <c r="J101" s="20">
        <f t="shared" si="22"/>
        <v>0.99322426257167551</v>
      </c>
      <c r="K101" s="33">
        <f t="shared" si="23"/>
        <v>-6.7987969597556397E-3</v>
      </c>
    </row>
    <row r="102" spans="1:11" x14ac:dyDescent="0.2">
      <c r="A102" s="11">
        <v>50.883592374768611</v>
      </c>
      <c r="B102" s="11">
        <v>0</v>
      </c>
      <c r="C102" s="12">
        <v>0</v>
      </c>
      <c r="D102" s="35">
        <f t="shared" si="16"/>
        <v>-1.8673077956203523</v>
      </c>
      <c r="E102" s="35">
        <f t="shared" si="17"/>
        <v>-1.8673077956203523</v>
      </c>
      <c r="F102" s="35">
        <f t="shared" si="18"/>
        <v>0.13385354045352624</v>
      </c>
      <c r="G102" s="36">
        <f t="shared" si="19"/>
        <v>-0.14370126284104934</v>
      </c>
      <c r="H102" s="20">
        <f t="shared" si="20"/>
        <v>-1.7573969333004291</v>
      </c>
      <c r="I102" s="20">
        <f t="shared" si="21"/>
        <v>-1.7573969333004291</v>
      </c>
      <c r="J102" s="20">
        <f t="shared" si="22"/>
        <v>0.14711665535679</v>
      </c>
      <c r="K102" s="33">
        <f t="shared" si="23"/>
        <v>-0.15913249976050187</v>
      </c>
    </row>
    <row r="103" spans="1:11" x14ac:dyDescent="0.2">
      <c r="A103" s="11">
        <v>136.08866682209327</v>
      </c>
      <c r="B103" s="11">
        <v>28.655490665878194</v>
      </c>
      <c r="C103" s="12">
        <v>1</v>
      </c>
      <c r="D103" s="35">
        <f t="shared" si="16"/>
        <v>0.64253517520883285</v>
      </c>
      <c r="E103" s="35">
        <f t="shared" si="17"/>
        <v>0.64253517520883285</v>
      </c>
      <c r="F103" s="35">
        <f t="shared" si="18"/>
        <v>0.65532631537312891</v>
      </c>
      <c r="G103" s="36">
        <f t="shared" si="19"/>
        <v>-0.42262197599366746</v>
      </c>
      <c r="H103" s="20">
        <f t="shared" si="20"/>
        <v>8.5830626439049373E-2</v>
      </c>
      <c r="I103" s="20">
        <f t="shared" si="21"/>
        <v>8.5830626439049373E-2</v>
      </c>
      <c r="J103" s="20">
        <f t="shared" si="22"/>
        <v>0.521444493279135</v>
      </c>
      <c r="K103" s="33">
        <f t="shared" si="23"/>
        <v>-0.6511524468712232</v>
      </c>
    </row>
    <row r="104" spans="1:11" x14ac:dyDescent="0.2">
      <c r="A104" s="11">
        <v>73.994784156096088</v>
      </c>
      <c r="B104" s="11">
        <v>0</v>
      </c>
      <c r="C104" s="12">
        <v>0</v>
      </c>
      <c r="D104" s="35">
        <f t="shared" si="16"/>
        <v>-1.1865330575416944</v>
      </c>
      <c r="E104" s="35">
        <f t="shared" si="17"/>
        <v>-1.1865330575416944</v>
      </c>
      <c r="F104" s="35">
        <f t="shared" si="18"/>
        <v>0.23387956899771908</v>
      </c>
      <c r="G104" s="36">
        <f t="shared" si="19"/>
        <v>-0.26641590096980416</v>
      </c>
      <c r="H104" s="20">
        <f t="shared" si="20"/>
        <v>-1.0639773615275523</v>
      </c>
      <c r="I104" s="20">
        <f t="shared" si="21"/>
        <v>-1.0639773615275523</v>
      </c>
      <c r="J104" s="20">
        <f t="shared" si="22"/>
        <v>0.25655010971440229</v>
      </c>
      <c r="K104" s="33">
        <f t="shared" si="23"/>
        <v>-0.29645391241360436</v>
      </c>
    </row>
    <row r="105" spans="1:11" x14ac:dyDescent="0.2">
      <c r="A105" s="11">
        <v>56.788878708418224</v>
      </c>
      <c r="B105" s="11">
        <v>0</v>
      </c>
      <c r="C105" s="12">
        <v>0</v>
      </c>
      <c r="D105" s="35">
        <f t="shared" si="16"/>
        <v>-1.6933587498460076</v>
      </c>
      <c r="E105" s="35">
        <f t="shared" si="17"/>
        <v>-1.6933587498460076</v>
      </c>
      <c r="F105" s="35">
        <f t="shared" si="18"/>
        <v>0.15533464235712799</v>
      </c>
      <c r="G105" s="36">
        <f t="shared" si="19"/>
        <v>-0.16881475652229067</v>
      </c>
      <c r="H105" s="20">
        <f t="shared" si="20"/>
        <v>-1.5802169263401677</v>
      </c>
      <c r="I105" s="20">
        <f t="shared" si="21"/>
        <v>-1.5802169263401677</v>
      </c>
      <c r="J105" s="20">
        <f t="shared" si="22"/>
        <v>0.17076476215670575</v>
      </c>
      <c r="K105" s="33">
        <f t="shared" si="23"/>
        <v>-0.18725140313037947</v>
      </c>
    </row>
    <row r="106" spans="1:11" x14ac:dyDescent="0.2">
      <c r="A106" s="11">
        <v>180.80154608406664</v>
      </c>
      <c r="B106" s="11">
        <v>0</v>
      </c>
      <c r="C106" s="12">
        <v>1</v>
      </c>
      <c r="D106" s="35">
        <f t="shared" si="16"/>
        <v>1.959619943329959</v>
      </c>
      <c r="E106" s="35">
        <f t="shared" si="17"/>
        <v>1.959619943329959</v>
      </c>
      <c r="F106" s="35">
        <f t="shared" si="18"/>
        <v>0.87649181569986967</v>
      </c>
      <c r="G106" s="36">
        <f t="shared" si="19"/>
        <v>-0.13182791214319919</v>
      </c>
      <c r="H106" s="20">
        <f t="shared" si="20"/>
        <v>2.1406128568954874</v>
      </c>
      <c r="I106" s="20">
        <f t="shared" si="21"/>
        <v>2.1406128568954874</v>
      </c>
      <c r="J106" s="20">
        <f t="shared" si="22"/>
        <v>0.89478832012403542</v>
      </c>
      <c r="K106" s="33">
        <f t="shared" si="23"/>
        <v>-0.11116810250898135</v>
      </c>
    </row>
    <row r="107" spans="1:11" x14ac:dyDescent="0.2">
      <c r="A107" s="11">
        <v>20.92583999208696</v>
      </c>
      <c r="B107" s="11">
        <v>0</v>
      </c>
      <c r="C107" s="12">
        <v>0</v>
      </c>
      <c r="D107" s="35">
        <f t="shared" si="16"/>
        <v>-2.7497582215747149</v>
      </c>
      <c r="E107" s="35">
        <f t="shared" si="17"/>
        <v>-2.7497582215747149</v>
      </c>
      <c r="F107" s="35">
        <f t="shared" si="18"/>
        <v>6.0100306363930961E-2</v>
      </c>
      <c r="G107" s="36">
        <f t="shared" si="19"/>
        <v>-6.1982118309685828E-2</v>
      </c>
      <c r="H107" s="20">
        <f t="shared" si="20"/>
        <v>-2.6562381538237529</v>
      </c>
      <c r="I107" s="20">
        <f t="shared" si="21"/>
        <v>-2.6562381538237529</v>
      </c>
      <c r="J107" s="20">
        <f t="shared" si="22"/>
        <v>6.5605563643393608E-2</v>
      </c>
      <c r="K107" s="33">
        <f t="shared" si="23"/>
        <v>-6.7856621167546607E-2</v>
      </c>
    </row>
    <row r="108" spans="1:11" x14ac:dyDescent="0.2">
      <c r="A108" s="11">
        <v>35.122131692238305</v>
      </c>
      <c r="B108" s="11">
        <v>10.147999824265558</v>
      </c>
      <c r="C108" s="12">
        <v>0</v>
      </c>
      <c r="D108" s="35">
        <f t="shared" si="16"/>
        <v>-2.3315852058643305</v>
      </c>
      <c r="E108" s="35">
        <f t="shared" si="17"/>
        <v>-2.3315852058643305</v>
      </c>
      <c r="F108" s="35">
        <f t="shared" si="18"/>
        <v>8.8540651763303599E-2</v>
      </c>
      <c r="G108" s="36">
        <f t="shared" si="19"/>
        <v>-9.2708284610911962E-2</v>
      </c>
      <c r="H108" s="20">
        <f t="shared" si="20"/>
        <v>-2.4828811108081084</v>
      </c>
      <c r="I108" s="20">
        <f t="shared" si="21"/>
        <v>-2.4828811108081084</v>
      </c>
      <c r="J108" s="20">
        <f t="shared" si="22"/>
        <v>7.706702548485754E-2</v>
      </c>
      <c r="K108" s="33">
        <f t="shared" si="23"/>
        <v>-8.0198664109371529E-2</v>
      </c>
    </row>
    <row r="109" spans="1:11" x14ac:dyDescent="0.2">
      <c r="A109" s="11">
        <v>178.59742905186818</v>
      </c>
      <c r="B109" s="11">
        <v>0</v>
      </c>
      <c r="C109" s="12">
        <v>0</v>
      </c>
      <c r="D109" s="35">
        <f t="shared" si="16"/>
        <v>1.8946943778512475</v>
      </c>
      <c r="E109" s="35">
        <f t="shared" si="17"/>
        <v>1.8946943778512475</v>
      </c>
      <c r="F109" s="35">
        <f t="shared" si="18"/>
        <v>0.86928985457579311</v>
      </c>
      <c r="G109" s="36">
        <f t="shared" si="19"/>
        <v>-2.0347730376139017</v>
      </c>
      <c r="H109" s="20">
        <f t="shared" si="20"/>
        <v>2.0744813521654186</v>
      </c>
      <c r="I109" s="20">
        <f t="shared" si="21"/>
        <v>2.0744813521654186</v>
      </c>
      <c r="J109" s="20">
        <f t="shared" si="22"/>
        <v>0.88839804782051368</v>
      </c>
      <c r="K109" s="33">
        <f t="shared" si="23"/>
        <v>-2.1928167365401943</v>
      </c>
    </row>
    <row r="110" spans="1:11" x14ac:dyDescent="0.2">
      <c r="A110" s="11">
        <v>72.570870693445016</v>
      </c>
      <c r="B110" s="11">
        <v>18.441484060271616</v>
      </c>
      <c r="C110" s="12">
        <v>0</v>
      </c>
      <c r="D110" s="35">
        <f t="shared" si="16"/>
        <v>-1.2284765593634459</v>
      </c>
      <c r="E110" s="35">
        <f t="shared" si="17"/>
        <v>-1.2284765593634459</v>
      </c>
      <c r="F110" s="35">
        <f t="shared" si="18"/>
        <v>0.22644817469452336</v>
      </c>
      <c r="G110" s="36">
        <f t="shared" si="19"/>
        <v>-0.25676261017214558</v>
      </c>
      <c r="H110" s="20">
        <f t="shared" si="20"/>
        <v>-1.5657075204133211</v>
      </c>
      <c r="I110" s="20">
        <f t="shared" si="21"/>
        <v>-1.5657075204133211</v>
      </c>
      <c r="J110" s="20">
        <f t="shared" si="22"/>
        <v>0.17282917989071275</v>
      </c>
      <c r="K110" s="33">
        <f t="shared" si="23"/>
        <v>-0.18974405134667696</v>
      </c>
    </row>
    <row r="111" spans="1:11" x14ac:dyDescent="0.2">
      <c r="A111" s="11">
        <v>149.04971943600154</v>
      </c>
      <c r="B111" s="11">
        <v>0</v>
      </c>
      <c r="C111" s="12">
        <v>1</v>
      </c>
      <c r="D111" s="35">
        <f t="shared" si="16"/>
        <v>1.0243223751915718</v>
      </c>
      <c r="E111" s="35">
        <f t="shared" si="17"/>
        <v>1.0243223751915718</v>
      </c>
      <c r="F111" s="35">
        <f t="shared" si="18"/>
        <v>0.73581369020117027</v>
      </c>
      <c r="G111" s="36">
        <f t="shared" si="19"/>
        <v>-0.30677833061179904</v>
      </c>
      <c r="H111" s="20">
        <f t="shared" si="20"/>
        <v>1.187942901765926</v>
      </c>
      <c r="I111" s="20">
        <f t="shared" si="21"/>
        <v>1.187942901765926</v>
      </c>
      <c r="J111" s="20">
        <f t="shared" si="22"/>
        <v>0.76637295198747868</v>
      </c>
      <c r="K111" s="33">
        <f t="shared" si="23"/>
        <v>-0.26608634524018582</v>
      </c>
    </row>
    <row r="112" spans="1:11" x14ac:dyDescent="0.2">
      <c r="A112" s="11">
        <v>125.44313797824449</v>
      </c>
      <c r="B112" s="11">
        <v>0</v>
      </c>
      <c r="C112" s="12">
        <v>0</v>
      </c>
      <c r="D112" s="35">
        <f t="shared" si="16"/>
        <v>0.32895519288030206</v>
      </c>
      <c r="E112" s="35">
        <f t="shared" si="17"/>
        <v>0.32895519288030206</v>
      </c>
      <c r="F112" s="35">
        <f t="shared" si="18"/>
        <v>0.58150513748038812</v>
      </c>
      <c r="G112" s="36">
        <f t="shared" si="19"/>
        <v>-0.87109066506675781</v>
      </c>
      <c r="H112" s="20">
        <f t="shared" si="20"/>
        <v>0.47965984304954823</v>
      </c>
      <c r="I112" s="20">
        <f t="shared" si="21"/>
        <v>0.47965984304954823</v>
      </c>
      <c r="J112" s="20">
        <f t="shared" si="22"/>
        <v>0.61766754844225313</v>
      </c>
      <c r="K112" s="33">
        <f t="shared" si="23"/>
        <v>-0.96146475682411048</v>
      </c>
    </row>
    <row r="113" spans="1:11" x14ac:dyDescent="0.2">
      <c r="A113" s="11">
        <v>258.72694055782921</v>
      </c>
      <c r="B113" s="11">
        <v>10.663459818399705</v>
      </c>
      <c r="C113" s="12">
        <v>1</v>
      </c>
      <c r="D113" s="35">
        <f t="shared" si="16"/>
        <v>4.2550290470445011</v>
      </c>
      <c r="E113" s="35">
        <f t="shared" si="17"/>
        <v>4.2550290470445011</v>
      </c>
      <c r="F113" s="35">
        <f t="shared" si="18"/>
        <v>0.98600593478407017</v>
      </c>
      <c r="G113" s="36">
        <f t="shared" si="19"/>
        <v>-1.4092905346834942E-2</v>
      </c>
      <c r="H113" s="20">
        <f t="shared" si="20"/>
        <v>4.2132443393692718</v>
      </c>
      <c r="I113" s="20">
        <f t="shared" si="21"/>
        <v>4.2132443393692718</v>
      </c>
      <c r="J113" s="20">
        <f t="shared" si="22"/>
        <v>0.98541751594732396</v>
      </c>
      <c r="K113" s="33">
        <f t="shared" si="23"/>
        <v>-1.468985356108222E-2</v>
      </c>
    </row>
    <row r="114" spans="1:11" x14ac:dyDescent="0.2">
      <c r="A114" s="11">
        <v>119.59786517386357</v>
      </c>
      <c r="B114" s="11">
        <v>0</v>
      </c>
      <c r="C114" s="12">
        <v>1</v>
      </c>
      <c r="D114" s="35">
        <f t="shared" si="16"/>
        <v>0.15677393541629758</v>
      </c>
      <c r="E114" s="35">
        <f t="shared" si="17"/>
        <v>0.15677393541629758</v>
      </c>
      <c r="F114" s="35">
        <f t="shared" si="18"/>
        <v>0.53911340565959653</v>
      </c>
      <c r="G114" s="36">
        <f t="shared" si="19"/>
        <v>-0.61782933009357022</v>
      </c>
      <c r="H114" s="20">
        <f t="shared" si="20"/>
        <v>0.30428045962094297</v>
      </c>
      <c r="I114" s="20">
        <f t="shared" si="21"/>
        <v>0.30428045962094297</v>
      </c>
      <c r="J114" s="20">
        <f t="shared" si="22"/>
        <v>0.5754885758218613</v>
      </c>
      <c r="K114" s="33">
        <f t="shared" si="23"/>
        <v>-0.55253590189149449</v>
      </c>
    </row>
    <row r="115" spans="1:11" x14ac:dyDescent="0.2">
      <c r="A115" s="11">
        <v>39.547128005367952</v>
      </c>
      <c r="B115" s="11">
        <v>0</v>
      </c>
      <c r="C115" s="12">
        <v>0</v>
      </c>
      <c r="D115" s="35">
        <f t="shared" si="16"/>
        <v>-2.2012403177870428</v>
      </c>
      <c r="E115" s="35">
        <f t="shared" si="17"/>
        <v>-2.2012403177870428</v>
      </c>
      <c r="F115" s="35">
        <f t="shared" si="18"/>
        <v>9.9639163454699531E-2</v>
      </c>
      <c r="G115" s="36">
        <f t="shared" si="19"/>
        <v>-0.10495966651380201</v>
      </c>
      <c r="H115" s="20">
        <f t="shared" si="20"/>
        <v>-2.0975319788154536</v>
      </c>
      <c r="I115" s="20">
        <f t="shared" si="21"/>
        <v>-2.0975319788154536</v>
      </c>
      <c r="J115" s="20">
        <f t="shared" si="22"/>
        <v>0.10933693131220228</v>
      </c>
      <c r="K115" s="33">
        <f t="shared" si="23"/>
        <v>-0.11578907264880343</v>
      </c>
    </row>
    <row r="116" spans="1:11" x14ac:dyDescent="0.2">
      <c r="A116" s="11">
        <v>81.115984615967051</v>
      </c>
      <c r="B116" s="11">
        <v>0</v>
      </c>
      <c r="C116" s="12">
        <v>1</v>
      </c>
      <c r="D116" s="35">
        <f t="shared" si="16"/>
        <v>-0.97676744165549323</v>
      </c>
      <c r="E116" s="35">
        <f t="shared" si="17"/>
        <v>-0.97676744165549323</v>
      </c>
      <c r="F116" s="35">
        <f t="shared" si="18"/>
        <v>0.27353366456377431</v>
      </c>
      <c r="G116" s="36">
        <f t="shared" si="19"/>
        <v>-1.296330576710256</v>
      </c>
      <c r="H116" s="20">
        <f t="shared" si="20"/>
        <v>-0.85031552097365459</v>
      </c>
      <c r="I116" s="20">
        <f t="shared" si="21"/>
        <v>-0.85031552097365459</v>
      </c>
      <c r="J116" s="20">
        <f t="shared" si="22"/>
        <v>0.29936667399003636</v>
      </c>
      <c r="K116" s="33">
        <f t="shared" si="23"/>
        <v>-1.2060861225104669</v>
      </c>
    </row>
    <row r="117" spans="1:11" x14ac:dyDescent="0.2">
      <c r="A117" s="11">
        <v>296.70038925019406</v>
      </c>
      <c r="B117" s="11">
        <v>0</v>
      </c>
      <c r="C117" s="12">
        <v>1</v>
      </c>
      <c r="D117" s="35">
        <f t="shared" si="16"/>
        <v>5.3735938026870231</v>
      </c>
      <c r="E117" s="35">
        <f t="shared" si="17"/>
        <v>5.3735938026870231</v>
      </c>
      <c r="F117" s="35">
        <f t="shared" si="18"/>
        <v>0.99538397123501132</v>
      </c>
      <c r="G117" s="36">
        <f t="shared" si="19"/>
        <v>-4.626715525379012E-3</v>
      </c>
      <c r="H117" s="20">
        <f t="shared" si="20"/>
        <v>5.6179984870973652</v>
      </c>
      <c r="I117" s="20">
        <f t="shared" si="21"/>
        <v>5.6179984870973652</v>
      </c>
      <c r="J117" s="20">
        <f t="shared" si="22"/>
        <v>0.99638123984635207</v>
      </c>
      <c r="K117" s="33">
        <f t="shared" si="23"/>
        <v>-3.6253237055705605E-3</v>
      </c>
    </row>
    <row r="118" spans="1:11" x14ac:dyDescent="0.2">
      <c r="A118" s="11">
        <v>132.75362978129141</v>
      </c>
      <c r="B118" s="11">
        <v>0</v>
      </c>
      <c r="C118" s="12">
        <v>0</v>
      </c>
      <c r="D118" s="35">
        <f t="shared" si="16"/>
        <v>0.54429666854000391</v>
      </c>
      <c r="E118" s="35">
        <f t="shared" si="17"/>
        <v>0.54429666854000391</v>
      </c>
      <c r="F118" s="35">
        <f t="shared" si="18"/>
        <v>0.63281136505077829</v>
      </c>
      <c r="G118" s="36">
        <f t="shared" si="19"/>
        <v>-1.0018795712887956</v>
      </c>
      <c r="H118" s="20">
        <f t="shared" si="20"/>
        <v>0.69900111040961477</v>
      </c>
      <c r="I118" s="20">
        <f t="shared" si="21"/>
        <v>0.69900111040961477</v>
      </c>
      <c r="J118" s="20">
        <f t="shared" si="22"/>
        <v>0.66796626829252104</v>
      </c>
      <c r="K118" s="33">
        <f t="shared" si="23"/>
        <v>-1.1025187136981831</v>
      </c>
    </row>
    <row r="119" spans="1:11" x14ac:dyDescent="0.2">
      <c r="A119" s="11">
        <v>118.7672440197472</v>
      </c>
      <c r="B119" s="11">
        <v>12.4375862163793</v>
      </c>
      <c r="C119" s="12">
        <v>1</v>
      </c>
      <c r="D119" s="35">
        <f t="shared" si="16"/>
        <v>0.13230674635973738</v>
      </c>
      <c r="E119" s="35">
        <f t="shared" si="17"/>
        <v>0.13230674635973738</v>
      </c>
      <c r="F119" s="35">
        <f t="shared" si="18"/>
        <v>0.5330285200803575</v>
      </c>
      <c r="G119" s="36">
        <f t="shared" si="19"/>
        <v>-0.62918034765428499</v>
      </c>
      <c r="H119" s="20">
        <f t="shared" si="20"/>
        <v>-3.0212069402967445E-2</v>
      </c>
      <c r="I119" s="20">
        <f t="shared" si="21"/>
        <v>-3.0212069402967445E-2</v>
      </c>
      <c r="J119" s="20">
        <f t="shared" si="22"/>
        <v>0.49244755711025096</v>
      </c>
      <c r="K119" s="33">
        <f t="shared" si="23"/>
        <v>-0.70836730706458439</v>
      </c>
    </row>
    <row r="120" spans="1:11" x14ac:dyDescent="0.2">
      <c r="A120" s="11">
        <v>227.08212436265595</v>
      </c>
      <c r="B120" s="11">
        <v>0</v>
      </c>
      <c r="C120" s="12">
        <v>1</v>
      </c>
      <c r="D120" s="35">
        <f t="shared" si="16"/>
        <v>3.3228836319291348</v>
      </c>
      <c r="E120" s="35">
        <f t="shared" si="17"/>
        <v>3.3228836319291348</v>
      </c>
      <c r="F120" s="35">
        <f t="shared" si="18"/>
        <v>0.96520556475652441</v>
      </c>
      <c r="G120" s="36">
        <f t="shared" si="19"/>
        <v>-3.5414179855708196E-2</v>
      </c>
      <c r="H120" s="20">
        <f t="shared" si="20"/>
        <v>3.5291980529765001</v>
      </c>
      <c r="I120" s="20">
        <f t="shared" si="21"/>
        <v>3.5291980529765001</v>
      </c>
      <c r="J120" s="20">
        <f t="shared" si="22"/>
        <v>0.97150722205467577</v>
      </c>
      <c r="K120" s="33">
        <f t="shared" si="23"/>
        <v>-2.8906576270837019E-2</v>
      </c>
    </row>
    <row r="121" spans="1:11" x14ac:dyDescent="0.2">
      <c r="A121" s="11">
        <v>227.19707836334206</v>
      </c>
      <c r="B121" s="11">
        <v>12.904859732007521</v>
      </c>
      <c r="C121" s="12">
        <v>1</v>
      </c>
      <c r="D121" s="35">
        <f t="shared" si="16"/>
        <v>3.326269774039357</v>
      </c>
      <c r="E121" s="35">
        <f t="shared" si="17"/>
        <v>3.326269774039357</v>
      </c>
      <c r="F121" s="35">
        <f t="shared" si="18"/>
        <v>0.96531910525333497</v>
      </c>
      <c r="G121" s="36">
        <f t="shared" si="19"/>
        <v>-3.5296553286407843E-2</v>
      </c>
      <c r="H121" s="20">
        <f t="shared" si="20"/>
        <v>3.211445794155849</v>
      </c>
      <c r="I121" s="20">
        <f t="shared" si="21"/>
        <v>3.211445794155849</v>
      </c>
      <c r="J121" s="20">
        <f t="shared" si="22"/>
        <v>0.9612627380411819</v>
      </c>
      <c r="K121" s="33">
        <f t="shared" si="23"/>
        <v>-3.9507506711793518E-2</v>
      </c>
    </row>
    <row r="122" spans="1:11" x14ac:dyDescent="0.2">
      <c r="A122" s="11">
        <v>85.187391169460909</v>
      </c>
      <c r="B122" s="11">
        <v>0</v>
      </c>
      <c r="C122" s="12">
        <v>0</v>
      </c>
      <c r="D122" s="35">
        <f t="shared" si="16"/>
        <v>-0.85683806906874915</v>
      </c>
      <c r="E122" s="35">
        <f t="shared" si="17"/>
        <v>-0.85683806906874915</v>
      </c>
      <c r="F122" s="35">
        <f t="shared" si="18"/>
        <v>0.29800038668883733</v>
      </c>
      <c r="G122" s="36">
        <f t="shared" si="19"/>
        <v>-0.35382242579527723</v>
      </c>
      <c r="H122" s="20">
        <f t="shared" si="20"/>
        <v>-0.7281585584271375</v>
      </c>
      <c r="I122" s="20">
        <f t="shared" si="21"/>
        <v>-0.7281585584271375</v>
      </c>
      <c r="J122" s="20">
        <f t="shared" si="22"/>
        <v>0.32559894909780224</v>
      </c>
      <c r="K122" s="33">
        <f t="shared" si="23"/>
        <v>-0.39393031401842521</v>
      </c>
    </row>
    <row r="123" spans="1:11" x14ac:dyDescent="0.2">
      <c r="A123" s="11">
        <v>67.386635194799624</v>
      </c>
      <c r="B123" s="11">
        <v>0</v>
      </c>
      <c r="C123" s="12">
        <v>1</v>
      </c>
      <c r="D123" s="35">
        <f t="shared" si="16"/>
        <v>-1.3811859737944174</v>
      </c>
      <c r="E123" s="35">
        <f t="shared" si="17"/>
        <v>-1.3811859737944174</v>
      </c>
      <c r="F123" s="35">
        <f t="shared" si="18"/>
        <v>0.20081859470157121</v>
      </c>
      <c r="G123" s="36">
        <f t="shared" si="19"/>
        <v>-1.6053532923564908</v>
      </c>
      <c r="H123" s="20">
        <f t="shared" si="20"/>
        <v>-1.2622457964187266</v>
      </c>
      <c r="I123" s="20">
        <f t="shared" si="21"/>
        <v>-1.2622457964187266</v>
      </c>
      <c r="J123" s="20">
        <f t="shared" si="22"/>
        <v>0.22058753314197599</v>
      </c>
      <c r="K123" s="33">
        <f t="shared" si="23"/>
        <v>-1.5114606871686715</v>
      </c>
    </row>
    <row r="124" spans="1:11" x14ac:dyDescent="0.2">
      <c r="A124" s="11">
        <v>139.91257135013583</v>
      </c>
      <c r="B124" s="11">
        <v>18.301446521389668</v>
      </c>
      <c r="C124" s="12">
        <v>0</v>
      </c>
      <c r="D124" s="35">
        <f t="shared" si="16"/>
        <v>0.75517400526774914</v>
      </c>
      <c r="E124" s="35">
        <f t="shared" si="17"/>
        <v>0.75517400526774914</v>
      </c>
      <c r="F124" s="35">
        <f t="shared" si="18"/>
        <v>0.68030504230756439</v>
      </c>
      <c r="G124" s="36">
        <f t="shared" si="19"/>
        <v>-1.1403879950381068</v>
      </c>
      <c r="H124" s="20">
        <f t="shared" si="20"/>
        <v>0.45827325741912495</v>
      </c>
      <c r="I124" s="20">
        <f t="shared" si="21"/>
        <v>0.45827325741912495</v>
      </c>
      <c r="J124" s="20">
        <f t="shared" si="22"/>
        <v>0.61260446495077114</v>
      </c>
      <c r="K124" s="33">
        <f t="shared" si="23"/>
        <v>-0.94830905350356676</v>
      </c>
    </row>
    <row r="125" spans="1:11" x14ac:dyDescent="0.2">
      <c r="A125" s="11">
        <v>97.833765753371964</v>
      </c>
      <c r="B125" s="11">
        <v>0</v>
      </c>
      <c r="C125" s="12">
        <v>0</v>
      </c>
      <c r="D125" s="35">
        <f t="shared" si="16"/>
        <v>-0.48432018135157451</v>
      </c>
      <c r="E125" s="35">
        <f t="shared" si="17"/>
        <v>-0.48432018135157451</v>
      </c>
      <c r="F125" s="35">
        <f t="shared" si="18"/>
        <v>0.38123249757757621</v>
      </c>
      <c r="G125" s="36">
        <f t="shared" si="19"/>
        <v>-0.48002567875598828</v>
      </c>
      <c r="H125" s="20">
        <f t="shared" si="20"/>
        <v>-0.34872145577023117</v>
      </c>
      <c r="I125" s="20">
        <f t="shared" si="21"/>
        <v>-0.34872145577023117</v>
      </c>
      <c r="J125" s="20">
        <f t="shared" si="22"/>
        <v>0.41369249902496769</v>
      </c>
      <c r="K125" s="33">
        <f t="shared" si="23"/>
        <v>-0.5339108813448179</v>
      </c>
    </row>
    <row r="126" spans="1:11" x14ac:dyDescent="0.2">
      <c r="A126" s="11">
        <v>159.66497681821912</v>
      </c>
      <c r="B126" s="11">
        <v>12.356612683159662</v>
      </c>
      <c r="C126" s="12">
        <v>1</v>
      </c>
      <c r="D126" s="35">
        <f t="shared" si="16"/>
        <v>1.3370106663187897</v>
      </c>
      <c r="E126" s="35">
        <f t="shared" si="17"/>
        <v>1.3370106663187897</v>
      </c>
      <c r="F126" s="35">
        <f t="shared" si="18"/>
        <v>0.79199791677473474</v>
      </c>
      <c r="G126" s="36">
        <f t="shared" si="19"/>
        <v>-0.2331965175061014</v>
      </c>
      <c r="H126" s="20">
        <f t="shared" si="20"/>
        <v>1.1988836671638754</v>
      </c>
      <c r="I126" s="20">
        <f t="shared" si="21"/>
        <v>1.1988836671638754</v>
      </c>
      <c r="J126" s="20">
        <f t="shared" si="22"/>
        <v>0.76832613456658272</v>
      </c>
      <c r="K126" s="33">
        <f t="shared" si="23"/>
        <v>-0.26354098159104833</v>
      </c>
    </row>
    <row r="127" spans="1:11" x14ac:dyDescent="0.2">
      <c r="A127" s="11">
        <v>25.929165778802506</v>
      </c>
      <c r="B127" s="11">
        <v>9.3398566477704428</v>
      </c>
      <c r="C127" s="12">
        <v>0</v>
      </c>
      <c r="D127" s="35">
        <f t="shared" si="16"/>
        <v>-2.6023777734264097</v>
      </c>
      <c r="E127" s="35">
        <f t="shared" si="17"/>
        <v>-2.6023777734264097</v>
      </c>
      <c r="F127" s="35">
        <f t="shared" si="18"/>
        <v>6.8985547578628209E-2</v>
      </c>
      <c r="G127" s="36">
        <f t="shared" si="19"/>
        <v>-7.1480478279509763E-2</v>
      </c>
      <c r="H127" s="20">
        <f t="shared" si="20"/>
        <v>-2.7385887865829557</v>
      </c>
      <c r="I127" s="20">
        <f t="shared" si="21"/>
        <v>-2.7385887865829557</v>
      </c>
      <c r="J127" s="20">
        <f t="shared" si="22"/>
        <v>6.0734357079304808E-2</v>
      </c>
      <c r="K127" s="33">
        <f t="shared" si="23"/>
        <v>-6.2656939973432677E-2</v>
      </c>
    </row>
    <row r="128" spans="1:11" x14ac:dyDescent="0.2">
      <c r="A128" s="11">
        <v>177.37986900199505</v>
      </c>
      <c r="B128" s="11">
        <v>0</v>
      </c>
      <c r="C128" s="12">
        <v>1</v>
      </c>
      <c r="D128" s="35">
        <f t="shared" si="16"/>
        <v>1.8588293245952272</v>
      </c>
      <c r="E128" s="35">
        <f t="shared" si="17"/>
        <v>1.8588293245952272</v>
      </c>
      <c r="F128" s="35">
        <f t="shared" si="18"/>
        <v>0.86516043793838437</v>
      </c>
      <c r="G128" s="36">
        <f t="shared" si="19"/>
        <v>-0.1448403118636459</v>
      </c>
      <c r="H128" s="20">
        <f t="shared" si="20"/>
        <v>2.0379501348928888</v>
      </c>
      <c r="I128" s="20">
        <f t="shared" si="21"/>
        <v>2.0379501348928888</v>
      </c>
      <c r="J128" s="20">
        <f t="shared" si="22"/>
        <v>0.8847243728548132</v>
      </c>
      <c r="K128" s="33">
        <f t="shared" si="23"/>
        <v>-0.1224791255845884</v>
      </c>
    </row>
    <row r="129" spans="1:11" x14ac:dyDescent="0.2">
      <c r="A129" s="11">
        <v>83.528405789832348</v>
      </c>
      <c r="B129" s="11">
        <v>9.9973416422807801</v>
      </c>
      <c r="C129" s="12">
        <v>0</v>
      </c>
      <c r="D129" s="35">
        <f t="shared" si="16"/>
        <v>-0.90570596597251019</v>
      </c>
      <c r="E129" s="35">
        <f t="shared" si="17"/>
        <v>-0.90570596597251019</v>
      </c>
      <c r="F129" s="35">
        <f t="shared" si="18"/>
        <v>0.28787933248836917</v>
      </c>
      <c r="G129" s="36">
        <f t="shared" si="19"/>
        <v>-0.33950790508756079</v>
      </c>
      <c r="H129" s="20">
        <f t="shared" si="20"/>
        <v>-1.0267674563967357</v>
      </c>
      <c r="I129" s="20">
        <f t="shared" si="21"/>
        <v>-1.0267674563967357</v>
      </c>
      <c r="J129" s="20">
        <f t="shared" si="22"/>
        <v>0.26371127994020938</v>
      </c>
      <c r="K129" s="33">
        <f t="shared" si="23"/>
        <v>-0.30613295448606598</v>
      </c>
    </row>
    <row r="130" spans="1:11" x14ac:dyDescent="0.2">
      <c r="A130" s="11">
        <v>51.801874421754718</v>
      </c>
      <c r="B130" s="11">
        <v>0</v>
      </c>
      <c r="C130" s="12">
        <v>0</v>
      </c>
      <c r="D130" s="35">
        <f t="shared" si="16"/>
        <v>-1.8402584237863833</v>
      </c>
      <c r="E130" s="35">
        <f t="shared" si="17"/>
        <v>-1.8402584237863833</v>
      </c>
      <c r="F130" s="35">
        <f t="shared" si="18"/>
        <v>0.13702073211673627</v>
      </c>
      <c r="G130" s="36">
        <f t="shared" si="19"/>
        <v>-0.14736461149751245</v>
      </c>
      <c r="H130" s="20">
        <f t="shared" si="20"/>
        <v>-1.7298451415186531</v>
      </c>
      <c r="I130" s="20">
        <f t="shared" si="21"/>
        <v>-1.7298451415186531</v>
      </c>
      <c r="J130" s="20">
        <f t="shared" si="22"/>
        <v>0.15060738891476994</v>
      </c>
      <c r="K130" s="33">
        <f t="shared" si="23"/>
        <v>-0.16323376012216578</v>
      </c>
    </row>
    <row r="131" spans="1:11" x14ac:dyDescent="0.2">
      <c r="A131" s="11">
        <v>85.712906342714362</v>
      </c>
      <c r="B131" s="11">
        <v>0</v>
      </c>
      <c r="C131" s="12">
        <v>1</v>
      </c>
      <c r="D131" s="35">
        <f t="shared" ref="D131:D194" si="24">$N$2+$N$3*A131</f>
        <v>-0.84135823324665093</v>
      </c>
      <c r="E131" s="35">
        <f t="shared" ref="E131:E194" si="25">MIN(MAX(D131,-35),35)</f>
        <v>-0.84135823324665093</v>
      </c>
      <c r="F131" s="35">
        <f t="shared" ref="F131:F194" si="26">1/(1+EXP(-E131))</f>
        <v>0.30124880151119793</v>
      </c>
      <c r="G131" s="36">
        <f t="shared" ref="G131:G194" si="27">C131*LN(F131)+(1-C131)*LN(1-F131)</f>
        <v>-1.199818772571251</v>
      </c>
      <c r="H131" s="20">
        <f t="shared" ref="H131:H194" si="28">$T$2+$T$3*A131+$T$4*B131</f>
        <v>-0.71239119732151179</v>
      </c>
      <c r="I131" s="20">
        <f t="shared" ref="I131:I194" si="29">MIN(MAX(H131,-700),700)</f>
        <v>-0.71239119732151179</v>
      </c>
      <c r="J131" s="20">
        <f t="shared" ref="J131:J194" si="30">1/(1+EXP(-I131))</f>
        <v>0.32907068844777027</v>
      </c>
      <c r="K131" s="33">
        <f t="shared" ref="K131:K194" si="31">C131*LN(J131)+(1-C131)*LN(1-J131)</f>
        <v>-1.1114826927916868</v>
      </c>
    </row>
    <row r="132" spans="1:11" x14ac:dyDescent="0.2">
      <c r="A132" s="11">
        <v>89.002253638527577</v>
      </c>
      <c r="B132" s="11">
        <v>9.243840399762016</v>
      </c>
      <c r="C132" s="12">
        <v>1</v>
      </c>
      <c r="D132" s="35">
        <f t="shared" si="24"/>
        <v>-0.74446558638772897</v>
      </c>
      <c r="E132" s="35">
        <f t="shared" si="25"/>
        <v>-0.74446558638772897</v>
      </c>
      <c r="F132" s="35">
        <f t="shared" si="26"/>
        <v>0.32202841579738944</v>
      </c>
      <c r="G132" s="36">
        <f t="shared" si="27"/>
        <v>-1.1331154895133588</v>
      </c>
      <c r="H132" s="20">
        <f t="shared" si="28"/>
        <v>-0.8437775614856492</v>
      </c>
      <c r="I132" s="20">
        <f t="shared" si="29"/>
        <v>-0.8437775614856492</v>
      </c>
      <c r="J132" s="20">
        <f t="shared" si="30"/>
        <v>0.30073978285670194</v>
      </c>
      <c r="K132" s="33">
        <f t="shared" si="31"/>
        <v>-1.2015098969182099</v>
      </c>
    </row>
    <row r="133" spans="1:11" x14ac:dyDescent="0.2">
      <c r="A133" s="11">
        <v>87.920637752453018</v>
      </c>
      <c r="B133" s="11">
        <v>12.429344270165593</v>
      </c>
      <c r="C133" s="12">
        <v>0</v>
      </c>
      <c r="D133" s="35">
        <f t="shared" si="24"/>
        <v>-0.77632620086884963</v>
      </c>
      <c r="E133" s="35">
        <f t="shared" si="25"/>
        <v>-0.77632620086884963</v>
      </c>
      <c r="F133" s="35">
        <f t="shared" si="26"/>
        <v>0.31511221348333351</v>
      </c>
      <c r="G133" s="36">
        <f t="shared" si="27"/>
        <v>-0.37850026944324072</v>
      </c>
      <c r="H133" s="20">
        <f t="shared" si="28"/>
        <v>-0.95551698849066935</v>
      </c>
      <c r="I133" s="20">
        <f t="shared" si="29"/>
        <v>-0.95551698849066935</v>
      </c>
      <c r="J133" s="20">
        <f t="shared" si="30"/>
        <v>0.27777666566461029</v>
      </c>
      <c r="K133" s="33">
        <f t="shared" si="31"/>
        <v>-0.32542086058681247</v>
      </c>
    </row>
    <row r="134" spans="1:11" x14ac:dyDescent="0.2">
      <c r="A134" s="11">
        <v>38.389859766344102</v>
      </c>
      <c r="B134" s="11">
        <v>0</v>
      </c>
      <c r="C134" s="12">
        <v>0</v>
      </c>
      <c r="D134" s="35">
        <f t="shared" si="24"/>
        <v>-2.2353293855323395</v>
      </c>
      <c r="E134" s="35">
        <f t="shared" si="25"/>
        <v>-2.2353293855323395</v>
      </c>
      <c r="F134" s="35">
        <f t="shared" si="26"/>
        <v>9.6622456192208092E-2</v>
      </c>
      <c r="G134" s="36">
        <f t="shared" si="27"/>
        <v>-0.10161471348945507</v>
      </c>
      <c r="H134" s="20">
        <f t="shared" si="28"/>
        <v>-2.1322542230996548</v>
      </c>
      <c r="I134" s="20">
        <f t="shared" si="29"/>
        <v>-2.1322542230996548</v>
      </c>
      <c r="J134" s="20">
        <f t="shared" si="30"/>
        <v>0.10600118057208602</v>
      </c>
      <c r="K134" s="33">
        <f t="shared" si="31"/>
        <v>-0.11205082435992657</v>
      </c>
    </row>
    <row r="135" spans="1:11" x14ac:dyDescent="0.2">
      <c r="A135" s="11">
        <v>60.569976584388542</v>
      </c>
      <c r="B135" s="11">
        <v>11.333756126387064</v>
      </c>
      <c r="C135" s="12">
        <v>0</v>
      </c>
      <c r="D135" s="35">
        <f t="shared" si="24"/>
        <v>-1.5819808537808133</v>
      </c>
      <c r="E135" s="35">
        <f t="shared" si="25"/>
        <v>-1.5819808537808133</v>
      </c>
      <c r="F135" s="35">
        <f t="shared" si="26"/>
        <v>0.17051512773559943</v>
      </c>
      <c r="G135" s="36">
        <f t="shared" si="27"/>
        <v>-0.18695040669165552</v>
      </c>
      <c r="H135" s="20">
        <f t="shared" si="28"/>
        <v>-1.7488668847144941</v>
      </c>
      <c r="I135" s="20">
        <f t="shared" si="29"/>
        <v>-1.7488668847144941</v>
      </c>
      <c r="J135" s="20">
        <f t="shared" si="30"/>
        <v>0.14819017398865447</v>
      </c>
      <c r="K135" s="33">
        <f t="shared" si="31"/>
        <v>-0.16039198597450829</v>
      </c>
    </row>
    <row r="136" spans="1:11" x14ac:dyDescent="0.2">
      <c r="A136" s="11">
        <v>64.285723066417845</v>
      </c>
      <c r="B136" s="11">
        <v>0</v>
      </c>
      <c r="C136" s="12">
        <v>1</v>
      </c>
      <c r="D136" s="35">
        <f t="shared" si="24"/>
        <v>-1.4725279808175959</v>
      </c>
      <c r="E136" s="35">
        <f t="shared" si="25"/>
        <v>-1.4725279808175959</v>
      </c>
      <c r="F136" s="35">
        <f t="shared" si="26"/>
        <v>0.18655867739205659</v>
      </c>
      <c r="G136" s="36">
        <f t="shared" si="27"/>
        <v>-1.6790094652959513</v>
      </c>
      <c r="H136" s="20">
        <f t="shared" si="28"/>
        <v>-1.355284406478857</v>
      </c>
      <c r="I136" s="20">
        <f t="shared" si="29"/>
        <v>-1.355284406478857</v>
      </c>
      <c r="J136" s="20">
        <f t="shared" si="30"/>
        <v>0.20500777874933979</v>
      </c>
      <c r="K136" s="33">
        <f t="shared" si="31"/>
        <v>-1.584707355444896</v>
      </c>
    </row>
    <row r="137" spans="1:11" x14ac:dyDescent="0.2">
      <c r="A137" s="11">
        <v>53.76323408611659</v>
      </c>
      <c r="B137" s="11">
        <v>17.532623132910114</v>
      </c>
      <c r="C137" s="12">
        <v>0</v>
      </c>
      <c r="D137" s="35">
        <f t="shared" si="24"/>
        <v>-1.7824836398454356</v>
      </c>
      <c r="E137" s="35">
        <f t="shared" si="25"/>
        <v>-1.7824836398454356</v>
      </c>
      <c r="F137" s="35">
        <f t="shared" si="26"/>
        <v>0.14399672573485517</v>
      </c>
      <c r="G137" s="36">
        <f t="shared" si="27"/>
        <v>-0.15548107777160669</v>
      </c>
      <c r="H137" s="20">
        <f t="shared" si="28"/>
        <v>-2.107383327291533</v>
      </c>
      <c r="I137" s="20">
        <f t="shared" si="29"/>
        <v>-2.107383327291533</v>
      </c>
      <c r="J137" s="20">
        <f t="shared" si="30"/>
        <v>0.10838126933120724</v>
      </c>
      <c r="K137" s="33">
        <f t="shared" si="31"/>
        <v>-0.11471666976287594</v>
      </c>
    </row>
    <row r="138" spans="1:11" x14ac:dyDescent="0.2">
      <c r="A138" s="11">
        <v>248.70202711088237</v>
      </c>
      <c r="B138" s="11">
        <v>0</v>
      </c>
      <c r="C138" s="12">
        <v>1</v>
      </c>
      <c r="D138" s="35">
        <f t="shared" si="24"/>
        <v>3.959730219935965</v>
      </c>
      <c r="E138" s="35">
        <f t="shared" si="25"/>
        <v>3.959730219935965</v>
      </c>
      <c r="F138" s="35">
        <f t="shared" si="26"/>
        <v>0.98128853716420916</v>
      </c>
      <c r="G138" s="36">
        <f t="shared" si="27"/>
        <v>-1.8888737113561174E-2</v>
      </c>
      <c r="H138" s="20">
        <f t="shared" si="28"/>
        <v>4.1778735452355722</v>
      </c>
      <c r="I138" s="20">
        <f t="shared" si="29"/>
        <v>4.1778735452355722</v>
      </c>
      <c r="J138" s="20">
        <f t="shared" si="30"/>
        <v>0.98490041902569236</v>
      </c>
      <c r="K138" s="33">
        <f t="shared" si="31"/>
        <v>-1.5214740356583708E-2</v>
      </c>
    </row>
    <row r="139" spans="1:11" x14ac:dyDescent="0.2">
      <c r="A139" s="11">
        <v>202.66194464276703</v>
      </c>
      <c r="B139" s="11">
        <v>0</v>
      </c>
      <c r="C139" s="12">
        <v>1</v>
      </c>
      <c r="D139" s="35">
        <f t="shared" si="24"/>
        <v>2.6035506953181855</v>
      </c>
      <c r="E139" s="35">
        <f t="shared" si="25"/>
        <v>2.6035506953181855</v>
      </c>
      <c r="F139" s="35">
        <f t="shared" si="26"/>
        <v>0.93108974706472702</v>
      </c>
      <c r="G139" s="36">
        <f t="shared" si="27"/>
        <v>-7.1399607785348346E-2</v>
      </c>
      <c r="H139" s="20">
        <f t="shared" si="28"/>
        <v>2.7965040956850671</v>
      </c>
      <c r="I139" s="20">
        <f t="shared" si="29"/>
        <v>2.7965040956850671</v>
      </c>
      <c r="J139" s="20">
        <f t="shared" si="30"/>
        <v>0.94248661941112044</v>
      </c>
      <c r="K139" s="33">
        <f t="shared" si="31"/>
        <v>-5.9233556672026372E-2</v>
      </c>
    </row>
    <row r="140" spans="1:11" x14ac:dyDescent="0.2">
      <c r="A140" s="11">
        <v>71.992207725932744</v>
      </c>
      <c r="B140" s="11">
        <v>0</v>
      </c>
      <c r="C140" s="12">
        <v>1</v>
      </c>
      <c r="D140" s="35">
        <f t="shared" si="24"/>
        <v>-1.2455219429971134</v>
      </c>
      <c r="E140" s="35">
        <f t="shared" si="25"/>
        <v>-1.2455219429971134</v>
      </c>
      <c r="F140" s="35">
        <f t="shared" si="26"/>
        <v>0.22347627440962931</v>
      </c>
      <c r="G140" s="36">
        <f t="shared" si="27"/>
        <v>-1.4984500253300888</v>
      </c>
      <c r="H140" s="20">
        <f t="shared" si="28"/>
        <v>-1.1240619172607729</v>
      </c>
      <c r="I140" s="20">
        <f t="shared" si="29"/>
        <v>-1.1240619172607729</v>
      </c>
      <c r="J140" s="20">
        <f t="shared" si="30"/>
        <v>0.24525861715388303</v>
      </c>
      <c r="K140" s="33">
        <f t="shared" si="31"/>
        <v>-1.4054420449505298</v>
      </c>
    </row>
    <row r="141" spans="1:11" x14ac:dyDescent="0.2">
      <c r="A141" s="11">
        <v>104.84055266530028</v>
      </c>
      <c r="B141" s="11">
        <v>0</v>
      </c>
      <c r="C141" s="12">
        <v>0</v>
      </c>
      <c r="D141" s="35">
        <f t="shared" si="24"/>
        <v>-0.27792478773129003</v>
      </c>
      <c r="E141" s="35">
        <f t="shared" si="25"/>
        <v>-0.27792478773129003</v>
      </c>
      <c r="F141" s="35">
        <f t="shared" si="26"/>
        <v>0.43096261525062868</v>
      </c>
      <c r="G141" s="36">
        <f t="shared" si="27"/>
        <v>-0.56380914446689856</v>
      </c>
      <c r="H141" s="20">
        <f t="shared" si="28"/>
        <v>-0.13849243660304866</v>
      </c>
      <c r="I141" s="20">
        <f t="shared" si="29"/>
        <v>-0.13849243660304866</v>
      </c>
      <c r="J141" s="20">
        <f t="shared" si="30"/>
        <v>0.46543212462907402</v>
      </c>
      <c r="K141" s="33">
        <f t="shared" si="31"/>
        <v>-0.62629656804632827</v>
      </c>
    </row>
    <row r="142" spans="1:11" x14ac:dyDescent="0.2">
      <c r="A142" s="11">
        <v>66.402904710056021</v>
      </c>
      <c r="B142" s="11">
        <v>13.409313040282974</v>
      </c>
      <c r="C142" s="12">
        <v>0</v>
      </c>
      <c r="D142" s="35">
        <f t="shared" si="24"/>
        <v>-1.4101632273011966</v>
      </c>
      <c r="E142" s="35">
        <f t="shared" si="25"/>
        <v>-1.4101632273011966</v>
      </c>
      <c r="F142" s="35">
        <f t="shared" si="26"/>
        <v>0.19620831241193781</v>
      </c>
      <c r="G142" s="36">
        <f t="shared" si="27"/>
        <v>-0.21841513841381296</v>
      </c>
      <c r="H142" s="20">
        <f t="shared" si="28"/>
        <v>-1.6255183913745581</v>
      </c>
      <c r="I142" s="20">
        <f t="shared" si="29"/>
        <v>-1.6255183913745581</v>
      </c>
      <c r="J142" s="20">
        <f t="shared" si="30"/>
        <v>0.16444522198054753</v>
      </c>
      <c r="K142" s="33">
        <f t="shared" si="31"/>
        <v>-0.17965936993672943</v>
      </c>
    </row>
    <row r="143" spans="1:11" x14ac:dyDescent="0.2">
      <c r="A143" s="11">
        <v>133.55829072146818</v>
      </c>
      <c r="B143" s="11">
        <v>12.849555457741465</v>
      </c>
      <c r="C143" s="12">
        <v>0</v>
      </c>
      <c r="D143" s="35">
        <f t="shared" si="24"/>
        <v>0.56799916064746681</v>
      </c>
      <c r="E143" s="35">
        <f t="shared" si="25"/>
        <v>0.56799916064746681</v>
      </c>
      <c r="F143" s="35">
        <f t="shared" si="26"/>
        <v>0.63830136384565317</v>
      </c>
      <c r="G143" s="36">
        <f t="shared" si="27"/>
        <v>-1.0169439106854741</v>
      </c>
      <c r="H143" s="20">
        <f t="shared" si="28"/>
        <v>0.40331908170815883</v>
      </c>
      <c r="I143" s="20">
        <f t="shared" si="29"/>
        <v>0.40331908170815883</v>
      </c>
      <c r="J143" s="20">
        <f t="shared" si="30"/>
        <v>0.59948484330772223</v>
      </c>
      <c r="K143" s="33">
        <f t="shared" si="31"/>
        <v>-0.91500366876464234</v>
      </c>
    </row>
    <row r="144" spans="1:11" x14ac:dyDescent="0.2">
      <c r="A144" s="11">
        <v>75.011325978566845</v>
      </c>
      <c r="B144" s="11">
        <v>13.341325067485782</v>
      </c>
      <c r="C144" s="12">
        <v>1</v>
      </c>
      <c r="D144" s="35">
        <f t="shared" si="24"/>
        <v>-1.1565892969824638</v>
      </c>
      <c r="E144" s="35">
        <f t="shared" si="25"/>
        <v>-1.1565892969824638</v>
      </c>
      <c r="F144" s="35">
        <f t="shared" si="26"/>
        <v>0.2392875799574597</v>
      </c>
      <c r="G144" s="36">
        <f t="shared" si="27"/>
        <v>-1.4300891869715338</v>
      </c>
      <c r="H144" s="20">
        <f t="shared" si="28"/>
        <v>-1.3655423156450137</v>
      </c>
      <c r="I144" s="20">
        <f t="shared" si="29"/>
        <v>-1.3655423156450137</v>
      </c>
      <c r="J144" s="20">
        <f t="shared" si="30"/>
        <v>0.20334100719715759</v>
      </c>
      <c r="K144" s="33">
        <f t="shared" si="31"/>
        <v>-1.5928708708811479</v>
      </c>
    </row>
    <row r="145" spans="1:11" x14ac:dyDescent="0.2">
      <c r="A145" s="11">
        <v>125.18191652756701</v>
      </c>
      <c r="B145" s="11">
        <v>11.67584680866376</v>
      </c>
      <c r="C145" s="12">
        <v>1</v>
      </c>
      <c r="D145" s="35">
        <f t="shared" si="24"/>
        <v>0.32126052415234962</v>
      </c>
      <c r="E145" s="35">
        <f t="shared" si="25"/>
        <v>0.32126052415234962</v>
      </c>
      <c r="F145" s="35">
        <f t="shared" si="26"/>
        <v>0.57963142078959384</v>
      </c>
      <c r="G145" s="36">
        <f t="shared" si="27"/>
        <v>-0.54536285884281155</v>
      </c>
      <c r="H145" s="20">
        <f t="shared" si="28"/>
        <v>0.18121102491880747</v>
      </c>
      <c r="I145" s="20">
        <f t="shared" si="29"/>
        <v>0.18121102491880747</v>
      </c>
      <c r="J145" s="20">
        <f t="shared" si="30"/>
        <v>0.54517919310196816</v>
      </c>
      <c r="K145" s="33">
        <f t="shared" si="31"/>
        <v>-0.60664074367750886</v>
      </c>
    </row>
    <row r="146" spans="1:11" x14ac:dyDescent="0.2">
      <c r="A146" s="11">
        <v>106.48343009321397</v>
      </c>
      <c r="B146" s="11">
        <v>0</v>
      </c>
      <c r="C146" s="12">
        <v>0</v>
      </c>
      <c r="D146" s="35">
        <f t="shared" si="24"/>
        <v>-0.22953137464962836</v>
      </c>
      <c r="E146" s="35">
        <f t="shared" si="25"/>
        <v>-0.22953137464962836</v>
      </c>
      <c r="F146" s="35">
        <f t="shared" si="26"/>
        <v>0.44286776900508779</v>
      </c>
      <c r="G146" s="36">
        <f t="shared" si="27"/>
        <v>-0.58495266867483076</v>
      </c>
      <c r="H146" s="20">
        <f t="shared" si="28"/>
        <v>-8.9200155472845211E-2</v>
      </c>
      <c r="I146" s="20">
        <f t="shared" si="29"/>
        <v>-8.9200155472845211E-2</v>
      </c>
      <c r="J146" s="20">
        <f t="shared" si="30"/>
        <v>0.47771473554304045</v>
      </c>
      <c r="K146" s="33">
        <f t="shared" si="31"/>
        <v>-0.64954135673327817</v>
      </c>
    </row>
    <row r="147" spans="1:11" x14ac:dyDescent="0.2">
      <c r="A147" s="11">
        <v>28.492235975926434</v>
      </c>
      <c r="B147" s="11">
        <v>12.759289279990435</v>
      </c>
      <c r="C147" s="12">
        <v>0</v>
      </c>
      <c r="D147" s="35">
        <f t="shared" si="24"/>
        <v>-2.5268787053284152</v>
      </c>
      <c r="E147" s="35">
        <f t="shared" si="25"/>
        <v>-2.5268787053284152</v>
      </c>
      <c r="F147" s="35">
        <f t="shared" si="26"/>
        <v>7.3995233345505937E-2</v>
      </c>
      <c r="G147" s="36">
        <f t="shared" si="27"/>
        <v>-7.687589677415882E-2</v>
      </c>
      <c r="H147" s="20">
        <f t="shared" si="28"/>
        <v>-2.746796887619082</v>
      </c>
      <c r="I147" s="20">
        <f t="shared" si="29"/>
        <v>-2.746796887619082</v>
      </c>
      <c r="J147" s="20">
        <f t="shared" si="30"/>
        <v>6.0267805041426904E-2</v>
      </c>
      <c r="K147" s="33">
        <f t="shared" si="31"/>
        <v>-6.2160343289753173E-2</v>
      </c>
    </row>
    <row r="148" spans="1:11" x14ac:dyDescent="0.2">
      <c r="A148" s="11">
        <v>74.015197541072652</v>
      </c>
      <c r="B148" s="11">
        <v>16.180771609134091</v>
      </c>
      <c r="C148" s="12">
        <v>0</v>
      </c>
      <c r="D148" s="35">
        <f t="shared" si="24"/>
        <v>-1.185931750740115</v>
      </c>
      <c r="E148" s="35">
        <f t="shared" si="25"/>
        <v>-1.185931750740115</v>
      </c>
      <c r="F148" s="35">
        <f t="shared" si="26"/>
        <v>0.23398732834044431</v>
      </c>
      <c r="G148" s="36">
        <f t="shared" si="27"/>
        <v>-0.266556566741878</v>
      </c>
      <c r="H148" s="20">
        <f t="shared" si="28"/>
        <v>-1.4661034600174736</v>
      </c>
      <c r="I148" s="20">
        <f t="shared" si="29"/>
        <v>-1.4661034600174736</v>
      </c>
      <c r="J148" s="20">
        <f t="shared" si="30"/>
        <v>0.18753559143507217</v>
      </c>
      <c r="K148" s="33">
        <f t="shared" si="31"/>
        <v>-0.20768317058087038</v>
      </c>
    </row>
    <row r="149" spans="1:11" x14ac:dyDescent="0.2">
      <c r="A149" s="11">
        <v>51.891423349970388</v>
      </c>
      <c r="B149" s="11">
        <v>0</v>
      </c>
      <c r="C149" s="12">
        <v>0</v>
      </c>
      <c r="D149" s="35">
        <f t="shared" si="24"/>
        <v>-1.8376206261025569</v>
      </c>
      <c r="E149" s="35">
        <f t="shared" si="25"/>
        <v>-1.8376206261025569</v>
      </c>
      <c r="F149" s="35">
        <f t="shared" si="26"/>
        <v>0.13733294002380309</v>
      </c>
      <c r="G149" s="36">
        <f t="shared" si="27"/>
        <v>-0.14772645610661092</v>
      </c>
      <c r="H149" s="20">
        <f t="shared" si="28"/>
        <v>-1.7271583489013118</v>
      </c>
      <c r="I149" s="20">
        <f t="shared" si="29"/>
        <v>-1.7271583489013118</v>
      </c>
      <c r="J149" s="20">
        <f t="shared" si="30"/>
        <v>0.15095141908171072</v>
      </c>
      <c r="K149" s="33">
        <f t="shared" si="31"/>
        <v>-0.16363887296712701</v>
      </c>
    </row>
    <row r="150" spans="1:11" x14ac:dyDescent="0.2">
      <c r="A150" s="11">
        <v>127.15782207716188</v>
      </c>
      <c r="B150" s="11">
        <v>17.994342267210687</v>
      </c>
      <c r="C150" s="12">
        <v>0</v>
      </c>
      <c r="D150" s="35">
        <f t="shared" si="24"/>
        <v>0.37946377890965799</v>
      </c>
      <c r="E150" s="35">
        <f t="shared" si="25"/>
        <v>0.37946377890965799</v>
      </c>
      <c r="F150" s="35">
        <f t="shared" si="26"/>
        <v>0.59374376642002902</v>
      </c>
      <c r="G150" s="36">
        <f t="shared" si="27"/>
        <v>-0.90077120125905918</v>
      </c>
      <c r="H150" s="20">
        <f t="shared" si="28"/>
        <v>8.3228330152486707E-2</v>
      </c>
      <c r="I150" s="20">
        <f t="shared" si="29"/>
        <v>8.3228330152486707E-2</v>
      </c>
      <c r="J150" s="20">
        <f t="shared" si="30"/>
        <v>0.5207950800418637</v>
      </c>
      <c r="K150" s="33">
        <f t="shared" si="31"/>
        <v>-0.73562696520911153</v>
      </c>
    </row>
    <row r="151" spans="1:11" x14ac:dyDescent="0.2">
      <c r="A151" s="11">
        <v>119.84210466724306</v>
      </c>
      <c r="B151" s="11">
        <v>0</v>
      </c>
      <c r="C151" s="12">
        <v>0</v>
      </c>
      <c r="D151" s="35">
        <f t="shared" si="24"/>
        <v>0.16396837517981622</v>
      </c>
      <c r="E151" s="35">
        <f t="shared" si="25"/>
        <v>0.16396837517981622</v>
      </c>
      <c r="F151" s="35">
        <f t="shared" si="26"/>
        <v>0.54090049853109945</v>
      </c>
      <c r="G151" s="36">
        <f t="shared" si="27"/>
        <v>-0.77848831361537307</v>
      </c>
      <c r="H151" s="20">
        <f t="shared" si="28"/>
        <v>0.31160853021598989</v>
      </c>
      <c r="I151" s="20">
        <f t="shared" si="29"/>
        <v>0.31160853021598989</v>
      </c>
      <c r="J151" s="20">
        <f t="shared" si="30"/>
        <v>0.57727783647627406</v>
      </c>
      <c r="K151" s="33">
        <f t="shared" si="31"/>
        <v>-0.8610401395601055</v>
      </c>
    </row>
    <row r="152" spans="1:11" x14ac:dyDescent="0.2">
      <c r="A152" s="11">
        <v>64.606540262217763</v>
      </c>
      <c r="B152" s="11">
        <v>0</v>
      </c>
      <c r="C152" s="12">
        <v>0</v>
      </c>
      <c r="D152" s="35">
        <f t="shared" si="24"/>
        <v>-1.4630778302365135</v>
      </c>
      <c r="E152" s="35">
        <f t="shared" si="25"/>
        <v>-1.4630778302365135</v>
      </c>
      <c r="F152" s="35">
        <f t="shared" si="26"/>
        <v>0.18799703041539059</v>
      </c>
      <c r="G152" s="36">
        <f t="shared" si="27"/>
        <v>-0.2082512817032432</v>
      </c>
      <c r="H152" s="20">
        <f t="shared" si="28"/>
        <v>-1.3456587270836173</v>
      </c>
      <c r="I152" s="20">
        <f t="shared" si="29"/>
        <v>-1.3456587270836173</v>
      </c>
      <c r="J152" s="20">
        <f t="shared" si="30"/>
        <v>0.20658102310587223</v>
      </c>
      <c r="K152" s="33">
        <f t="shared" si="31"/>
        <v>-0.23140385274311917</v>
      </c>
    </row>
    <row r="153" spans="1:11" x14ac:dyDescent="0.2">
      <c r="A153" s="11">
        <v>38.704921885380266</v>
      </c>
      <c r="B153" s="11">
        <v>10.232820443978602</v>
      </c>
      <c r="C153" s="12">
        <v>0</v>
      </c>
      <c r="D153" s="35">
        <f t="shared" si="24"/>
        <v>-2.2260487593493727</v>
      </c>
      <c r="E153" s="35">
        <f t="shared" si="25"/>
        <v>-2.2260487593493727</v>
      </c>
      <c r="F153" s="35">
        <f t="shared" si="26"/>
        <v>9.7435568226944505E-2</v>
      </c>
      <c r="G153" s="36">
        <f t="shared" si="27"/>
        <v>-0.10251519877710578</v>
      </c>
      <c r="H153" s="20">
        <f t="shared" si="28"/>
        <v>-2.3774955920247365</v>
      </c>
      <c r="I153" s="20">
        <f t="shared" si="29"/>
        <v>-2.3774955920247365</v>
      </c>
      <c r="J153" s="20">
        <f t="shared" si="30"/>
        <v>8.4904946280878371E-2</v>
      </c>
      <c r="K153" s="33">
        <f t="shared" si="31"/>
        <v>-8.8727335256134285E-2</v>
      </c>
    </row>
    <row r="154" spans="1:11" x14ac:dyDescent="0.2">
      <c r="A154" s="11">
        <v>152.81544310568884</v>
      </c>
      <c r="B154" s="11">
        <v>10.039756756194178</v>
      </c>
      <c r="C154" s="12">
        <v>1</v>
      </c>
      <c r="D154" s="35">
        <f t="shared" si="24"/>
        <v>1.1352474010043565</v>
      </c>
      <c r="E154" s="35">
        <f t="shared" si="25"/>
        <v>1.1352474010043565</v>
      </c>
      <c r="F154" s="35">
        <f t="shared" si="26"/>
        <v>0.75680598783696784</v>
      </c>
      <c r="G154" s="36">
        <f t="shared" si="27"/>
        <v>-0.2786483492290352</v>
      </c>
      <c r="H154" s="20">
        <f t="shared" si="28"/>
        <v>1.051039239290438</v>
      </c>
      <c r="I154" s="20">
        <f t="shared" si="29"/>
        <v>1.051039239290438</v>
      </c>
      <c r="J154" s="20">
        <f t="shared" si="30"/>
        <v>0.74097441171035205</v>
      </c>
      <c r="K154" s="33">
        <f t="shared" si="31"/>
        <v>-0.29978918638708507</v>
      </c>
    </row>
    <row r="155" spans="1:11" x14ac:dyDescent="0.2">
      <c r="A155" s="11">
        <v>112.32425988237094</v>
      </c>
      <c r="B155" s="11">
        <v>0</v>
      </c>
      <c r="C155" s="12">
        <v>1</v>
      </c>
      <c r="D155" s="35">
        <f t="shared" si="24"/>
        <v>-5.7480992847683599E-2</v>
      </c>
      <c r="E155" s="35">
        <f t="shared" si="25"/>
        <v>-5.7480992847683599E-2</v>
      </c>
      <c r="F155" s="35">
        <f t="shared" si="26"/>
        <v>0.48563370716682908</v>
      </c>
      <c r="G155" s="36">
        <f t="shared" si="27"/>
        <v>-0.72230062820509811</v>
      </c>
      <c r="H155" s="20">
        <f t="shared" si="28"/>
        <v>8.6045921385371038E-2</v>
      </c>
      <c r="I155" s="20">
        <f t="shared" si="29"/>
        <v>8.6045921385371038E-2</v>
      </c>
      <c r="J155" s="20">
        <f t="shared" si="30"/>
        <v>0.52149821776057914</v>
      </c>
      <c r="K155" s="33">
        <f t="shared" si="31"/>
        <v>-0.65104942207240535</v>
      </c>
    </row>
    <row r="156" spans="1:11" x14ac:dyDescent="0.2">
      <c r="A156" s="11">
        <v>69.494401754499577</v>
      </c>
      <c r="B156" s="11">
        <v>9.187467240975332</v>
      </c>
      <c r="C156" s="12">
        <v>0</v>
      </c>
      <c r="D156" s="35">
        <f t="shared" si="24"/>
        <v>-1.3190985556643833</v>
      </c>
      <c r="E156" s="35">
        <f t="shared" si="25"/>
        <v>-1.3190985556643833</v>
      </c>
      <c r="F156" s="35">
        <f t="shared" si="26"/>
        <v>0.21096830942028588</v>
      </c>
      <c r="G156" s="36">
        <f t="shared" si="27"/>
        <v>-0.23694879344260353</v>
      </c>
      <c r="H156" s="20">
        <f t="shared" si="28"/>
        <v>-1.4276807429288438</v>
      </c>
      <c r="I156" s="20">
        <f t="shared" si="29"/>
        <v>-1.4276807429288438</v>
      </c>
      <c r="J156" s="20">
        <f t="shared" si="30"/>
        <v>0.19346030858340577</v>
      </c>
      <c r="K156" s="33">
        <f t="shared" si="31"/>
        <v>-0.21500216822414994</v>
      </c>
    </row>
    <row r="157" spans="1:11" x14ac:dyDescent="0.2">
      <c r="A157" s="11">
        <v>74.781570986738586</v>
      </c>
      <c r="B157" s="11">
        <v>16.481192485304096</v>
      </c>
      <c r="C157" s="12">
        <v>0</v>
      </c>
      <c r="D157" s="35">
        <f t="shared" si="24"/>
        <v>-1.1633570740778238</v>
      </c>
      <c r="E157" s="35">
        <f t="shared" si="25"/>
        <v>-1.1633570740778238</v>
      </c>
      <c r="F157" s="35">
        <f t="shared" si="26"/>
        <v>0.23805782256158026</v>
      </c>
      <c r="G157" s="36">
        <f t="shared" si="27"/>
        <v>-0.2718846088014687</v>
      </c>
      <c r="H157" s="20">
        <f t="shared" si="28"/>
        <v>-1.4505869373825457</v>
      </c>
      <c r="I157" s="20">
        <f t="shared" si="29"/>
        <v>-1.4505869373825457</v>
      </c>
      <c r="J157" s="20">
        <f t="shared" si="30"/>
        <v>0.18991125221742422</v>
      </c>
      <c r="K157" s="33">
        <f t="shared" si="31"/>
        <v>-0.21061147215380296</v>
      </c>
    </row>
    <row r="158" spans="1:11" x14ac:dyDescent="0.2">
      <c r="A158" s="11">
        <v>114.87030670485031</v>
      </c>
      <c r="B158" s="11">
        <v>0</v>
      </c>
      <c r="C158" s="12">
        <v>0</v>
      </c>
      <c r="D158" s="35">
        <f t="shared" si="24"/>
        <v>1.7516626275956071E-2</v>
      </c>
      <c r="E158" s="35">
        <f t="shared" si="25"/>
        <v>1.7516626275956071E-2</v>
      </c>
      <c r="F158" s="35">
        <f t="shared" si="26"/>
        <v>0.50437904460023897</v>
      </c>
      <c r="G158" s="36">
        <f t="shared" si="27"/>
        <v>-0.70194384723210101</v>
      </c>
      <c r="H158" s="20">
        <f t="shared" si="28"/>
        <v>0.16243655991504413</v>
      </c>
      <c r="I158" s="20">
        <f t="shared" si="29"/>
        <v>0.16243655991504413</v>
      </c>
      <c r="J158" s="20">
        <f t="shared" si="30"/>
        <v>0.54052008345388425</v>
      </c>
      <c r="K158" s="33">
        <f t="shared" si="31"/>
        <v>-0.77766004533175481</v>
      </c>
    </row>
    <row r="159" spans="1:11" x14ac:dyDescent="0.2">
      <c r="A159" s="11">
        <v>91.142916189954931</v>
      </c>
      <c r="B159" s="11">
        <v>0</v>
      </c>
      <c r="C159" s="12">
        <v>1</v>
      </c>
      <c r="D159" s="35">
        <f t="shared" si="24"/>
        <v>-0.6814091675949876</v>
      </c>
      <c r="E159" s="35">
        <f t="shared" si="25"/>
        <v>-0.6814091675949876</v>
      </c>
      <c r="F159" s="35">
        <f t="shared" si="26"/>
        <v>0.3359468635930708</v>
      </c>
      <c r="G159" s="36">
        <f t="shared" si="27"/>
        <v>-1.0908022755932663</v>
      </c>
      <c r="H159" s="20">
        <f t="shared" si="28"/>
        <v>-0.54947120865878141</v>
      </c>
      <c r="I159" s="20">
        <f t="shared" si="29"/>
        <v>-0.54947120865878141</v>
      </c>
      <c r="J159" s="20">
        <f t="shared" si="30"/>
        <v>0.36598710132170897</v>
      </c>
      <c r="K159" s="33">
        <f t="shared" si="31"/>
        <v>-1.0051571884922075</v>
      </c>
    </row>
    <row r="160" spans="1:11" x14ac:dyDescent="0.2">
      <c r="A160" s="11">
        <v>185.43971253225519</v>
      </c>
      <c r="B160" s="11">
        <v>11.465205882610928</v>
      </c>
      <c r="C160" s="12">
        <v>0</v>
      </c>
      <c r="D160" s="35">
        <f t="shared" si="24"/>
        <v>2.0962440767284747</v>
      </c>
      <c r="E160" s="35">
        <f t="shared" si="25"/>
        <v>2.0962440767284747</v>
      </c>
      <c r="F160" s="35">
        <f t="shared" si="26"/>
        <v>0.89053758661723315</v>
      </c>
      <c r="G160" s="36">
        <f t="shared" si="27"/>
        <v>-2.2121740454300594</v>
      </c>
      <c r="H160" s="20">
        <f t="shared" si="28"/>
        <v>1.9944062863751573</v>
      </c>
      <c r="I160" s="20">
        <f t="shared" si="29"/>
        <v>1.9944062863751573</v>
      </c>
      <c r="J160" s="20">
        <f t="shared" si="30"/>
        <v>0.88020852179758391</v>
      </c>
      <c r="K160" s="33">
        <f t="shared" si="31"/>
        <v>-2.122002729366657</v>
      </c>
    </row>
    <row r="161" spans="1:11" x14ac:dyDescent="0.2">
      <c r="A161" s="11">
        <v>276.9530979498569</v>
      </c>
      <c r="B161" s="11">
        <v>0</v>
      </c>
      <c r="C161" s="12">
        <v>1</v>
      </c>
      <c r="D161" s="35">
        <f t="shared" si="24"/>
        <v>4.7919077870999116</v>
      </c>
      <c r="E161" s="35">
        <f t="shared" si="25"/>
        <v>4.7919077870999116</v>
      </c>
      <c r="F161" s="35">
        <f t="shared" si="26"/>
        <v>0.99177165331654782</v>
      </c>
      <c r="G161" s="36">
        <f t="shared" si="27"/>
        <v>-8.2623863835956535E-3</v>
      </c>
      <c r="H161" s="20">
        <f t="shared" si="28"/>
        <v>5.0255081297538133</v>
      </c>
      <c r="I161" s="20">
        <f t="shared" si="29"/>
        <v>5.0255081297538133</v>
      </c>
      <c r="J161" s="20">
        <f t="shared" si="30"/>
        <v>0.99347461224137112</v>
      </c>
      <c r="K161" s="33">
        <f t="shared" si="31"/>
        <v>-6.5467711754814166E-3</v>
      </c>
    </row>
    <row r="162" spans="1:11" x14ac:dyDescent="0.2">
      <c r="A162" s="11">
        <v>136.83361458506786</v>
      </c>
      <c r="B162" s="11">
        <v>0</v>
      </c>
      <c r="C162" s="12">
        <v>1</v>
      </c>
      <c r="D162" s="35">
        <f t="shared" si="24"/>
        <v>0.66447872632552762</v>
      </c>
      <c r="E162" s="35">
        <f t="shared" si="25"/>
        <v>0.66447872632552762</v>
      </c>
      <c r="F162" s="35">
        <f t="shared" si="26"/>
        <v>0.66026575340354854</v>
      </c>
      <c r="G162" s="36">
        <f t="shared" si="27"/>
        <v>-0.41511286833406569</v>
      </c>
      <c r="H162" s="20">
        <f t="shared" si="28"/>
        <v>0.8214154515757115</v>
      </c>
      <c r="I162" s="20">
        <f t="shared" si="29"/>
        <v>0.8214154515757115</v>
      </c>
      <c r="J162" s="20">
        <f t="shared" si="30"/>
        <v>0.6945367185566983</v>
      </c>
      <c r="K162" s="33">
        <f t="shared" si="31"/>
        <v>-0.36451024769332763</v>
      </c>
    </row>
    <row r="163" spans="1:11" x14ac:dyDescent="0.2">
      <c r="A163" s="11">
        <v>148.91750686049619</v>
      </c>
      <c r="B163" s="11">
        <v>0</v>
      </c>
      <c r="C163" s="12">
        <v>1</v>
      </c>
      <c r="D163" s="35">
        <f t="shared" si="24"/>
        <v>1.0204278559338897</v>
      </c>
      <c r="E163" s="35">
        <f t="shared" si="25"/>
        <v>1.0204278559338897</v>
      </c>
      <c r="F163" s="35">
        <f t="shared" si="26"/>
        <v>0.73505593223667387</v>
      </c>
      <c r="G163" s="36">
        <f t="shared" si="27"/>
        <v>-0.30780868438343872</v>
      </c>
      <c r="H163" s="20">
        <f t="shared" si="28"/>
        <v>1.1839760449998464</v>
      </c>
      <c r="I163" s="20">
        <f t="shared" si="29"/>
        <v>1.1839760449998464</v>
      </c>
      <c r="J163" s="20">
        <f t="shared" si="30"/>
        <v>0.76566195397774306</v>
      </c>
      <c r="K163" s="33">
        <f t="shared" si="31"/>
        <v>-0.26701451999392212</v>
      </c>
    </row>
    <row r="164" spans="1:11" x14ac:dyDescent="0.2">
      <c r="A164" s="11">
        <v>108.11206689504139</v>
      </c>
      <c r="B164" s="11">
        <v>9.7962094771450072</v>
      </c>
      <c r="C164" s="12">
        <v>1</v>
      </c>
      <c r="D164" s="35">
        <f t="shared" si="24"/>
        <v>-0.1815574405193634</v>
      </c>
      <c r="E164" s="35">
        <f t="shared" si="25"/>
        <v>-0.1815574405193634</v>
      </c>
      <c r="F164" s="35">
        <f t="shared" si="26"/>
        <v>0.45473491143257294</v>
      </c>
      <c r="G164" s="36">
        <f t="shared" si="27"/>
        <v>-0.78804064205174773</v>
      </c>
      <c r="H164" s="20">
        <f t="shared" si="28"/>
        <v>-0.28416229538369264</v>
      </c>
      <c r="I164" s="20">
        <f t="shared" si="29"/>
        <v>-0.28416229538369264</v>
      </c>
      <c r="J164" s="20">
        <f t="shared" si="30"/>
        <v>0.42943363067055801</v>
      </c>
      <c r="K164" s="33">
        <f t="shared" si="31"/>
        <v>-0.8452880764586318</v>
      </c>
    </row>
    <row r="165" spans="1:11" x14ac:dyDescent="0.2">
      <c r="A165" s="11">
        <v>155.37848313209179</v>
      </c>
      <c r="B165" s="11">
        <v>0</v>
      </c>
      <c r="C165" s="12">
        <v>1</v>
      </c>
      <c r="D165" s="35">
        <f t="shared" si="24"/>
        <v>1.2107455803786165</v>
      </c>
      <c r="E165" s="35">
        <f t="shared" si="25"/>
        <v>1.2107455803786165</v>
      </c>
      <c r="F165" s="35">
        <f t="shared" si="26"/>
        <v>0.77043084431721842</v>
      </c>
      <c r="G165" s="36">
        <f t="shared" si="27"/>
        <v>-0.26080538254315677</v>
      </c>
      <c r="H165" s="20">
        <f t="shared" si="28"/>
        <v>1.3778287654426005</v>
      </c>
      <c r="I165" s="20">
        <f t="shared" si="29"/>
        <v>1.3778287654426005</v>
      </c>
      <c r="J165" s="20">
        <f t="shared" si="30"/>
        <v>0.79864206408054372</v>
      </c>
      <c r="K165" s="33">
        <f t="shared" si="31"/>
        <v>-0.22484241346298708</v>
      </c>
    </row>
    <row r="166" spans="1:11" x14ac:dyDescent="0.2">
      <c r="A166" s="11">
        <v>32.116873480880088</v>
      </c>
      <c r="B166" s="11">
        <v>0</v>
      </c>
      <c r="C166" s="12">
        <v>0</v>
      </c>
      <c r="D166" s="35">
        <f t="shared" si="24"/>
        <v>-2.4201095836226902</v>
      </c>
      <c r="E166" s="35">
        <f t="shared" si="25"/>
        <v>-2.4201095836226902</v>
      </c>
      <c r="F166" s="35">
        <f t="shared" si="26"/>
        <v>8.1652037958832177E-2</v>
      </c>
      <c r="G166" s="36">
        <f t="shared" si="27"/>
        <v>-8.5178916562701032E-2</v>
      </c>
      <c r="H166" s="20">
        <f t="shared" si="28"/>
        <v>-2.3204665621672569</v>
      </c>
      <c r="I166" s="20">
        <f t="shared" si="29"/>
        <v>-2.3204665621672569</v>
      </c>
      <c r="J166" s="20">
        <f t="shared" si="30"/>
        <v>8.9442054217527031E-2</v>
      </c>
      <c r="K166" s="33">
        <f t="shared" si="31"/>
        <v>-9.3697740123462145E-2</v>
      </c>
    </row>
    <row r="167" spans="1:11" x14ac:dyDescent="0.2">
      <c r="A167" s="11">
        <v>38.500787983541549</v>
      </c>
      <c r="B167" s="11">
        <v>0</v>
      </c>
      <c r="C167" s="12">
        <v>0</v>
      </c>
      <c r="D167" s="35">
        <f t="shared" si="24"/>
        <v>-2.2320618288990577</v>
      </c>
      <c r="E167" s="35">
        <f t="shared" si="25"/>
        <v>-2.2320618288990577</v>
      </c>
      <c r="F167" s="35">
        <f t="shared" si="26"/>
        <v>9.6908046131303938E-2</v>
      </c>
      <c r="G167" s="36">
        <f t="shared" si="27"/>
        <v>-0.10193089922283434</v>
      </c>
      <c r="H167" s="20">
        <f t="shared" si="28"/>
        <v>-2.1289259742756919</v>
      </c>
      <c r="I167" s="20">
        <f t="shared" si="29"/>
        <v>-2.1289259742756919</v>
      </c>
      <c r="J167" s="20">
        <f t="shared" si="30"/>
        <v>0.10631699568494735</v>
      </c>
      <c r="K167" s="33">
        <f t="shared" si="31"/>
        <v>-0.11240414799051046</v>
      </c>
    </row>
    <row r="168" spans="1:11" x14ac:dyDescent="0.2">
      <c r="A168" s="11">
        <v>119.95072335751291</v>
      </c>
      <c r="B168" s="11">
        <v>11.866003057906743</v>
      </c>
      <c r="C168" s="12">
        <v>1</v>
      </c>
      <c r="D168" s="35">
        <f t="shared" si="24"/>
        <v>0.16716790124141268</v>
      </c>
      <c r="E168" s="35">
        <f t="shared" si="25"/>
        <v>0.16716790124141268</v>
      </c>
      <c r="F168" s="35">
        <f t="shared" si="26"/>
        <v>0.5416949230789696</v>
      </c>
      <c r="G168" s="36">
        <f t="shared" si="27"/>
        <v>-0.61305230856273929</v>
      </c>
      <c r="H168" s="20">
        <f t="shared" si="28"/>
        <v>1.9523278354004026E-2</v>
      </c>
      <c r="I168" s="20">
        <f t="shared" si="29"/>
        <v>1.9523278354004026E-2</v>
      </c>
      <c r="J168" s="20">
        <f t="shared" si="30"/>
        <v>0.50488066456396208</v>
      </c>
      <c r="K168" s="33">
        <f t="shared" si="31"/>
        <v>-0.68343318542599785</v>
      </c>
    </row>
    <row r="169" spans="1:11" x14ac:dyDescent="0.2">
      <c r="A169" s="11">
        <v>115.51677979068506</v>
      </c>
      <c r="B169" s="11">
        <v>0</v>
      </c>
      <c r="C169" s="12">
        <v>0</v>
      </c>
      <c r="D169" s="35">
        <f t="shared" si="24"/>
        <v>3.6559458417552371E-2</v>
      </c>
      <c r="E169" s="35">
        <f t="shared" si="25"/>
        <v>3.6559458417552371E-2</v>
      </c>
      <c r="F169" s="35">
        <f t="shared" si="26"/>
        <v>0.5091388467164224</v>
      </c>
      <c r="G169" s="36">
        <f t="shared" si="27"/>
        <v>-0.71159397471492192</v>
      </c>
      <c r="H169" s="20">
        <f t="shared" si="28"/>
        <v>0.18183309708126716</v>
      </c>
      <c r="I169" s="20">
        <f t="shared" si="29"/>
        <v>0.18183309708126716</v>
      </c>
      <c r="J169" s="20">
        <f t="shared" si="30"/>
        <v>0.54533343705412873</v>
      </c>
      <c r="K169" s="33">
        <f t="shared" si="31"/>
        <v>-0.78819095737178191</v>
      </c>
    </row>
    <row r="170" spans="1:11" x14ac:dyDescent="0.2">
      <c r="A170" s="11">
        <v>175.54841490235299</v>
      </c>
      <c r="B170" s="11">
        <v>0</v>
      </c>
      <c r="C170" s="12">
        <v>1</v>
      </c>
      <c r="D170" s="35">
        <f t="shared" si="24"/>
        <v>1.8048811034570056</v>
      </c>
      <c r="E170" s="35">
        <f t="shared" si="25"/>
        <v>1.8048811034570056</v>
      </c>
      <c r="F170" s="35">
        <f t="shared" si="26"/>
        <v>0.85874207052875617</v>
      </c>
      <c r="G170" s="36">
        <f t="shared" si="27"/>
        <v>-0.15228666922473763</v>
      </c>
      <c r="H170" s="20">
        <f t="shared" si="28"/>
        <v>1.9829998696918731</v>
      </c>
      <c r="I170" s="20">
        <f t="shared" si="29"/>
        <v>1.9829998696918731</v>
      </c>
      <c r="J170" s="20">
        <f t="shared" si="30"/>
        <v>0.87900058684555671</v>
      </c>
      <c r="K170" s="33">
        <f t="shared" si="31"/>
        <v>-0.12896971366856322</v>
      </c>
    </row>
    <row r="171" spans="1:11" x14ac:dyDescent="0.2">
      <c r="A171" s="11">
        <v>49.213762663578713</v>
      </c>
      <c r="B171" s="11">
        <v>0</v>
      </c>
      <c r="C171" s="12">
        <v>0</v>
      </c>
      <c r="D171" s="35">
        <f t="shared" si="24"/>
        <v>-1.9164951285379788</v>
      </c>
      <c r="E171" s="35">
        <f t="shared" si="25"/>
        <v>-1.9164951285379788</v>
      </c>
      <c r="F171" s="35">
        <f t="shared" si="26"/>
        <v>0.12825291503647029</v>
      </c>
      <c r="G171" s="36">
        <f t="shared" si="27"/>
        <v>-0.1372559373223835</v>
      </c>
      <c r="H171" s="20">
        <f t="shared" si="28"/>
        <v>-1.8074978806779001</v>
      </c>
      <c r="I171" s="20">
        <f t="shared" si="29"/>
        <v>-1.8074978806779001</v>
      </c>
      <c r="J171" s="20">
        <f t="shared" si="30"/>
        <v>0.14094080147960189</v>
      </c>
      <c r="K171" s="33">
        <f t="shared" si="31"/>
        <v>-0.15191744374917343</v>
      </c>
    </row>
    <row r="172" spans="1:11" x14ac:dyDescent="0.2">
      <c r="A172" s="11">
        <v>144.35352931602782</v>
      </c>
      <c r="B172" s="11">
        <v>0</v>
      </c>
      <c r="C172" s="12">
        <v>1</v>
      </c>
      <c r="D172" s="35">
        <f t="shared" si="24"/>
        <v>0.88598906771256392</v>
      </c>
      <c r="E172" s="35">
        <f t="shared" si="25"/>
        <v>0.88598906771256392</v>
      </c>
      <c r="F172" s="35">
        <f t="shared" si="26"/>
        <v>0.70806176397568465</v>
      </c>
      <c r="G172" s="36">
        <f t="shared" si="27"/>
        <v>-0.34522395183957333</v>
      </c>
      <c r="H172" s="20">
        <f t="shared" si="28"/>
        <v>1.0470401662961266</v>
      </c>
      <c r="I172" s="20">
        <f t="shared" si="29"/>
        <v>1.0470401662961266</v>
      </c>
      <c r="J172" s="20">
        <f t="shared" si="30"/>
        <v>0.74020612494591254</v>
      </c>
      <c r="K172" s="33">
        <f t="shared" si="31"/>
        <v>-0.30082658434679099</v>
      </c>
    </row>
    <row r="173" spans="1:11" x14ac:dyDescent="0.2">
      <c r="A173" s="11">
        <v>46.194228915871896</v>
      </c>
      <c r="B173" s="11">
        <v>0</v>
      </c>
      <c r="C173" s="12">
        <v>0</v>
      </c>
      <c r="D173" s="35">
        <f t="shared" si="24"/>
        <v>-2.0054400135817523</v>
      </c>
      <c r="E173" s="35">
        <f t="shared" si="25"/>
        <v>-2.0054400135817523</v>
      </c>
      <c r="F173" s="35">
        <f t="shared" si="26"/>
        <v>0.11863293764335675</v>
      </c>
      <c r="G173" s="36">
        <f t="shared" si="27"/>
        <v>-0.12628109696091583</v>
      </c>
      <c r="H173" s="20">
        <f t="shared" si="28"/>
        <v>-1.8980948441793792</v>
      </c>
      <c r="I173" s="20">
        <f t="shared" si="29"/>
        <v>-1.8980948441793792</v>
      </c>
      <c r="J173" s="20">
        <f t="shared" si="30"/>
        <v>0.1303242523864315</v>
      </c>
      <c r="K173" s="33">
        <f t="shared" si="31"/>
        <v>-0.13963484069731544</v>
      </c>
    </row>
    <row r="174" spans="1:11" x14ac:dyDescent="0.2">
      <c r="A174" s="11">
        <v>185.54656252676463</v>
      </c>
      <c r="B174" s="11">
        <v>12.101807464688852</v>
      </c>
      <c r="C174" s="12">
        <v>1</v>
      </c>
      <c r="D174" s="35">
        <f t="shared" si="24"/>
        <v>2.0993915032097279</v>
      </c>
      <c r="E174" s="35">
        <f t="shared" si="25"/>
        <v>2.0993915032097279</v>
      </c>
      <c r="F174" s="35">
        <f t="shared" si="26"/>
        <v>0.89084402206909175</v>
      </c>
      <c r="G174" s="36">
        <f t="shared" si="27"/>
        <v>-0.1155859262421962</v>
      </c>
      <c r="H174" s="20">
        <f t="shared" si="28"/>
        <v>1.9817671930549472</v>
      </c>
      <c r="I174" s="20">
        <f t="shared" si="29"/>
        <v>1.9817671930549472</v>
      </c>
      <c r="J174" s="20">
        <f t="shared" si="30"/>
        <v>0.87886941987680722</v>
      </c>
      <c r="K174" s="33">
        <f t="shared" si="31"/>
        <v>-0.12911894764888182</v>
      </c>
    </row>
    <row r="175" spans="1:11" x14ac:dyDescent="0.2">
      <c r="A175" s="11">
        <v>145.40398307124448</v>
      </c>
      <c r="B175" s="11">
        <v>12.435918584327259</v>
      </c>
      <c r="C175" s="12">
        <v>0</v>
      </c>
      <c r="D175" s="35">
        <f t="shared" si="24"/>
        <v>0.91693175499748136</v>
      </c>
      <c r="E175" s="35">
        <f t="shared" si="25"/>
        <v>0.91693175499748136</v>
      </c>
      <c r="F175" s="35">
        <f t="shared" si="26"/>
        <v>0.71441651735942746</v>
      </c>
      <c r="G175" s="36">
        <f t="shared" si="27"/>
        <v>-1.2532208840807044</v>
      </c>
      <c r="H175" s="20">
        <f t="shared" si="28"/>
        <v>0.76902821400194354</v>
      </c>
      <c r="I175" s="20">
        <f t="shared" si="29"/>
        <v>0.76902821400194354</v>
      </c>
      <c r="J175" s="20">
        <f t="shared" si="30"/>
        <v>0.6833106394291103</v>
      </c>
      <c r="K175" s="33">
        <f t="shared" si="31"/>
        <v>-1.1498339206627666</v>
      </c>
    </row>
    <row r="176" spans="1:11" x14ac:dyDescent="0.2">
      <c r="A176" s="11">
        <v>193.79618360469013</v>
      </c>
      <c r="B176" s="11">
        <v>0</v>
      </c>
      <c r="C176" s="12">
        <v>1</v>
      </c>
      <c r="D176" s="35">
        <f t="shared" si="24"/>
        <v>2.3423964369972801</v>
      </c>
      <c r="E176" s="35">
        <f t="shared" si="25"/>
        <v>2.3423964369972801</v>
      </c>
      <c r="F176" s="35">
        <f t="shared" si="26"/>
        <v>0.91232795525759147</v>
      </c>
      <c r="G176" s="36">
        <f t="shared" si="27"/>
        <v>-9.1755753485263783E-2</v>
      </c>
      <c r="H176" s="20">
        <f t="shared" si="28"/>
        <v>2.5304991107136332</v>
      </c>
      <c r="I176" s="20">
        <f t="shared" si="29"/>
        <v>2.5304991107136332</v>
      </c>
      <c r="J176" s="20">
        <f t="shared" si="30"/>
        <v>0.92625245432816805</v>
      </c>
      <c r="K176" s="33">
        <f t="shared" si="31"/>
        <v>-7.6608452628340942E-2</v>
      </c>
    </row>
    <row r="177" spans="1:11" x14ac:dyDescent="0.2">
      <c r="A177" s="11">
        <v>94.274764825744995</v>
      </c>
      <c r="B177" s="11">
        <v>13.149632339428113</v>
      </c>
      <c r="C177" s="12">
        <v>0</v>
      </c>
      <c r="D177" s="35">
        <f t="shared" si="24"/>
        <v>-0.58915587945194225</v>
      </c>
      <c r="E177" s="35">
        <f t="shared" si="25"/>
        <v>-0.58915587945194225</v>
      </c>
      <c r="F177" s="35">
        <f t="shared" si="26"/>
        <v>0.3568285581861112</v>
      </c>
      <c r="G177" s="36">
        <f t="shared" si="27"/>
        <v>-0.44134396226807093</v>
      </c>
      <c r="H177" s="20">
        <f t="shared" si="28"/>
        <v>-0.78279806455106349</v>
      </c>
      <c r="I177" s="20">
        <f t="shared" si="29"/>
        <v>-0.78279806455106349</v>
      </c>
      <c r="J177" s="20">
        <f t="shared" si="30"/>
        <v>0.31371715262884819</v>
      </c>
      <c r="K177" s="33">
        <f t="shared" si="31"/>
        <v>-0.3764654222821755</v>
      </c>
    </row>
    <row r="178" spans="1:11" x14ac:dyDescent="0.2">
      <c r="A178" s="11">
        <v>58.460055135176141</v>
      </c>
      <c r="B178" s="11">
        <v>20.408697918583879</v>
      </c>
      <c r="C178" s="12">
        <v>0</v>
      </c>
      <c r="D178" s="35">
        <f t="shared" si="24"/>
        <v>-1.6441317474060668</v>
      </c>
      <c r="E178" s="35">
        <f t="shared" si="25"/>
        <v>-1.6441317474060668</v>
      </c>
      <c r="F178" s="35">
        <f t="shared" si="26"/>
        <v>0.16190363879060976</v>
      </c>
      <c r="G178" s="36">
        <f t="shared" si="27"/>
        <v>-0.17662219560082873</v>
      </c>
      <c r="H178" s="20">
        <f t="shared" si="28"/>
        <v>-2.0380470153196359</v>
      </c>
      <c r="I178" s="20">
        <f t="shared" si="29"/>
        <v>-2.0380470153196359</v>
      </c>
      <c r="J178" s="20">
        <f t="shared" si="30"/>
        <v>0.11526574695416521</v>
      </c>
      <c r="K178" s="33">
        <f t="shared" si="31"/>
        <v>-0.12246795811124143</v>
      </c>
    </row>
    <row r="179" spans="1:11" x14ac:dyDescent="0.2">
      <c r="A179" s="11">
        <v>144.20787164365223</v>
      </c>
      <c r="B179" s="11">
        <v>0</v>
      </c>
      <c r="C179" s="12">
        <v>1</v>
      </c>
      <c r="D179" s="35">
        <f t="shared" si="24"/>
        <v>0.8816985030069926</v>
      </c>
      <c r="E179" s="35">
        <f t="shared" si="25"/>
        <v>0.8816985030069926</v>
      </c>
      <c r="F179" s="35">
        <f t="shared" si="26"/>
        <v>0.70717406896232271</v>
      </c>
      <c r="G179" s="36">
        <f t="shared" si="27"/>
        <v>-0.346478435522247</v>
      </c>
      <c r="H179" s="20">
        <f t="shared" si="28"/>
        <v>1.0426699078620403</v>
      </c>
      <c r="I179" s="20">
        <f t="shared" si="29"/>
        <v>1.0426699078620403</v>
      </c>
      <c r="J179" s="20">
        <f t="shared" si="30"/>
        <v>0.73936483798933295</v>
      </c>
      <c r="K179" s="33">
        <f t="shared" si="31"/>
        <v>-0.30196378839893817</v>
      </c>
    </row>
    <row r="180" spans="1:11" x14ac:dyDescent="0.2">
      <c r="A180" s="11">
        <v>107.43575429248664</v>
      </c>
      <c r="B180" s="11">
        <v>12.079055520147042</v>
      </c>
      <c r="C180" s="12">
        <v>1</v>
      </c>
      <c r="D180" s="35">
        <f t="shared" si="24"/>
        <v>-0.20147924027853881</v>
      </c>
      <c r="E180" s="35">
        <f t="shared" si="25"/>
        <v>-0.20147924027853881</v>
      </c>
      <c r="F180" s="35">
        <f t="shared" si="26"/>
        <v>0.44979989325860903</v>
      </c>
      <c r="G180" s="36">
        <f t="shared" si="27"/>
        <v>-0.7989524767655114</v>
      </c>
      <c r="H180" s="20">
        <f t="shared" si="28"/>
        <v>-0.36127404700213706</v>
      </c>
      <c r="I180" s="20">
        <f t="shared" si="29"/>
        <v>-0.36127404700213706</v>
      </c>
      <c r="J180" s="20">
        <f t="shared" si="30"/>
        <v>0.41065119011322859</v>
      </c>
      <c r="K180" s="33">
        <f t="shared" si="31"/>
        <v>-0.8900111106795251</v>
      </c>
    </row>
    <row r="181" spans="1:11" x14ac:dyDescent="0.2">
      <c r="A181" s="11">
        <v>301.26921039422962</v>
      </c>
      <c r="B181" s="11">
        <v>11.614327102609375</v>
      </c>
      <c r="C181" s="12">
        <v>1</v>
      </c>
      <c r="D181" s="35">
        <f t="shared" si="24"/>
        <v>5.5081752663816834</v>
      </c>
      <c r="E181" s="35">
        <f t="shared" si="25"/>
        <v>5.5081752663816834</v>
      </c>
      <c r="F181" s="35">
        <f t="shared" si="26"/>
        <v>0.99596286731444972</v>
      </c>
      <c r="G181" s="36">
        <f t="shared" si="27"/>
        <v>-4.0453039053243624E-3</v>
      </c>
      <c r="H181" s="20">
        <f t="shared" si="28"/>
        <v>5.4659996864501652</v>
      </c>
      <c r="I181" s="20">
        <f t="shared" si="29"/>
        <v>5.4659996864501652</v>
      </c>
      <c r="J181" s="20">
        <f t="shared" si="30"/>
        <v>0.99578968951771873</v>
      </c>
      <c r="K181" s="33">
        <f t="shared" si="31"/>
        <v>-4.2191987966082659E-3</v>
      </c>
    </row>
    <row r="182" spans="1:11" x14ac:dyDescent="0.2">
      <c r="A182" s="11">
        <v>190.25262810787231</v>
      </c>
      <c r="B182" s="11">
        <v>0</v>
      </c>
      <c r="C182" s="12">
        <v>0</v>
      </c>
      <c r="D182" s="35">
        <f t="shared" si="24"/>
        <v>2.2380157071743216</v>
      </c>
      <c r="E182" s="35">
        <f t="shared" si="25"/>
        <v>2.2380157071743216</v>
      </c>
      <c r="F182" s="35">
        <f t="shared" si="26"/>
        <v>0.9036117696269429</v>
      </c>
      <c r="G182" s="36">
        <f t="shared" si="27"/>
        <v>-2.3393711763852165</v>
      </c>
      <c r="H182" s="20">
        <f t="shared" si="28"/>
        <v>2.4241795942470659</v>
      </c>
      <c r="I182" s="20">
        <f t="shared" si="29"/>
        <v>2.4241795942470659</v>
      </c>
      <c r="J182" s="20">
        <f t="shared" si="30"/>
        <v>0.91865263254011131</v>
      </c>
      <c r="K182" s="33">
        <f t="shared" si="31"/>
        <v>-2.5090268065058745</v>
      </c>
    </row>
    <row r="183" spans="1:11" x14ac:dyDescent="0.2">
      <c r="A183" s="11">
        <v>71.432507583139099</v>
      </c>
      <c r="B183" s="11">
        <v>0</v>
      </c>
      <c r="C183" s="12">
        <v>0</v>
      </c>
      <c r="D183" s="35">
        <f t="shared" si="24"/>
        <v>-1.2620087482522528</v>
      </c>
      <c r="E183" s="35">
        <f t="shared" si="25"/>
        <v>-1.2620087482522528</v>
      </c>
      <c r="F183" s="35">
        <f t="shared" si="26"/>
        <v>0.2206282912181495</v>
      </c>
      <c r="G183" s="36">
        <f t="shared" si="27"/>
        <v>-0.24926718545093002</v>
      </c>
      <c r="H183" s="20">
        <f t="shared" si="28"/>
        <v>-1.1408549514326736</v>
      </c>
      <c r="I183" s="20">
        <f t="shared" si="29"/>
        <v>-1.1408549514326736</v>
      </c>
      <c r="J183" s="20">
        <f t="shared" si="30"/>
        <v>0.24216342546721764</v>
      </c>
      <c r="K183" s="33">
        <f t="shared" si="31"/>
        <v>-0.27728751746521063</v>
      </c>
    </row>
    <row r="184" spans="1:11" x14ac:dyDescent="0.2">
      <c r="A184" s="11">
        <v>80.158603226517485</v>
      </c>
      <c r="B184" s="11">
        <v>11.518691751403269</v>
      </c>
      <c r="C184" s="12">
        <v>0</v>
      </c>
      <c r="D184" s="35">
        <f t="shared" si="24"/>
        <v>-1.0049685431309476</v>
      </c>
      <c r="E184" s="35">
        <f t="shared" si="25"/>
        <v>-1.0049685431309476</v>
      </c>
      <c r="F184" s="35">
        <f t="shared" si="26"/>
        <v>0.26796566869493538</v>
      </c>
      <c r="G184" s="36">
        <f t="shared" si="27"/>
        <v>-0.31192786543064954</v>
      </c>
      <c r="H184" s="20">
        <f t="shared" si="28"/>
        <v>-1.1657400807586806</v>
      </c>
      <c r="I184" s="20">
        <f t="shared" si="29"/>
        <v>-1.1657400807586806</v>
      </c>
      <c r="J184" s="20">
        <f t="shared" si="30"/>
        <v>0.23762584765462275</v>
      </c>
      <c r="K184" s="33">
        <f t="shared" si="31"/>
        <v>-0.27131783022660066</v>
      </c>
    </row>
    <row r="185" spans="1:11" x14ac:dyDescent="0.2">
      <c r="A185" s="11">
        <v>117.54143954504009</v>
      </c>
      <c r="B185" s="11">
        <v>10.034338657430384</v>
      </c>
      <c r="C185" s="12">
        <v>0</v>
      </c>
      <c r="D185" s="35">
        <f t="shared" si="24"/>
        <v>9.6198841233070098E-2</v>
      </c>
      <c r="E185" s="35">
        <f t="shared" si="25"/>
        <v>9.6198841233070098E-2</v>
      </c>
      <c r="F185" s="35">
        <f t="shared" si="26"/>
        <v>0.5240311806858523</v>
      </c>
      <c r="G185" s="36">
        <f t="shared" si="27"/>
        <v>-0.74240293253885226</v>
      </c>
      <c r="H185" s="20">
        <f t="shared" si="28"/>
        <v>-7.173941044173654E-3</v>
      </c>
      <c r="I185" s="20">
        <f t="shared" si="29"/>
        <v>-7.173941044173654E-3</v>
      </c>
      <c r="J185" s="20">
        <f t="shared" si="30"/>
        <v>0.49820652243079117</v>
      </c>
      <c r="K185" s="33">
        <f t="shared" si="31"/>
        <v>-0.68956664320282646</v>
      </c>
    </row>
    <row r="186" spans="1:11" x14ac:dyDescent="0.2">
      <c r="A186" s="11">
        <v>75.568883959107808</v>
      </c>
      <c r="B186" s="11">
        <v>0</v>
      </c>
      <c r="C186" s="12">
        <v>1</v>
      </c>
      <c r="D186" s="35">
        <f t="shared" si="24"/>
        <v>-1.1401655923220613</v>
      </c>
      <c r="E186" s="35">
        <f t="shared" si="25"/>
        <v>-1.1401655923220613</v>
      </c>
      <c r="F186" s="35">
        <f t="shared" si="26"/>
        <v>0.24228995934395164</v>
      </c>
      <c r="G186" s="36">
        <f t="shared" si="27"/>
        <v>-1.4176200909619319</v>
      </c>
      <c r="H186" s="20">
        <f t="shared" si="28"/>
        <v>-1.0167486585831185</v>
      </c>
      <c r="I186" s="20">
        <f t="shared" si="29"/>
        <v>-1.0167486585831185</v>
      </c>
      <c r="J186" s="20">
        <f t="shared" si="30"/>
        <v>0.2656612060810804</v>
      </c>
      <c r="K186" s="33">
        <f t="shared" si="31"/>
        <v>-1.3255334433457515</v>
      </c>
    </row>
    <row r="187" spans="1:11" x14ac:dyDescent="0.2">
      <c r="A187" s="11">
        <v>69.478412441856477</v>
      </c>
      <c r="B187" s="11">
        <v>0</v>
      </c>
      <c r="C187" s="12">
        <v>0</v>
      </c>
      <c r="D187" s="35">
        <f t="shared" si="24"/>
        <v>-1.319569544795089</v>
      </c>
      <c r="E187" s="35">
        <f t="shared" si="25"/>
        <v>-1.319569544795089</v>
      </c>
      <c r="F187" s="35">
        <f t="shared" si="26"/>
        <v>0.21088991892125827</v>
      </c>
      <c r="G187" s="36">
        <f t="shared" si="27"/>
        <v>-0.23684944812331746</v>
      </c>
      <c r="H187" s="20">
        <f t="shared" si="28"/>
        <v>-1.1994848926703394</v>
      </c>
      <c r="I187" s="20">
        <f t="shared" si="29"/>
        <v>-1.1994848926703394</v>
      </c>
      <c r="J187" s="20">
        <f t="shared" si="30"/>
        <v>0.23156686390582407</v>
      </c>
      <c r="K187" s="33">
        <f t="shared" si="31"/>
        <v>-0.26340172552172247</v>
      </c>
    </row>
    <row r="188" spans="1:11" x14ac:dyDescent="0.2">
      <c r="A188" s="11">
        <v>151.35633486059439</v>
      </c>
      <c r="B188" s="11">
        <v>14.362843598544494</v>
      </c>
      <c r="C188" s="12">
        <v>1</v>
      </c>
      <c r="D188" s="35">
        <f t="shared" si="24"/>
        <v>1.0922671841993914</v>
      </c>
      <c r="E188" s="35">
        <f t="shared" si="25"/>
        <v>1.0922671841993914</v>
      </c>
      <c r="F188" s="35">
        <f t="shared" si="26"/>
        <v>0.74880840671397186</v>
      </c>
      <c r="G188" s="36">
        <f t="shared" si="27"/>
        <v>-0.28927212696674959</v>
      </c>
      <c r="H188" s="20">
        <f t="shared" si="28"/>
        <v>0.89965929071830752</v>
      </c>
      <c r="I188" s="20">
        <f t="shared" si="29"/>
        <v>0.89965929071830752</v>
      </c>
      <c r="J188" s="20">
        <f t="shared" si="30"/>
        <v>0.71087948173100568</v>
      </c>
      <c r="K188" s="33">
        <f t="shared" si="31"/>
        <v>-0.34125236884751986</v>
      </c>
    </row>
    <row r="189" spans="1:11" x14ac:dyDescent="0.2">
      <c r="A189" s="11">
        <v>86.263566205487493</v>
      </c>
      <c r="B189" s="11">
        <v>16.165673931493547</v>
      </c>
      <c r="C189" s="12">
        <v>0</v>
      </c>
      <c r="D189" s="35">
        <f t="shared" si="24"/>
        <v>-0.82513772296761445</v>
      </c>
      <c r="E189" s="35">
        <f t="shared" si="25"/>
        <v>-0.82513772296761445</v>
      </c>
      <c r="F189" s="35">
        <f t="shared" si="26"/>
        <v>0.30467415355800492</v>
      </c>
      <c r="G189" s="36">
        <f t="shared" si="27"/>
        <v>-0.36337469948882734</v>
      </c>
      <c r="H189" s="20">
        <f t="shared" si="28"/>
        <v>-1.098232197989454</v>
      </c>
      <c r="I189" s="20">
        <f t="shared" si="29"/>
        <v>-1.098232197989454</v>
      </c>
      <c r="J189" s="20">
        <f t="shared" si="30"/>
        <v>0.25007127377401411</v>
      </c>
      <c r="K189" s="33">
        <f t="shared" si="31"/>
        <v>-0.28777710866626433</v>
      </c>
    </row>
    <row r="190" spans="1:11" x14ac:dyDescent="0.2">
      <c r="A190" s="11">
        <v>87.911523741126729</v>
      </c>
      <c r="B190" s="11">
        <v>0</v>
      </c>
      <c r="C190" s="12">
        <v>0</v>
      </c>
      <c r="D190" s="35">
        <f t="shared" si="24"/>
        <v>-0.77659466771089791</v>
      </c>
      <c r="E190" s="35">
        <f t="shared" si="25"/>
        <v>-0.77659466771089791</v>
      </c>
      <c r="F190" s="35">
        <f t="shared" si="26"/>
        <v>0.31505427678350717</v>
      </c>
      <c r="G190" s="36">
        <f t="shared" si="27"/>
        <v>-0.37841568003956616</v>
      </c>
      <c r="H190" s="20">
        <f t="shared" si="28"/>
        <v>-0.64642470155078025</v>
      </c>
      <c r="I190" s="20">
        <f t="shared" si="29"/>
        <v>-0.64642470155078025</v>
      </c>
      <c r="J190" s="20">
        <f t="shared" si="30"/>
        <v>0.34379567433484165</v>
      </c>
      <c r="K190" s="33">
        <f t="shared" si="31"/>
        <v>-0.4212830664848507</v>
      </c>
    </row>
    <row r="191" spans="1:11" x14ac:dyDescent="0.2">
      <c r="A191" s="11">
        <v>148.03586633306739</v>
      </c>
      <c r="B191" s="11">
        <v>9.4365057429574595</v>
      </c>
      <c r="C191" s="12">
        <v>1</v>
      </c>
      <c r="D191" s="35">
        <f t="shared" si="24"/>
        <v>0.99445781488975804</v>
      </c>
      <c r="E191" s="35">
        <f t="shared" si="25"/>
        <v>0.99445781488975804</v>
      </c>
      <c r="F191" s="35">
        <f t="shared" si="26"/>
        <v>0.72996752452329661</v>
      </c>
      <c r="G191" s="36">
        <f t="shared" si="27"/>
        <v>-0.31475523278366235</v>
      </c>
      <c r="H191" s="20">
        <f t="shared" si="28"/>
        <v>0.92264948854710016</v>
      </c>
      <c r="I191" s="20">
        <f t="shared" si="29"/>
        <v>0.92264948854710016</v>
      </c>
      <c r="J191" s="20">
        <f t="shared" si="30"/>
        <v>0.71558164953320835</v>
      </c>
      <c r="K191" s="33">
        <f t="shared" si="31"/>
        <v>-0.33465957114589673</v>
      </c>
    </row>
    <row r="192" spans="1:11" x14ac:dyDescent="0.2">
      <c r="A192" s="11">
        <v>138.22678663947843</v>
      </c>
      <c r="B192" s="11">
        <v>12.730042731472578</v>
      </c>
      <c r="C192" s="12">
        <v>1</v>
      </c>
      <c r="D192" s="35">
        <f t="shared" si="24"/>
        <v>0.70551669396535122</v>
      </c>
      <c r="E192" s="35">
        <f t="shared" si="25"/>
        <v>0.70551669396535122</v>
      </c>
      <c r="F192" s="35">
        <f t="shared" si="26"/>
        <v>0.66940975733186936</v>
      </c>
      <c r="G192" s="36">
        <f t="shared" si="27"/>
        <v>-0.40135891407590352</v>
      </c>
      <c r="H192" s="20">
        <f t="shared" si="28"/>
        <v>0.5463655562962586</v>
      </c>
      <c r="I192" s="20">
        <f t="shared" si="29"/>
        <v>0.5463655562962586</v>
      </c>
      <c r="J192" s="20">
        <f t="shared" si="30"/>
        <v>0.6332919619451689</v>
      </c>
      <c r="K192" s="33">
        <f t="shared" si="31"/>
        <v>-0.45682372787384112</v>
      </c>
    </row>
    <row r="193" spans="1:11" x14ac:dyDescent="0.2">
      <c r="A193" s="11">
        <v>87.630122718789835</v>
      </c>
      <c r="B193" s="11">
        <v>16.641873977915825</v>
      </c>
      <c r="C193" s="12">
        <v>0</v>
      </c>
      <c r="D193" s="35">
        <f t="shared" si="24"/>
        <v>-0.78488375591928872</v>
      </c>
      <c r="E193" s="35">
        <f t="shared" si="25"/>
        <v>-0.78488375591928872</v>
      </c>
      <c r="F193" s="35">
        <f t="shared" si="26"/>
        <v>0.313268280549379</v>
      </c>
      <c r="G193" s="36">
        <f t="shared" si="27"/>
        <v>-0.37581157328988096</v>
      </c>
      <c r="H193" s="20">
        <f t="shared" si="28"/>
        <v>-1.0690831411332362</v>
      </c>
      <c r="I193" s="20">
        <f t="shared" si="29"/>
        <v>-1.0690831411332362</v>
      </c>
      <c r="J193" s="20">
        <f t="shared" si="30"/>
        <v>0.25557748447564821</v>
      </c>
      <c r="K193" s="33">
        <f t="shared" si="31"/>
        <v>-0.29514650813149124</v>
      </c>
    </row>
    <row r="194" spans="1:11" x14ac:dyDescent="0.2">
      <c r="A194" s="11">
        <v>172.92025798165128</v>
      </c>
      <c r="B194" s="11">
        <v>0</v>
      </c>
      <c r="C194" s="12">
        <v>1</v>
      </c>
      <c r="D194" s="35">
        <f t="shared" si="24"/>
        <v>1.7274648085186426</v>
      </c>
      <c r="E194" s="35">
        <f t="shared" si="25"/>
        <v>1.7274648085186426</v>
      </c>
      <c r="F194" s="35">
        <f t="shared" si="26"/>
        <v>0.84908785414082544</v>
      </c>
      <c r="G194" s="36">
        <f t="shared" si="27"/>
        <v>-0.16359261847104253</v>
      </c>
      <c r="H194" s="20">
        <f t="shared" si="28"/>
        <v>1.9041456304233768</v>
      </c>
      <c r="I194" s="20">
        <f t="shared" si="29"/>
        <v>1.9041456304233768</v>
      </c>
      <c r="J194" s="20">
        <f t="shared" si="30"/>
        <v>0.87036001010236419</v>
      </c>
      <c r="K194" s="33">
        <f t="shared" si="31"/>
        <v>-0.13884834821170589</v>
      </c>
    </row>
    <row r="195" spans="1:11" x14ac:dyDescent="0.2">
      <c r="A195" s="11">
        <v>123.48945255188539</v>
      </c>
      <c r="B195" s="11">
        <v>0</v>
      </c>
      <c r="C195" s="12">
        <v>0</v>
      </c>
      <c r="D195" s="35">
        <f t="shared" ref="D195:D201" si="32">$N$2+$N$3*A195</f>
        <v>0.27140646510364563</v>
      </c>
      <c r="E195" s="35">
        <f t="shared" ref="E195:E201" si="33">MIN(MAX(D195,-35),35)</f>
        <v>0.27140646510364563</v>
      </c>
      <c r="F195" s="35">
        <f t="shared" ref="F195:F201" si="34">1/(1+EXP(-E195))</f>
        <v>0.56743815746165749</v>
      </c>
      <c r="G195" s="36">
        <f t="shared" ref="G195:G201" si="35">C195*LN(F195)+(1-C195)*LN(1-F195)</f>
        <v>-0.83802997430412862</v>
      </c>
      <c r="H195" s="20">
        <f t="shared" ref="H195:H201" si="36">$T$2+$T$3*A195+$T$4*B195</f>
        <v>0.42104219474551874</v>
      </c>
      <c r="I195" s="20">
        <f t="shared" ref="I195:I201" si="37">MIN(MAX(H195,-700),700)</f>
        <v>0.42104219474551874</v>
      </c>
      <c r="J195" s="20">
        <f t="shared" ref="J195:J201" si="38">1/(1+EXP(-I195))</f>
        <v>0.60373261099763587</v>
      </c>
      <c r="K195" s="33">
        <f t="shared" ref="K195:K201" si="39">C195*LN(J195)+(1-C195)*LN(1-J195)</f>
        <v>-0.92566607083587948</v>
      </c>
    </row>
    <row r="196" spans="1:11" x14ac:dyDescent="0.2">
      <c r="A196" s="11">
        <v>31.095030711696133</v>
      </c>
      <c r="B196" s="11">
        <v>9.6357867663309911</v>
      </c>
      <c r="C196" s="12">
        <v>0</v>
      </c>
      <c r="D196" s="35">
        <f t="shared" si="32"/>
        <v>-2.4502094914998258</v>
      </c>
      <c r="E196" s="35">
        <f t="shared" si="33"/>
        <v>-2.4502094914998258</v>
      </c>
      <c r="F196" s="35">
        <f t="shared" si="34"/>
        <v>7.9423230825399774E-2</v>
      </c>
      <c r="G196" s="36">
        <f t="shared" si="35"/>
        <v>-8.2754882357320106E-2</v>
      </c>
      <c r="H196" s="20">
        <f t="shared" si="36"/>
        <v>-2.5909597887838527</v>
      </c>
      <c r="I196" s="20">
        <f t="shared" si="37"/>
        <v>-2.5909597887838527</v>
      </c>
      <c r="J196" s="20">
        <f t="shared" si="38"/>
        <v>6.9722504036065391E-2</v>
      </c>
      <c r="K196" s="33">
        <f t="shared" si="39"/>
        <v>-7.2272354585198054E-2</v>
      </c>
    </row>
    <row r="197" spans="1:11" x14ac:dyDescent="0.2">
      <c r="A197" s="11">
        <v>174.22098169373032</v>
      </c>
      <c r="B197" s="11">
        <v>0</v>
      </c>
      <c r="C197" s="12">
        <v>1</v>
      </c>
      <c r="D197" s="35">
        <f t="shared" si="32"/>
        <v>1.765779571893102</v>
      </c>
      <c r="E197" s="35">
        <f t="shared" si="33"/>
        <v>1.765779571893102</v>
      </c>
      <c r="F197" s="35">
        <f t="shared" si="34"/>
        <v>0.85393203408568163</v>
      </c>
      <c r="G197" s="36">
        <f t="shared" si="35"/>
        <v>-0.15790367374041545</v>
      </c>
      <c r="H197" s="20">
        <f t="shared" si="36"/>
        <v>1.9431720591752426</v>
      </c>
      <c r="I197" s="20">
        <f t="shared" si="37"/>
        <v>1.9431720591752426</v>
      </c>
      <c r="J197" s="20">
        <f t="shared" si="38"/>
        <v>0.87470021379106777</v>
      </c>
      <c r="K197" s="33">
        <f t="shared" si="39"/>
        <v>-0.1338740641399089</v>
      </c>
    </row>
    <row r="198" spans="1:11" x14ac:dyDescent="0.2">
      <c r="A198" s="11">
        <v>42.036145483456387</v>
      </c>
      <c r="B198" s="11">
        <v>0</v>
      </c>
      <c r="C198" s="12">
        <v>0</v>
      </c>
      <c r="D198" s="35">
        <f t="shared" si="32"/>
        <v>-2.1279225833425612</v>
      </c>
      <c r="E198" s="35">
        <f t="shared" si="33"/>
        <v>-2.1279225833425612</v>
      </c>
      <c r="F198" s="35">
        <f t="shared" si="34"/>
        <v>0.10641236922839778</v>
      </c>
      <c r="G198" s="36">
        <f t="shared" si="35"/>
        <v>-0.11251087334219326</v>
      </c>
      <c r="H198" s="20">
        <f t="shared" si="36"/>
        <v>-2.0228524274482349</v>
      </c>
      <c r="I198" s="20">
        <f t="shared" si="37"/>
        <v>-2.0228524274482349</v>
      </c>
      <c r="J198" s="20">
        <f t="shared" si="38"/>
        <v>0.11682436576554782</v>
      </c>
      <c r="K198" s="33">
        <f t="shared" si="39"/>
        <v>-0.12423119188962314</v>
      </c>
    </row>
    <row r="199" spans="1:11" x14ac:dyDescent="0.2">
      <c r="A199" s="11">
        <v>362.8883992510593</v>
      </c>
      <c r="B199" s="11">
        <v>0</v>
      </c>
      <c r="C199" s="12">
        <v>1</v>
      </c>
      <c r="D199" s="35">
        <f t="shared" si="32"/>
        <v>7.3232606826396109</v>
      </c>
      <c r="E199" s="35">
        <f t="shared" si="33"/>
        <v>7.3232606826396109</v>
      </c>
      <c r="F199" s="35">
        <f t="shared" si="34"/>
        <v>0.99934042869479811</v>
      </c>
      <c r="G199" s="36">
        <f t="shared" si="35"/>
        <v>-6.5978891804793262E-4</v>
      </c>
      <c r="H199" s="20">
        <f t="shared" si="36"/>
        <v>7.6038788339681069</v>
      </c>
      <c r="I199" s="20">
        <f t="shared" si="37"/>
        <v>7.6038788339681069</v>
      </c>
      <c r="J199" s="20">
        <f t="shared" si="38"/>
        <v>0.99950173436711387</v>
      </c>
      <c r="K199" s="33">
        <f t="shared" si="39"/>
        <v>-4.9838980845658045E-4</v>
      </c>
    </row>
    <row r="200" spans="1:11" x14ac:dyDescent="0.2">
      <c r="A200" s="11">
        <v>69.394050380797907</v>
      </c>
      <c r="B200" s="11">
        <v>0</v>
      </c>
      <c r="C200" s="12">
        <v>0</v>
      </c>
      <c r="D200" s="35">
        <f t="shared" si="32"/>
        <v>-1.3220545555450465</v>
      </c>
      <c r="E200" s="35">
        <f t="shared" si="33"/>
        <v>-1.3220545555450465</v>
      </c>
      <c r="F200" s="35">
        <f t="shared" si="34"/>
        <v>0.21047667206658444</v>
      </c>
      <c r="G200" s="36">
        <f t="shared" si="35"/>
        <v>-0.23632589799223058</v>
      </c>
      <c r="H200" s="20">
        <f t="shared" si="36"/>
        <v>-1.202016060461538</v>
      </c>
      <c r="I200" s="20">
        <f t="shared" si="37"/>
        <v>-1.202016060461538</v>
      </c>
      <c r="J200" s="20">
        <f t="shared" si="38"/>
        <v>0.23111676472651835</v>
      </c>
      <c r="K200" s="33">
        <f t="shared" si="39"/>
        <v>-0.26281616070168956</v>
      </c>
    </row>
    <row r="201" spans="1:11" x14ac:dyDescent="0.2">
      <c r="A201" s="11">
        <v>218.71604360026996</v>
      </c>
      <c r="B201" s="12">
        <v>0</v>
      </c>
      <c r="C201" s="12">
        <v>1</v>
      </c>
      <c r="D201" s="35">
        <f t="shared" si="32"/>
        <v>3.0764482038626433</v>
      </c>
      <c r="E201" s="35">
        <f t="shared" si="33"/>
        <v>3.0764482038626433</v>
      </c>
      <c r="F201" s="35">
        <f t="shared" si="34"/>
        <v>0.95591073488982581</v>
      </c>
      <c r="G201" s="36">
        <f t="shared" si="35"/>
        <v>-4.5090743836524026E-2</v>
      </c>
      <c r="H201" s="20">
        <f t="shared" si="36"/>
        <v>3.2781852884873035</v>
      </c>
      <c r="I201" s="20">
        <f t="shared" si="37"/>
        <v>3.2781852884873035</v>
      </c>
      <c r="J201" s="20">
        <f t="shared" si="38"/>
        <v>0.96367280849113313</v>
      </c>
      <c r="K201" s="33">
        <f t="shared" si="39"/>
        <v>-3.7003452263204298E-2</v>
      </c>
    </row>
  </sheetData>
  <mergeCells count="5">
    <mergeCell ref="T1:U1"/>
    <mergeCell ref="V1:W1"/>
    <mergeCell ref="X1:Y1"/>
    <mergeCell ref="Z1:AB1"/>
    <mergeCell ref="AC1:AE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D701F-BE9B-4DDD-99D6-18EBA1E6E2B4}">
  <dimension ref="A1:Y1000"/>
  <sheetViews>
    <sheetView topLeftCell="I1" workbookViewId="0">
      <selection activeCell="O25" sqref="O25"/>
    </sheetView>
  </sheetViews>
  <sheetFormatPr baseColWidth="10" defaultColWidth="8.83203125" defaultRowHeight="15" x14ac:dyDescent="0.2"/>
  <cols>
    <col min="8" max="8" width="10.83203125" customWidth="1"/>
    <col min="9" max="9" width="10.1640625" customWidth="1"/>
    <col min="10" max="10" width="9.83203125" customWidth="1"/>
    <col min="12" max="12" width="10.1640625" customWidth="1"/>
    <col min="13" max="13" width="9.5" customWidth="1"/>
  </cols>
  <sheetData>
    <row r="1" spans="1:25" ht="48" x14ac:dyDescent="0.2">
      <c r="A1" s="13" t="s">
        <v>270</v>
      </c>
      <c r="B1" s="13" t="s">
        <v>1291</v>
      </c>
      <c r="C1" s="13" t="s">
        <v>1292</v>
      </c>
      <c r="D1" s="13" t="s">
        <v>271</v>
      </c>
      <c r="E1" s="13" t="s">
        <v>1293</v>
      </c>
      <c r="F1" s="13" t="s">
        <v>260</v>
      </c>
      <c r="G1" s="34" t="s">
        <v>1280</v>
      </c>
      <c r="H1" s="34" t="s">
        <v>1281</v>
      </c>
      <c r="I1" s="34" t="s">
        <v>1282</v>
      </c>
      <c r="J1" s="34" t="s">
        <v>1283</v>
      </c>
      <c r="K1" s="19" t="s">
        <v>1294</v>
      </c>
      <c r="L1" s="19" t="s">
        <v>1286</v>
      </c>
      <c r="M1" s="19" t="s">
        <v>1287</v>
      </c>
    </row>
    <row r="2" spans="1:25" x14ac:dyDescent="0.2">
      <c r="A2" s="13" t="s">
        <v>273</v>
      </c>
      <c r="B2" s="13">
        <v>0</v>
      </c>
      <c r="C2" s="13">
        <v>5.5285714285714285</v>
      </c>
      <c r="D2" s="13">
        <v>9.4483230663928808</v>
      </c>
      <c r="E2" s="13">
        <v>0.54545454545454541</v>
      </c>
      <c r="F2" s="13">
        <v>0</v>
      </c>
      <c r="G2" s="35">
        <f t="shared" ref="G2:G65" si="0">$V$2+$V$3*B2+$V$4*C2+$V$5*D2+$V$6*E2</f>
        <v>1.341028871454339</v>
      </c>
      <c r="H2" s="35">
        <f>MIN(MAX(G2,-35),35)</f>
        <v>1.341028871454339</v>
      </c>
      <c r="I2" s="42">
        <f>1/(1+EXP(-H2))</f>
        <v>0.79265908805764163</v>
      </c>
      <c r="J2" s="35">
        <f t="shared" ref="J2:J65" si="1">F2*LN(I2)+(1-F2)*LN(1-I2)</f>
        <v>-1.5733909228024556</v>
      </c>
      <c r="K2" s="20">
        <f t="shared" ref="K2:K65" si="2">MIN(MAX($P$2+$P$3*C2,-35),35)</f>
        <v>0.78705046217922792</v>
      </c>
      <c r="L2" s="20">
        <f>1/(1+EXP(-K2))</f>
        <v>0.6871976570118401</v>
      </c>
      <c r="M2" s="20">
        <f t="shared" ref="M2:M65" si="3">F2*LN(L2)+(1-F2)*LN(1-L2)</f>
        <v>-1.1621837799676786</v>
      </c>
      <c r="O2" s="13" t="s">
        <v>256</v>
      </c>
      <c r="P2" s="13">
        <v>-0.74466557748788842</v>
      </c>
      <c r="U2" s="13" t="s">
        <v>1288</v>
      </c>
      <c r="V2" s="13">
        <v>0.69052667696589598</v>
      </c>
    </row>
    <row r="3" spans="1:25" x14ac:dyDescent="0.2">
      <c r="A3" s="13" t="s">
        <v>274</v>
      </c>
      <c r="B3" s="13">
        <v>0.5</v>
      </c>
      <c r="C3" s="13">
        <v>6.1559999999999997</v>
      </c>
      <c r="D3" s="13">
        <v>8.3668720054757024</v>
      </c>
      <c r="E3" s="13">
        <v>0.1</v>
      </c>
      <c r="F3" s="13">
        <v>0</v>
      </c>
      <c r="G3" s="35">
        <f t="shared" si="0"/>
        <v>1.1821120062574786</v>
      </c>
      <c r="H3" s="35">
        <f t="shared" ref="H3:H66" si="4">MIN(MAX(G3,-35),35)</f>
        <v>1.1821120062574786</v>
      </c>
      <c r="I3" s="42">
        <f t="shared" ref="I3:I66" si="5">1/(1+EXP(-H3))</f>
        <v>0.76532733559325905</v>
      </c>
      <c r="J3" s="35">
        <f t="shared" si="1"/>
        <v>-1.4495636532673657</v>
      </c>
      <c r="K3" s="20">
        <f t="shared" si="2"/>
        <v>0.96088242202982144</v>
      </c>
      <c r="L3" s="20">
        <f t="shared" ref="L3:L66" si="6">1/(1+EXP(-K3))</f>
        <v>0.72329844592613501</v>
      </c>
      <c r="M3" s="20">
        <f t="shared" si="3"/>
        <v>-1.2848157757472589</v>
      </c>
      <c r="O3" s="13" t="s">
        <v>254</v>
      </c>
      <c r="P3" s="13">
        <v>0.27705458081834144</v>
      </c>
      <c r="U3" s="13" t="s">
        <v>1289</v>
      </c>
      <c r="V3" s="13">
        <v>-0.87333701219888327</v>
      </c>
    </row>
    <row r="4" spans="1:25" x14ac:dyDescent="0.2">
      <c r="A4" s="13" t="s">
        <v>275</v>
      </c>
      <c r="B4" s="13">
        <v>0</v>
      </c>
      <c r="C4" s="13">
        <v>4.0405405405405403</v>
      </c>
      <c r="D4" s="13">
        <v>11.351129363449692</v>
      </c>
      <c r="E4" s="13">
        <v>0.27272727272727271</v>
      </c>
      <c r="F4" s="13">
        <v>1</v>
      </c>
      <c r="G4" s="35">
        <f t="shared" si="0"/>
        <v>0.71655376953882022</v>
      </c>
      <c r="H4" s="35">
        <f t="shared" si="4"/>
        <v>0.71655376953882022</v>
      </c>
      <c r="I4" s="42">
        <f t="shared" si="5"/>
        <v>0.67184768269134054</v>
      </c>
      <c r="J4" s="35">
        <f t="shared" si="1"/>
        <v>-0.39772362681254658</v>
      </c>
      <c r="K4" s="20">
        <f t="shared" si="2"/>
        <v>0.3747846882510858</v>
      </c>
      <c r="L4" s="20">
        <f t="shared" si="6"/>
        <v>0.59261461988317421</v>
      </c>
      <c r="M4" s="20">
        <f t="shared" si="3"/>
        <v>-0.52321097340251788</v>
      </c>
      <c r="O4" s="13" t="s">
        <v>251</v>
      </c>
      <c r="P4" s="13">
        <f>-SUM(M2:M205)</f>
        <v>133.81192008177385</v>
      </c>
      <c r="U4" s="13" t="s">
        <v>1290</v>
      </c>
      <c r="V4" s="13">
        <v>0.28684518118900776</v>
      </c>
    </row>
    <row r="5" spans="1:25" x14ac:dyDescent="0.2">
      <c r="A5" s="13" t="s">
        <v>276</v>
      </c>
      <c r="B5" s="13">
        <v>0</v>
      </c>
      <c r="C5" s="13">
        <v>3.1952309985096869</v>
      </c>
      <c r="D5" s="13">
        <v>6.8802190280629709</v>
      </c>
      <c r="E5" s="13">
        <v>0.5</v>
      </c>
      <c r="F5" s="13">
        <v>0</v>
      </c>
      <c r="G5" s="35">
        <f t="shared" si="0"/>
        <v>0.92844356674445916</v>
      </c>
      <c r="H5" s="35">
        <f t="shared" si="4"/>
        <v>0.92844356674445916</v>
      </c>
      <c r="I5" s="42">
        <f t="shared" si="5"/>
        <v>0.71675941227006068</v>
      </c>
      <c r="J5" s="35">
        <f t="shared" si="1"/>
        <v>-1.261458609176217</v>
      </c>
      <c r="K5" s="20">
        <f t="shared" si="2"/>
        <v>0.14058780742198351</v>
      </c>
      <c r="L5" s="20">
        <f t="shared" si="6"/>
        <v>0.53508917628755581</v>
      </c>
      <c r="M5" s="20">
        <f t="shared" si="3"/>
        <v>-0.76590966874881949</v>
      </c>
      <c r="U5" s="13" t="s">
        <v>1295</v>
      </c>
      <c r="V5" s="13">
        <v>-0.10039456484373541</v>
      </c>
    </row>
    <row r="6" spans="1:25" x14ac:dyDescent="0.2">
      <c r="A6" s="13" t="s">
        <v>277</v>
      </c>
      <c r="B6" s="13">
        <v>0</v>
      </c>
      <c r="C6" s="13">
        <v>5.0720000000000001</v>
      </c>
      <c r="D6" s="13">
        <v>21.508555783709788</v>
      </c>
      <c r="E6" s="13">
        <v>0.2</v>
      </c>
      <c r="F6" s="13">
        <v>1</v>
      </c>
      <c r="G6" s="35">
        <f t="shared" si="0"/>
        <v>-9.0899141972944422E-3</v>
      </c>
      <c r="H6" s="35">
        <f t="shared" si="4"/>
        <v>-9.0899141972944422E-3</v>
      </c>
      <c r="I6" s="42">
        <f t="shared" si="5"/>
        <v>0.49772753709780043</v>
      </c>
      <c r="J6" s="35">
        <f t="shared" si="1"/>
        <v>-0.69770246594054897</v>
      </c>
      <c r="K6" s="20">
        <f t="shared" si="2"/>
        <v>0.66055525642273938</v>
      </c>
      <c r="L6" s="20">
        <f t="shared" si="6"/>
        <v>0.65938510807240436</v>
      </c>
      <c r="M6" s="20">
        <f t="shared" si="3"/>
        <v>-0.41644753265715156</v>
      </c>
      <c r="U6" s="13" t="s">
        <v>1296</v>
      </c>
      <c r="V6" s="13">
        <v>2.4233740844575816E-2</v>
      </c>
    </row>
    <row r="7" spans="1:25" x14ac:dyDescent="0.2">
      <c r="A7" s="13" t="s">
        <v>278</v>
      </c>
      <c r="B7" s="13">
        <v>0</v>
      </c>
      <c r="C7" s="13">
        <v>2.5325581395348835</v>
      </c>
      <c r="D7" s="13">
        <v>6.2888432580424363</v>
      </c>
      <c r="E7" s="13">
        <v>0.3</v>
      </c>
      <c r="F7" s="13">
        <v>1</v>
      </c>
      <c r="G7" s="35">
        <f t="shared" si="0"/>
        <v>0.79288321536421924</v>
      </c>
      <c r="H7" s="35">
        <f t="shared" si="4"/>
        <v>0.79288321536421924</v>
      </c>
      <c r="I7" s="42">
        <f t="shared" si="5"/>
        <v>0.68845007731470642</v>
      </c>
      <c r="J7" s="35">
        <f t="shared" si="1"/>
        <v>-0.37331247278918894</v>
      </c>
      <c r="K7" s="20">
        <f t="shared" si="2"/>
        <v>-4.3008743740972633E-2</v>
      </c>
      <c r="L7" s="20">
        <f t="shared" si="6"/>
        <v>0.4892494711647225</v>
      </c>
      <c r="M7" s="20">
        <f t="shared" si="3"/>
        <v>-0.71488275361665821</v>
      </c>
      <c r="U7" s="13" t="s">
        <v>251</v>
      </c>
      <c r="V7" s="13">
        <f>-SUM(J2:J201)</f>
        <v>126.1316281687451</v>
      </c>
    </row>
    <row r="8" spans="1:25" x14ac:dyDescent="0.2">
      <c r="A8" s="13" t="s">
        <v>279</v>
      </c>
      <c r="B8" s="13">
        <v>0</v>
      </c>
      <c r="C8" s="13">
        <v>2.67</v>
      </c>
      <c r="D8" s="13">
        <v>9.0677618069815189</v>
      </c>
      <c r="E8" s="13">
        <v>0.25</v>
      </c>
      <c r="F8" s="13">
        <v>0</v>
      </c>
      <c r="G8" s="35">
        <f t="shared" si="0"/>
        <v>0.55210774523313699</v>
      </c>
      <c r="H8" s="35">
        <f t="shared" si="4"/>
        <v>0.55210774523313699</v>
      </c>
      <c r="I8" s="42">
        <f t="shared" si="5"/>
        <v>0.63462446561745434</v>
      </c>
      <c r="J8" s="35">
        <f t="shared" si="1"/>
        <v>-1.006829592992657</v>
      </c>
      <c r="K8" s="20">
        <f t="shared" si="2"/>
        <v>-4.9298467029167403E-3</v>
      </c>
      <c r="L8" s="20">
        <f t="shared" si="6"/>
        <v>0.49876754082034769</v>
      </c>
      <c r="M8" s="20">
        <f t="shared" si="3"/>
        <v>-0.69068529512897492</v>
      </c>
    </row>
    <row r="9" spans="1:25" ht="16" x14ac:dyDescent="0.2">
      <c r="A9" s="13" t="s">
        <v>280</v>
      </c>
      <c r="B9" s="13">
        <v>0.25</v>
      </c>
      <c r="C9" s="13">
        <v>4.2649999999999997</v>
      </c>
      <c r="D9" s="13">
        <v>15.449691991786448</v>
      </c>
      <c r="E9" s="13">
        <v>0.24</v>
      </c>
      <c r="F9" s="13">
        <v>1</v>
      </c>
      <c r="G9" s="35">
        <f t="shared" si="0"/>
        <v>0.15033811500484728</v>
      </c>
      <c r="H9" s="35">
        <f t="shared" si="4"/>
        <v>0.15033811500484728</v>
      </c>
      <c r="I9" s="42">
        <f t="shared" si="5"/>
        <v>0.53751389933354354</v>
      </c>
      <c r="J9" s="35">
        <f t="shared" si="1"/>
        <v>-0.62080066008946588</v>
      </c>
      <c r="K9" s="20">
        <f t="shared" si="2"/>
        <v>0.43697220970233774</v>
      </c>
      <c r="L9" s="20">
        <f t="shared" si="6"/>
        <v>0.60753733291725576</v>
      </c>
      <c r="M9" s="20">
        <f t="shared" si="3"/>
        <v>-0.49834165229387611</v>
      </c>
      <c r="O9" s="35" t="s">
        <v>1272</v>
      </c>
      <c r="P9" s="35" t="s">
        <v>267</v>
      </c>
      <c r="Q9" s="35" t="s">
        <v>266</v>
      </c>
      <c r="R9" s="34" t="s">
        <v>1276</v>
      </c>
      <c r="S9" s="34" t="s">
        <v>1277</v>
      </c>
      <c r="U9" s="20" t="s">
        <v>1272</v>
      </c>
      <c r="V9" s="20" t="s">
        <v>267</v>
      </c>
      <c r="W9" s="20" t="s">
        <v>266</v>
      </c>
      <c r="X9" s="19" t="s">
        <v>1276</v>
      </c>
      <c r="Y9" s="19" t="s">
        <v>1277</v>
      </c>
    </row>
    <row r="10" spans="1:25" x14ac:dyDescent="0.2">
      <c r="A10" s="13" t="s">
        <v>281</v>
      </c>
      <c r="B10" s="13">
        <v>0</v>
      </c>
      <c r="C10" s="13">
        <v>1.7549407114624507</v>
      </c>
      <c r="D10" s="13">
        <v>6.3052703627652296</v>
      </c>
      <c r="E10" s="13">
        <v>1.6666666666666667</v>
      </c>
      <c r="F10" s="13">
        <v>1</v>
      </c>
      <c r="G10" s="35">
        <f t="shared" si="0"/>
        <v>0.60129765710368499</v>
      </c>
      <c r="H10" s="35">
        <f t="shared" si="4"/>
        <v>0.60129765710368499</v>
      </c>
      <c r="I10" s="42">
        <f t="shared" si="5"/>
        <v>0.64595313357506934</v>
      </c>
      <c r="J10" s="35">
        <f t="shared" si="1"/>
        <v>-0.43702832647671896</v>
      </c>
      <c r="K10" s="20">
        <f t="shared" si="2"/>
        <v>-0.25845121431261725</v>
      </c>
      <c r="L10" s="20">
        <f t="shared" si="6"/>
        <v>0.43574447206550138</v>
      </c>
      <c r="M10" s="20">
        <f t="shared" si="3"/>
        <v>-0.83069928068542076</v>
      </c>
      <c r="O10" s="37">
        <v>0</v>
      </c>
      <c r="P10" s="22"/>
      <c r="Q10" s="22"/>
      <c r="R10" s="41"/>
      <c r="S10" s="41"/>
      <c r="U10" s="27">
        <v>0</v>
      </c>
      <c r="V10" s="22"/>
      <c r="W10" s="22"/>
      <c r="X10" s="41"/>
      <c r="Y10" s="41"/>
    </row>
    <row r="11" spans="1:25" x14ac:dyDescent="0.2">
      <c r="A11" s="13" t="s">
        <v>282</v>
      </c>
      <c r="B11" s="13">
        <v>1</v>
      </c>
      <c r="C11" s="13">
        <v>5.8233333333333333</v>
      </c>
      <c r="D11" s="13">
        <v>13.49760438056126</v>
      </c>
      <c r="E11" s="13">
        <v>7.1428571428571425E-2</v>
      </c>
      <c r="F11" s="13">
        <v>0</v>
      </c>
      <c r="G11" s="35">
        <f t="shared" si="0"/>
        <v>0.13422963316055492</v>
      </c>
      <c r="H11" s="35">
        <f t="shared" si="4"/>
        <v>0.13422963316055492</v>
      </c>
      <c r="I11" s="42">
        <f t="shared" si="5"/>
        <v>0.53350711359278247</v>
      </c>
      <c r="J11" s="35">
        <f t="shared" si="1"/>
        <v>-0.76251250767013001</v>
      </c>
      <c r="K11" s="20">
        <f t="shared" si="2"/>
        <v>0.86871559814425325</v>
      </c>
      <c r="L11" s="20">
        <f t="shared" si="6"/>
        <v>0.70447837042463923</v>
      </c>
      <c r="M11" s="20">
        <f t="shared" si="3"/>
        <v>-1.2190132482821958</v>
      </c>
      <c r="O11" s="37">
        <v>0.1</v>
      </c>
      <c r="P11" s="22"/>
      <c r="Q11" s="22"/>
      <c r="R11" s="41"/>
      <c r="S11" s="41"/>
      <c r="U11" s="27">
        <v>0.1</v>
      </c>
      <c r="V11" s="22"/>
      <c r="W11" s="22"/>
      <c r="X11" s="41"/>
      <c r="Y11" s="41"/>
    </row>
    <row r="12" spans="1:25" x14ac:dyDescent="0.2">
      <c r="A12" s="13" t="s">
        <v>283</v>
      </c>
      <c r="B12" s="13">
        <v>1</v>
      </c>
      <c r="C12" s="13">
        <v>4.7723076923076926</v>
      </c>
      <c r="D12" s="13">
        <v>10.223134839151266</v>
      </c>
      <c r="E12" s="13">
        <v>1.6</v>
      </c>
      <c r="F12" s="13">
        <v>1</v>
      </c>
      <c r="G12" s="35">
        <f t="shared" si="0"/>
        <v>0.19852994129260731</v>
      </c>
      <c r="H12" s="35">
        <f t="shared" si="4"/>
        <v>0.19852994129260731</v>
      </c>
      <c r="I12" s="42">
        <f t="shared" si="5"/>
        <v>0.54947010682685427</v>
      </c>
      <c r="J12" s="35">
        <f t="shared" si="1"/>
        <v>-0.59880090729729574</v>
      </c>
      <c r="K12" s="20">
        <f t="shared" si="2"/>
        <v>0.57752412974056566</v>
      </c>
      <c r="L12" s="20">
        <f t="shared" si="6"/>
        <v>0.64049750986708887</v>
      </c>
      <c r="M12" s="20">
        <f t="shared" si="3"/>
        <v>-0.44551004544823913</v>
      </c>
      <c r="O12" s="37">
        <v>0.2</v>
      </c>
      <c r="P12" s="22"/>
      <c r="Q12" s="22"/>
      <c r="R12" s="41"/>
      <c r="S12" s="41"/>
      <c r="U12" s="27">
        <v>0.2</v>
      </c>
      <c r="V12" s="22"/>
      <c r="W12" s="22"/>
      <c r="X12" s="41"/>
      <c r="Y12" s="41"/>
    </row>
    <row r="13" spans="1:25" x14ac:dyDescent="0.2">
      <c r="A13" s="13" t="s">
        <v>284</v>
      </c>
      <c r="B13" s="13">
        <v>0</v>
      </c>
      <c r="C13" s="13">
        <v>1.7099778270509978</v>
      </c>
      <c r="D13" s="13">
        <v>6.4120465434633811</v>
      </c>
      <c r="E13" s="13">
        <v>0.5</v>
      </c>
      <c r="F13" s="13">
        <v>1</v>
      </c>
      <c r="G13" s="35">
        <f t="shared" si="0"/>
        <v>0.54940782452902914</v>
      </c>
      <c r="H13" s="35">
        <f t="shared" si="4"/>
        <v>0.54940782452902914</v>
      </c>
      <c r="I13" s="42">
        <f t="shared" si="5"/>
        <v>0.63399819086547893</v>
      </c>
      <c r="J13" s="35">
        <f t="shared" si="1"/>
        <v>-0.45570917807346362</v>
      </c>
      <c r="K13" s="20">
        <f t="shared" si="2"/>
        <v>-0.27090838740561585</v>
      </c>
      <c r="L13" s="20">
        <f t="shared" si="6"/>
        <v>0.43268410085681708</v>
      </c>
      <c r="M13" s="20">
        <f t="shared" si="3"/>
        <v>-0.83774737645961639</v>
      </c>
      <c r="O13" s="37">
        <v>0.3</v>
      </c>
      <c r="P13" s="22"/>
      <c r="Q13" s="22"/>
      <c r="R13" s="41"/>
      <c r="S13" s="41"/>
      <c r="U13" s="27">
        <v>0.3</v>
      </c>
      <c r="V13" s="22"/>
      <c r="W13" s="22"/>
      <c r="X13" s="41"/>
      <c r="Y13" s="41"/>
    </row>
    <row r="14" spans="1:25" x14ac:dyDescent="0.2">
      <c r="A14" s="13" t="s">
        <v>285</v>
      </c>
      <c r="B14" s="13">
        <v>0</v>
      </c>
      <c r="C14" s="13">
        <v>1.8493723849372385</v>
      </c>
      <c r="D14" s="13">
        <v>6.8254620123203287</v>
      </c>
      <c r="E14" s="13">
        <v>0.17647058823529413</v>
      </c>
      <c r="F14" s="13">
        <v>0</v>
      </c>
      <c r="G14" s="35">
        <f t="shared" si="0"/>
        <v>0.54004748772680344</v>
      </c>
      <c r="H14" s="35">
        <f t="shared" si="4"/>
        <v>0.54004748772680344</v>
      </c>
      <c r="I14" s="42">
        <f t="shared" si="5"/>
        <v>0.63182346452250449</v>
      </c>
      <c r="J14" s="35">
        <f t="shared" si="1"/>
        <v>-0.99919273986867219</v>
      </c>
      <c r="K14" s="20">
        <f t="shared" si="2"/>
        <v>-0.23228848660208545</v>
      </c>
      <c r="L14" s="20">
        <f t="shared" si="6"/>
        <v>0.44218759805490826</v>
      </c>
      <c r="M14" s="20">
        <f t="shared" si="3"/>
        <v>-0.58373257035880344</v>
      </c>
      <c r="O14" s="37">
        <v>0.4</v>
      </c>
      <c r="P14" s="22"/>
      <c r="Q14" s="22"/>
      <c r="R14" s="41"/>
      <c r="S14" s="41"/>
      <c r="U14" s="27">
        <v>0.4</v>
      </c>
      <c r="V14" s="22"/>
      <c r="W14" s="22"/>
      <c r="X14" s="41"/>
      <c r="Y14" s="41"/>
    </row>
    <row r="15" spans="1:25" x14ac:dyDescent="0.2">
      <c r="A15" s="13" t="s">
        <v>286</v>
      </c>
      <c r="B15" s="13">
        <v>0</v>
      </c>
      <c r="C15" s="13">
        <v>1.62</v>
      </c>
      <c r="D15" s="13">
        <v>7.0417522245037647</v>
      </c>
      <c r="E15" s="13">
        <v>0.9</v>
      </c>
      <c r="F15" s="13">
        <v>1</v>
      </c>
      <c r="G15" s="35">
        <f t="shared" si="0"/>
        <v>0.47007258693574544</v>
      </c>
      <c r="H15" s="35">
        <f t="shared" si="4"/>
        <v>0.47007258693574544</v>
      </c>
      <c r="I15" s="42">
        <f t="shared" si="5"/>
        <v>0.61540093660149442</v>
      </c>
      <c r="J15" s="35">
        <f t="shared" si="1"/>
        <v>-0.4854812941559738</v>
      </c>
      <c r="K15" s="20">
        <f t="shared" si="2"/>
        <v>-0.29583715656217524</v>
      </c>
      <c r="L15" s="20">
        <f t="shared" si="6"/>
        <v>0.4265754388538191</v>
      </c>
      <c r="M15" s="20">
        <f t="shared" si="3"/>
        <v>-0.85196604878467119</v>
      </c>
      <c r="O15" s="37">
        <v>0.5</v>
      </c>
      <c r="P15" s="22"/>
      <c r="Q15" s="22"/>
      <c r="R15" s="41"/>
      <c r="S15" s="41"/>
      <c r="U15" s="27">
        <v>0.5</v>
      </c>
      <c r="V15" s="22"/>
      <c r="W15" s="22"/>
      <c r="X15" s="41"/>
      <c r="Y15" s="41"/>
    </row>
    <row r="16" spans="1:25" x14ac:dyDescent="0.2">
      <c r="A16" s="13" t="s">
        <v>287</v>
      </c>
      <c r="B16" s="13">
        <v>0</v>
      </c>
      <c r="C16" s="13">
        <v>1</v>
      </c>
      <c r="D16" s="13">
        <v>1.516769336071184</v>
      </c>
      <c r="E16" s="13">
        <v>0</v>
      </c>
      <c r="F16" s="13">
        <v>0</v>
      </c>
      <c r="G16" s="35">
        <f t="shared" si="0"/>
        <v>0.82509646069171583</v>
      </c>
      <c r="H16" s="35">
        <f t="shared" si="4"/>
        <v>0.82509646069171583</v>
      </c>
      <c r="I16" s="42">
        <f t="shared" si="5"/>
        <v>0.69531710504860633</v>
      </c>
      <c r="J16" s="35">
        <f t="shared" si="1"/>
        <v>-1.1884837319098709</v>
      </c>
      <c r="K16" s="20">
        <f t="shared" si="2"/>
        <v>-0.46761099666954697</v>
      </c>
      <c r="L16" s="20">
        <f t="shared" si="6"/>
        <v>0.38518184429769742</v>
      </c>
      <c r="M16" s="20">
        <f t="shared" si="3"/>
        <v>-0.48642873668297082</v>
      </c>
      <c r="O16" s="37">
        <v>0.6</v>
      </c>
      <c r="P16" s="22"/>
      <c r="Q16" s="22"/>
      <c r="R16" s="41"/>
      <c r="S16" s="41"/>
      <c r="U16" s="27">
        <v>0.6</v>
      </c>
      <c r="V16" s="22"/>
      <c r="W16" s="22"/>
      <c r="X16" s="41"/>
      <c r="Y16" s="41"/>
    </row>
    <row r="17" spans="1:25" x14ac:dyDescent="0.2">
      <c r="A17" s="13" t="s">
        <v>288</v>
      </c>
      <c r="B17" s="13">
        <v>0</v>
      </c>
      <c r="C17" s="13">
        <v>2.2422222222222223</v>
      </c>
      <c r="D17" s="13">
        <v>10.965092402464066</v>
      </c>
      <c r="E17" s="13">
        <v>0.33333333333333331</v>
      </c>
      <c r="F17" s="13">
        <v>1</v>
      </c>
      <c r="G17" s="35">
        <f t="shared" si="0"/>
        <v>0.24093954996337846</v>
      </c>
      <c r="H17" s="35">
        <f t="shared" si="4"/>
        <v>0.24093954996337846</v>
      </c>
      <c r="I17" s="42">
        <f t="shared" si="5"/>
        <v>0.55994517357956619</v>
      </c>
      <c r="J17" s="35">
        <f t="shared" si="1"/>
        <v>-0.57991640436808634</v>
      </c>
      <c r="K17" s="20">
        <f t="shared" si="2"/>
        <v>-0.12344763960854055</v>
      </c>
      <c r="L17" s="20">
        <f t="shared" si="6"/>
        <v>0.46917722333857659</v>
      </c>
      <c r="M17" s="20">
        <f t="shared" si="3"/>
        <v>-0.75677470699026761</v>
      </c>
      <c r="O17" s="37">
        <v>0.7</v>
      </c>
      <c r="P17" s="22"/>
      <c r="Q17" s="22"/>
      <c r="R17" s="41"/>
      <c r="S17" s="41"/>
      <c r="U17" s="27">
        <v>0.7</v>
      </c>
      <c r="V17" s="22"/>
      <c r="W17" s="22"/>
      <c r="X17" s="41"/>
      <c r="Y17" s="41"/>
    </row>
    <row r="18" spans="1:25" x14ac:dyDescent="0.2">
      <c r="A18" s="13" t="s">
        <v>289</v>
      </c>
      <c r="B18" s="13">
        <v>0</v>
      </c>
      <c r="C18" s="13">
        <v>2.6880000000000002</v>
      </c>
      <c r="D18" s="13">
        <v>14.461327857631758</v>
      </c>
      <c r="E18" s="13">
        <v>0.2857142857142857</v>
      </c>
      <c r="F18" s="13">
        <v>1</v>
      </c>
      <c r="G18" s="35">
        <f t="shared" si="0"/>
        <v>1.6651732628013102E-2</v>
      </c>
      <c r="H18" s="35">
        <f t="shared" si="4"/>
        <v>1.6651732628013102E-2</v>
      </c>
      <c r="I18" s="42">
        <f t="shared" si="5"/>
        <v>0.50416283696809239</v>
      </c>
      <c r="J18" s="35">
        <f t="shared" si="1"/>
        <v>-0.68485597387044639</v>
      </c>
      <c r="K18" s="20">
        <f t="shared" si="2"/>
        <v>5.713575181343078E-5</v>
      </c>
      <c r="L18" s="20">
        <f t="shared" si="6"/>
        <v>0.50001428393794944</v>
      </c>
      <c r="M18" s="20">
        <f t="shared" si="3"/>
        <v>-0.69311861309210043</v>
      </c>
      <c r="O18" s="37">
        <v>0.8</v>
      </c>
      <c r="P18" s="22"/>
      <c r="Q18" s="22"/>
      <c r="R18" s="41"/>
      <c r="S18" s="41"/>
      <c r="U18" s="27">
        <v>0.8</v>
      </c>
      <c r="V18" s="22"/>
      <c r="W18" s="22"/>
      <c r="X18" s="41"/>
      <c r="Y18" s="41"/>
    </row>
    <row r="19" spans="1:25" x14ac:dyDescent="0.2">
      <c r="A19" s="13" t="s">
        <v>290</v>
      </c>
      <c r="B19" s="13">
        <v>0</v>
      </c>
      <c r="C19" s="13">
        <v>1.704</v>
      </c>
      <c r="D19" s="13">
        <v>8.3778234086242307</v>
      </c>
      <c r="E19" s="13">
        <v>0.42857142857142855</v>
      </c>
      <c r="F19" s="13">
        <v>0</v>
      </c>
      <c r="G19" s="35">
        <f t="shared" si="0"/>
        <v>0.34860881919886522</v>
      </c>
      <c r="H19" s="35">
        <f t="shared" si="4"/>
        <v>0.34860881919886522</v>
      </c>
      <c r="I19" s="42">
        <f t="shared" si="5"/>
        <v>0.58628018059472742</v>
      </c>
      <c r="J19" s="35">
        <f t="shared" si="1"/>
        <v>-0.88256629898700489</v>
      </c>
      <c r="K19" s="20">
        <f t="shared" si="2"/>
        <v>-0.27256457177343463</v>
      </c>
      <c r="L19" s="20">
        <f t="shared" si="6"/>
        <v>0.43227760506098439</v>
      </c>
      <c r="M19" s="20">
        <f t="shared" si="3"/>
        <v>-0.56612272103849637</v>
      </c>
      <c r="O19" s="37">
        <v>0.9</v>
      </c>
      <c r="P19" s="22"/>
      <c r="Q19" s="22"/>
      <c r="R19" s="41"/>
      <c r="S19" s="41"/>
      <c r="U19" s="27">
        <v>0.9</v>
      </c>
      <c r="V19" s="22"/>
      <c r="W19" s="22"/>
      <c r="X19" s="41"/>
      <c r="Y19" s="41"/>
    </row>
    <row r="20" spans="1:25" x14ac:dyDescent="0.2">
      <c r="A20" s="13" t="s">
        <v>291</v>
      </c>
      <c r="B20" s="13">
        <v>0</v>
      </c>
      <c r="C20" s="13">
        <v>1</v>
      </c>
      <c r="D20" s="13">
        <v>3.4524298425735798</v>
      </c>
      <c r="E20" s="13">
        <v>0</v>
      </c>
      <c r="F20" s="13">
        <v>0</v>
      </c>
      <c r="G20" s="35">
        <f t="shared" si="0"/>
        <v>0.63076666645620327</v>
      </c>
      <c r="H20" s="35">
        <f t="shared" si="4"/>
        <v>0.63076666645620327</v>
      </c>
      <c r="I20" s="42">
        <f t="shared" si="5"/>
        <v>0.65266328115459027</v>
      </c>
      <c r="J20" s="35">
        <f t="shared" si="1"/>
        <v>-1.0574605982287475</v>
      </c>
      <c r="K20" s="20">
        <f t="shared" si="2"/>
        <v>-0.46761099666954697</v>
      </c>
      <c r="L20" s="20">
        <f t="shared" si="6"/>
        <v>0.38518184429769742</v>
      </c>
      <c r="M20" s="20">
        <f t="shared" si="3"/>
        <v>-0.48642873668297082</v>
      </c>
      <c r="O20" s="37">
        <v>1</v>
      </c>
      <c r="P20" s="22"/>
      <c r="Q20" s="22"/>
      <c r="R20" s="41"/>
      <c r="S20" s="41"/>
      <c r="U20" s="27">
        <v>1</v>
      </c>
      <c r="V20" s="22"/>
      <c r="W20" s="22"/>
      <c r="X20" s="41"/>
      <c r="Y20" s="41"/>
    </row>
    <row r="21" spans="1:25" x14ac:dyDescent="0.2">
      <c r="A21" s="13" t="s">
        <v>292</v>
      </c>
      <c r="B21" s="13">
        <v>0</v>
      </c>
      <c r="C21" s="13">
        <v>1</v>
      </c>
      <c r="D21" s="13">
        <v>3.9014373716632442</v>
      </c>
      <c r="E21" s="13">
        <v>0.2</v>
      </c>
      <c r="F21" s="13">
        <v>1</v>
      </c>
      <c r="G21" s="35">
        <f t="shared" si="0"/>
        <v>0.59053549913060077</v>
      </c>
      <c r="H21" s="35">
        <f t="shared" si="4"/>
        <v>0.59053549913060077</v>
      </c>
      <c r="I21" s="42">
        <f t="shared" si="5"/>
        <v>0.64348800462581279</v>
      </c>
      <c r="J21" s="35">
        <f t="shared" si="1"/>
        <v>-0.44085189294982591</v>
      </c>
      <c r="K21" s="20">
        <f t="shared" si="2"/>
        <v>-0.46761099666954697</v>
      </c>
      <c r="L21" s="20">
        <f t="shared" si="6"/>
        <v>0.38518184429769742</v>
      </c>
      <c r="M21" s="20">
        <f t="shared" si="3"/>
        <v>-0.95403973335251768</v>
      </c>
      <c r="O21" s="24"/>
      <c r="P21" s="25"/>
      <c r="Q21" s="25"/>
      <c r="V21" s="2"/>
      <c r="W21" s="2"/>
      <c r="X21" s="2"/>
      <c r="Y21" s="2"/>
    </row>
    <row r="22" spans="1:25" x14ac:dyDescent="0.2">
      <c r="A22" s="13" t="s">
        <v>293</v>
      </c>
      <c r="B22" s="13">
        <v>0</v>
      </c>
      <c r="C22" s="13">
        <v>1</v>
      </c>
      <c r="D22" s="13">
        <v>4.4982888432580426</v>
      </c>
      <c r="E22" s="13">
        <v>0</v>
      </c>
      <c r="F22" s="13">
        <v>1</v>
      </c>
      <c r="G22" s="35">
        <f t="shared" si="0"/>
        <v>0.52576810719458278</v>
      </c>
      <c r="H22" s="35">
        <f t="shared" si="4"/>
        <v>0.52576810719458278</v>
      </c>
      <c r="I22" s="42">
        <f t="shared" si="5"/>
        <v>0.62849555048825767</v>
      </c>
      <c r="J22" s="35">
        <f t="shared" si="1"/>
        <v>-0.46442633055007315</v>
      </c>
      <c r="K22" s="20">
        <f t="shared" si="2"/>
        <v>-0.46761099666954697</v>
      </c>
      <c r="L22" s="20">
        <f t="shared" si="6"/>
        <v>0.38518184429769742</v>
      </c>
      <c r="M22" s="20">
        <f t="shared" si="3"/>
        <v>-0.95403973335251768</v>
      </c>
      <c r="O22" s="13" t="s">
        <v>1278</v>
      </c>
      <c r="P22" s="23"/>
      <c r="V22" s="2"/>
      <c r="W22" s="2"/>
      <c r="X22" s="2"/>
      <c r="Y22" s="2"/>
    </row>
    <row r="23" spans="1:25" x14ac:dyDescent="0.2">
      <c r="A23" s="13" t="s">
        <v>294</v>
      </c>
      <c r="B23" s="13">
        <v>0</v>
      </c>
      <c r="C23" s="13">
        <v>1</v>
      </c>
      <c r="D23" s="13">
        <v>4.6050650239561941</v>
      </c>
      <c r="E23" s="13">
        <v>0</v>
      </c>
      <c r="F23" s="13">
        <v>1</v>
      </c>
      <c r="G23" s="35">
        <f t="shared" si="0"/>
        <v>0.51504835899771573</v>
      </c>
      <c r="H23" s="35">
        <f t="shared" si="4"/>
        <v>0.51504835899771573</v>
      </c>
      <c r="I23" s="42">
        <f t="shared" si="5"/>
        <v>0.62598917996941794</v>
      </c>
      <c r="J23" s="35">
        <f t="shared" si="1"/>
        <v>-0.46842219242531641</v>
      </c>
      <c r="K23" s="20">
        <f t="shared" si="2"/>
        <v>-0.46761099666954697</v>
      </c>
      <c r="L23" s="20">
        <f t="shared" si="6"/>
        <v>0.38518184429769742</v>
      </c>
      <c r="M23" s="20">
        <f t="shared" si="3"/>
        <v>-0.95403973335251768</v>
      </c>
      <c r="O23" s="13" t="s">
        <v>1279</v>
      </c>
      <c r="P23" s="23"/>
    </row>
    <row r="24" spans="1:25" x14ac:dyDescent="0.2">
      <c r="A24" s="13" t="s">
        <v>295</v>
      </c>
      <c r="B24" s="13">
        <v>0</v>
      </c>
      <c r="C24" s="13">
        <v>1</v>
      </c>
      <c r="D24" s="13">
        <v>4.7008898015058183</v>
      </c>
      <c r="E24" s="13">
        <v>0</v>
      </c>
      <c r="F24" s="13">
        <v>0</v>
      </c>
      <c r="G24" s="35">
        <f t="shared" si="0"/>
        <v>0.50542807215437346</v>
      </c>
      <c r="H24" s="35">
        <f t="shared" si="4"/>
        <v>0.50542807215437346</v>
      </c>
      <c r="I24" s="42">
        <f t="shared" si="5"/>
        <v>0.62373409781783373</v>
      </c>
      <c r="J24" s="35">
        <f t="shared" si="1"/>
        <v>-0.9774591988761987</v>
      </c>
      <c r="K24" s="20">
        <f t="shared" si="2"/>
        <v>-0.46761099666954697</v>
      </c>
      <c r="L24" s="20">
        <f t="shared" si="6"/>
        <v>0.38518184429769742</v>
      </c>
      <c r="M24" s="20">
        <f t="shared" si="3"/>
        <v>-0.48642873668297082</v>
      </c>
    </row>
    <row r="25" spans="1:25" x14ac:dyDescent="0.2">
      <c r="A25" s="13" t="s">
        <v>296</v>
      </c>
      <c r="B25" s="13">
        <v>0</v>
      </c>
      <c r="C25" s="13">
        <v>1</v>
      </c>
      <c r="D25" s="13">
        <v>5.02943189596167</v>
      </c>
      <c r="E25" s="13">
        <v>0</v>
      </c>
      <c r="F25" s="13">
        <v>1</v>
      </c>
      <c r="G25" s="35">
        <f t="shared" si="0"/>
        <v>0.4724442315486288</v>
      </c>
      <c r="H25" s="35">
        <f t="shared" si="4"/>
        <v>0.4724442315486288</v>
      </c>
      <c r="I25" s="42">
        <f t="shared" si="5"/>
        <v>0.61596210982072797</v>
      </c>
      <c r="J25" s="35">
        <f t="shared" si="1"/>
        <v>-0.48456982737172261</v>
      </c>
      <c r="K25" s="20">
        <f t="shared" si="2"/>
        <v>-0.46761099666954697</v>
      </c>
      <c r="L25" s="20">
        <f t="shared" si="6"/>
        <v>0.38518184429769742</v>
      </c>
      <c r="M25" s="20">
        <f t="shared" si="3"/>
        <v>-0.95403973335251768</v>
      </c>
    </row>
    <row r="26" spans="1:25" x14ac:dyDescent="0.2">
      <c r="A26" s="13" t="s">
        <v>297</v>
      </c>
      <c r="B26" s="13">
        <v>0</v>
      </c>
      <c r="C26" s="13">
        <v>1.635</v>
      </c>
      <c r="D26" s="13">
        <v>9.7440109514031477</v>
      </c>
      <c r="E26" s="13">
        <v>0.23076923076923078</v>
      </c>
      <c r="F26" s="13">
        <v>1</v>
      </c>
      <c r="G26" s="35">
        <f t="shared" si="0"/>
        <v>0.18686521064457609</v>
      </c>
      <c r="H26" s="35">
        <f t="shared" si="4"/>
        <v>0.18686521064457609</v>
      </c>
      <c r="I26" s="42">
        <f t="shared" si="5"/>
        <v>0.54658083665235735</v>
      </c>
      <c r="J26" s="35">
        <f t="shared" si="1"/>
        <v>-0.60407306528249094</v>
      </c>
      <c r="K26" s="20">
        <f t="shared" si="2"/>
        <v>-0.29168133784990014</v>
      </c>
      <c r="L26" s="20">
        <f t="shared" si="6"/>
        <v>0.42759229764254081</v>
      </c>
      <c r="M26" s="20">
        <f t="shared" si="3"/>
        <v>-0.84958511299034722</v>
      </c>
    </row>
    <row r="27" spans="1:25" x14ac:dyDescent="0.2">
      <c r="A27" s="13" t="s">
        <v>298</v>
      </c>
      <c r="B27" s="13">
        <v>0</v>
      </c>
      <c r="C27" s="13">
        <v>1.3356497567755385</v>
      </c>
      <c r="D27" s="13">
        <v>9.7768651608487342</v>
      </c>
      <c r="E27" s="13">
        <v>1.1538461538461537</v>
      </c>
      <c r="F27" s="13">
        <v>1</v>
      </c>
      <c r="G27" s="35">
        <f t="shared" si="0"/>
        <v>0.12006925876076197</v>
      </c>
      <c r="H27" s="35">
        <f t="shared" si="4"/>
        <v>0.12006925876076197</v>
      </c>
      <c r="I27" s="42">
        <f t="shared" si="5"/>
        <v>0.52998130423536138</v>
      </c>
      <c r="J27" s="35">
        <f t="shared" si="1"/>
        <v>-0.63491354808576794</v>
      </c>
      <c r="K27" s="20">
        <f t="shared" si="2"/>
        <v>-0.37461769400432188</v>
      </c>
      <c r="L27" s="20">
        <f t="shared" si="6"/>
        <v>0.40742569691419001</v>
      </c>
      <c r="M27" s="20">
        <f t="shared" si="3"/>
        <v>-0.89789670178785419</v>
      </c>
    </row>
    <row r="28" spans="1:25" x14ac:dyDescent="0.2">
      <c r="A28" s="13" t="s">
        <v>299</v>
      </c>
      <c r="B28" s="13">
        <v>0</v>
      </c>
      <c r="C28" s="13">
        <v>1</v>
      </c>
      <c r="D28" s="13">
        <v>6.6748802190280632</v>
      </c>
      <c r="E28" s="13">
        <v>0.5</v>
      </c>
      <c r="F28" s="13">
        <v>1</v>
      </c>
      <c r="G28" s="35">
        <f t="shared" si="0"/>
        <v>0.31936703360381202</v>
      </c>
      <c r="H28" s="35">
        <f t="shared" si="4"/>
        <v>0.31936703360381202</v>
      </c>
      <c r="I28" s="42">
        <f t="shared" si="5"/>
        <v>0.57916998564705702</v>
      </c>
      <c r="J28" s="35">
        <f t="shared" si="1"/>
        <v>-0.54615925961409584</v>
      </c>
      <c r="K28" s="20">
        <f t="shared" si="2"/>
        <v>-0.46761099666954697</v>
      </c>
      <c r="L28" s="20">
        <f t="shared" si="6"/>
        <v>0.38518184429769742</v>
      </c>
      <c r="M28" s="20">
        <f t="shared" si="3"/>
        <v>-0.95403973335251768</v>
      </c>
    </row>
    <row r="29" spans="1:25" x14ac:dyDescent="0.2">
      <c r="A29" s="13" t="s">
        <v>300</v>
      </c>
      <c r="B29" s="13">
        <v>0</v>
      </c>
      <c r="C29" s="13">
        <v>1.4317899761336514</v>
      </c>
      <c r="D29" s="13">
        <v>10.425735797399042</v>
      </c>
      <c r="E29" s="13">
        <v>0.88235294117647056</v>
      </c>
      <c r="F29" s="13">
        <v>0</v>
      </c>
      <c r="G29" s="35">
        <f t="shared" si="0"/>
        <v>7.5924236048846669E-2</v>
      </c>
      <c r="H29" s="35">
        <f t="shared" si="4"/>
        <v>7.5924236048846669E-2</v>
      </c>
      <c r="I29" s="42">
        <f t="shared" si="5"/>
        <v>0.5189719462554111</v>
      </c>
      <c r="J29" s="35">
        <f t="shared" si="1"/>
        <v>-0.7318296867838181</v>
      </c>
      <c r="K29" s="20">
        <f t="shared" si="2"/>
        <v>-0.34798160583027654</v>
      </c>
      <c r="L29" s="20">
        <f t="shared" si="6"/>
        <v>0.41387196183039449</v>
      </c>
      <c r="M29" s="20">
        <f t="shared" si="3"/>
        <v>-0.53421701810174249</v>
      </c>
    </row>
    <row r="30" spans="1:25" x14ac:dyDescent="0.2">
      <c r="A30" s="13" t="s">
        <v>301</v>
      </c>
      <c r="B30" s="13">
        <v>0</v>
      </c>
      <c r="C30" s="13">
        <v>1</v>
      </c>
      <c r="D30" s="13">
        <v>7.1978097193702943</v>
      </c>
      <c r="E30" s="13">
        <v>0.66666666666666663</v>
      </c>
      <c r="F30" s="13">
        <v>1</v>
      </c>
      <c r="G30" s="35">
        <f t="shared" si="0"/>
        <v>0.27090671078043105</v>
      </c>
      <c r="H30" s="35">
        <f t="shared" si="4"/>
        <v>0.27090671078043105</v>
      </c>
      <c r="I30" s="42">
        <f t="shared" si="5"/>
        <v>0.56731548758435035</v>
      </c>
      <c r="J30" s="35">
        <f t="shared" si="1"/>
        <v>-0.56683971450340609</v>
      </c>
      <c r="K30" s="20">
        <f t="shared" si="2"/>
        <v>-0.46761099666954697</v>
      </c>
      <c r="L30" s="20">
        <f t="shared" si="6"/>
        <v>0.38518184429769742</v>
      </c>
      <c r="M30" s="20">
        <f t="shared" si="3"/>
        <v>-0.95403973335251768</v>
      </c>
    </row>
    <row r="31" spans="1:25" x14ac:dyDescent="0.2">
      <c r="A31" s="13" t="s">
        <v>302</v>
      </c>
      <c r="B31" s="13">
        <v>0</v>
      </c>
      <c r="C31" s="13">
        <v>1</v>
      </c>
      <c r="D31" s="13">
        <v>6.2751540041067759</v>
      </c>
      <c r="E31" s="13">
        <v>0.14285714285714285</v>
      </c>
      <c r="F31" s="13">
        <v>0</v>
      </c>
      <c r="G31" s="35">
        <f t="shared" si="0"/>
        <v>0.35084246556297671</v>
      </c>
      <c r="H31" s="35">
        <f t="shared" si="4"/>
        <v>0.35084246556297671</v>
      </c>
      <c r="I31" s="42">
        <f t="shared" si="5"/>
        <v>0.58682185970282141</v>
      </c>
      <c r="J31" s="35">
        <f t="shared" si="1"/>
        <v>-0.8838764465795107</v>
      </c>
      <c r="K31" s="20">
        <f t="shared" si="2"/>
        <v>-0.46761099666954697</v>
      </c>
      <c r="L31" s="20">
        <f t="shared" si="6"/>
        <v>0.38518184429769742</v>
      </c>
      <c r="M31" s="20">
        <f t="shared" si="3"/>
        <v>-0.48642873668297082</v>
      </c>
    </row>
    <row r="32" spans="1:25" x14ac:dyDescent="0.2">
      <c r="A32" s="13" t="s">
        <v>303</v>
      </c>
      <c r="B32" s="13">
        <v>0</v>
      </c>
      <c r="C32" s="13">
        <v>1</v>
      </c>
      <c r="D32" s="13">
        <v>6.7323750855578375</v>
      </c>
      <c r="E32" s="13">
        <v>0.3</v>
      </c>
      <c r="F32" s="13">
        <v>1</v>
      </c>
      <c r="G32" s="35">
        <f t="shared" si="0"/>
        <v>0.30874811332889152</v>
      </c>
      <c r="H32" s="35">
        <f t="shared" si="4"/>
        <v>0.30874811332889152</v>
      </c>
      <c r="I32" s="42">
        <f t="shared" si="5"/>
        <v>0.57657966042159858</v>
      </c>
      <c r="J32" s="35">
        <f t="shared" si="1"/>
        <v>-0.5506417694232556</v>
      </c>
      <c r="K32" s="20">
        <f t="shared" si="2"/>
        <v>-0.46761099666954697</v>
      </c>
      <c r="L32" s="20">
        <f t="shared" si="6"/>
        <v>0.38518184429769742</v>
      </c>
      <c r="M32" s="20">
        <f t="shared" si="3"/>
        <v>-0.95403973335251768</v>
      </c>
    </row>
    <row r="33" spans="1:13" x14ac:dyDescent="0.2">
      <c r="A33" s="13" t="s">
        <v>304</v>
      </c>
      <c r="B33" s="13">
        <v>0</v>
      </c>
      <c r="C33" s="13">
        <v>1.0840000000000001</v>
      </c>
      <c r="D33" s="13">
        <v>10.22861054072553</v>
      </c>
      <c r="E33" s="13">
        <v>1.5</v>
      </c>
      <c r="F33" s="13">
        <v>0</v>
      </c>
      <c r="G33" s="35">
        <f t="shared" si="0"/>
        <v>1.0920560449459375E-2</v>
      </c>
      <c r="H33" s="35">
        <f t="shared" si="4"/>
        <v>1.0920560449459375E-2</v>
      </c>
      <c r="I33" s="42">
        <f t="shared" si="5"/>
        <v>0.50273011297995529</v>
      </c>
      <c r="J33" s="35">
        <f t="shared" si="1"/>
        <v>-0.6986223680406658</v>
      </c>
      <c r="K33" s="20">
        <f t="shared" si="2"/>
        <v>-0.44433841188080625</v>
      </c>
      <c r="L33" s="20">
        <f t="shared" si="6"/>
        <v>0.39070769946631156</v>
      </c>
      <c r="M33" s="20">
        <f t="shared" si="3"/>
        <v>-0.49545715838444104</v>
      </c>
    </row>
    <row r="34" spans="1:13" x14ac:dyDescent="0.2">
      <c r="A34" s="13" t="s">
        <v>305</v>
      </c>
      <c r="B34" s="13">
        <v>0</v>
      </c>
      <c r="C34" s="13">
        <v>1.2768762677484786</v>
      </c>
      <c r="D34" s="13">
        <v>9.3634496919917858</v>
      </c>
      <c r="E34" s="13">
        <v>0.45454545454545453</v>
      </c>
      <c r="F34" s="13">
        <v>1</v>
      </c>
      <c r="G34" s="35">
        <f t="shared" si="0"/>
        <v>0.12776836082796311</v>
      </c>
      <c r="H34" s="35">
        <f t="shared" si="4"/>
        <v>0.12776836082796311</v>
      </c>
      <c r="I34" s="42">
        <f t="shared" si="5"/>
        <v>0.5318987071302711</v>
      </c>
      <c r="J34" s="35">
        <f t="shared" si="1"/>
        <v>-0.63130220789996816</v>
      </c>
      <c r="K34" s="20">
        <f t="shared" si="2"/>
        <v>-0.39090115836994538</v>
      </c>
      <c r="L34" s="20">
        <f t="shared" si="6"/>
        <v>0.40350038400726068</v>
      </c>
      <c r="M34" s="20">
        <f t="shared" si="3"/>
        <v>-0.90757783958172966</v>
      </c>
    </row>
    <row r="35" spans="1:13" x14ac:dyDescent="0.2">
      <c r="A35" s="13" t="s">
        <v>306</v>
      </c>
      <c r="B35" s="13">
        <v>0</v>
      </c>
      <c r="C35" s="13">
        <v>1</v>
      </c>
      <c r="D35" s="13">
        <v>7.137577002053388</v>
      </c>
      <c r="E35" s="13">
        <v>0.22222222222222221</v>
      </c>
      <c r="F35" s="13">
        <v>1</v>
      </c>
      <c r="G35" s="35">
        <f t="shared" si="0"/>
        <v>0.2661831967383394</v>
      </c>
      <c r="H35" s="35">
        <f t="shared" si="4"/>
        <v>0.2661831967383394</v>
      </c>
      <c r="I35" s="42">
        <f t="shared" si="5"/>
        <v>0.56615564645350003</v>
      </c>
      <c r="J35" s="35">
        <f t="shared" si="1"/>
        <v>-0.56888624484870165</v>
      </c>
      <c r="K35" s="20">
        <f t="shared" si="2"/>
        <v>-0.46761099666954697</v>
      </c>
      <c r="L35" s="20">
        <f t="shared" si="6"/>
        <v>0.38518184429769742</v>
      </c>
      <c r="M35" s="20">
        <f t="shared" si="3"/>
        <v>-0.95403973335251768</v>
      </c>
    </row>
    <row r="36" spans="1:13" x14ac:dyDescent="0.2">
      <c r="A36" s="13" t="s">
        <v>307</v>
      </c>
      <c r="B36" s="13">
        <v>0</v>
      </c>
      <c r="C36" s="13">
        <v>1</v>
      </c>
      <c r="D36" s="13">
        <v>6.7871321013004788</v>
      </c>
      <c r="E36" s="13">
        <v>3.7037037037037035E-2</v>
      </c>
      <c r="F36" s="13">
        <v>0</v>
      </c>
      <c r="G36" s="35">
        <f t="shared" si="0"/>
        <v>0.29687823026510124</v>
      </c>
      <c r="H36" s="35">
        <f t="shared" si="4"/>
        <v>0.29687823026510124</v>
      </c>
      <c r="I36" s="42">
        <f t="shared" si="5"/>
        <v>0.57367919748307794</v>
      </c>
      <c r="J36" s="35">
        <f t="shared" si="1"/>
        <v>-0.85256315856687281</v>
      </c>
      <c r="K36" s="20">
        <f t="shared" si="2"/>
        <v>-0.46761099666954697</v>
      </c>
      <c r="L36" s="20">
        <f t="shared" si="6"/>
        <v>0.38518184429769742</v>
      </c>
      <c r="M36" s="20">
        <f t="shared" si="3"/>
        <v>-0.48642873668297082</v>
      </c>
    </row>
    <row r="37" spans="1:13" x14ac:dyDescent="0.2">
      <c r="A37" s="13" t="s">
        <v>308</v>
      </c>
      <c r="B37" s="13">
        <v>0</v>
      </c>
      <c r="C37" s="13">
        <v>0.90105433901054344</v>
      </c>
      <c r="D37" s="13">
        <v>7.0828199863107457</v>
      </c>
      <c r="E37" s="13">
        <v>0.44444444444444442</v>
      </c>
      <c r="F37" s="13">
        <v>0</v>
      </c>
      <c r="G37" s="35">
        <f t="shared" si="0"/>
        <v>0.24868369319481581</v>
      </c>
      <c r="H37" s="35">
        <f t="shared" si="4"/>
        <v>0.24868369319481581</v>
      </c>
      <c r="I37" s="42">
        <f t="shared" si="5"/>
        <v>0.56185248644605923</v>
      </c>
      <c r="J37" s="35">
        <f t="shared" si="1"/>
        <v>-0.82519963637041638</v>
      </c>
      <c r="K37" s="20">
        <f t="shared" si="2"/>
        <v>-0.49502434529877459</v>
      </c>
      <c r="L37" s="20">
        <f t="shared" si="6"/>
        <v>0.37871067661344843</v>
      </c>
      <c r="M37" s="20">
        <f t="shared" si="3"/>
        <v>-0.4759584063727893</v>
      </c>
    </row>
    <row r="38" spans="1:13" x14ac:dyDescent="0.2">
      <c r="A38" s="13" t="s">
        <v>309</v>
      </c>
      <c r="B38" s="13">
        <v>0</v>
      </c>
      <c r="C38" s="13">
        <v>1</v>
      </c>
      <c r="D38" s="13">
        <v>7.5154004106776178</v>
      </c>
      <c r="E38" s="13">
        <v>0</v>
      </c>
      <c r="F38" s="13">
        <v>1</v>
      </c>
      <c r="G38" s="35">
        <f t="shared" si="0"/>
        <v>0.22286650429849397</v>
      </c>
      <c r="H38" s="35">
        <f t="shared" si="4"/>
        <v>0.22286650429849397</v>
      </c>
      <c r="I38" s="42">
        <f t="shared" si="5"/>
        <v>0.55548714783254849</v>
      </c>
      <c r="J38" s="35">
        <f t="shared" si="1"/>
        <v>-0.5879098063851329</v>
      </c>
      <c r="K38" s="20">
        <f t="shared" si="2"/>
        <v>-0.46761099666954697</v>
      </c>
      <c r="L38" s="20">
        <f t="shared" si="6"/>
        <v>0.38518184429769742</v>
      </c>
      <c r="M38" s="20">
        <f t="shared" si="3"/>
        <v>-0.95403973335251768</v>
      </c>
    </row>
    <row r="39" spans="1:13" x14ac:dyDescent="0.2">
      <c r="A39" s="13" t="s">
        <v>310</v>
      </c>
      <c r="B39" s="13">
        <v>0</v>
      </c>
      <c r="C39" s="13">
        <v>1.0888424353279331</v>
      </c>
      <c r="D39" s="13">
        <v>11.143052703627653</v>
      </c>
      <c r="E39" s="13">
        <v>0.66666666666666663</v>
      </c>
      <c r="F39" s="13">
        <v>0</v>
      </c>
      <c r="G39" s="35">
        <f t="shared" si="0"/>
        <v>-9.96902173679729E-2</v>
      </c>
      <c r="H39" s="35">
        <f t="shared" si="4"/>
        <v>-9.96902173679729E-2</v>
      </c>
      <c r="I39" s="42">
        <f t="shared" si="5"/>
        <v>0.47509806548433031</v>
      </c>
      <c r="J39" s="35">
        <f t="shared" si="1"/>
        <v>-0.64454382523692377</v>
      </c>
      <c r="K39" s="20">
        <f t="shared" si="2"/>
        <v>-0.44299679299088585</v>
      </c>
      <c r="L39" s="20">
        <f t="shared" si="6"/>
        <v>0.39102712559924213</v>
      </c>
      <c r="M39" s="20">
        <f t="shared" si="3"/>
        <v>-0.49598155347809164</v>
      </c>
    </row>
    <row r="40" spans="1:13" x14ac:dyDescent="0.2">
      <c r="A40" s="13" t="s">
        <v>311</v>
      </c>
      <c r="B40" s="13">
        <v>0</v>
      </c>
      <c r="C40" s="13">
        <v>0.4232456140350877</v>
      </c>
      <c r="D40" s="13">
        <v>6.9623545516769338</v>
      </c>
      <c r="E40" s="13">
        <v>0.61538461538461542</v>
      </c>
      <c r="F40" s="13">
        <v>1</v>
      </c>
      <c r="G40" s="35">
        <f t="shared" si="0"/>
        <v>0.12786315759680705</v>
      </c>
      <c r="H40" s="35">
        <f t="shared" si="4"/>
        <v>0.12786315759680705</v>
      </c>
      <c r="I40" s="42">
        <f t="shared" si="5"/>
        <v>0.53192230979277166</v>
      </c>
      <c r="J40" s="35">
        <f t="shared" si="1"/>
        <v>-0.63125783452864159</v>
      </c>
      <c r="K40" s="20">
        <f t="shared" si="2"/>
        <v>-0.6274034413081957</v>
      </c>
      <c r="L40" s="20">
        <f t="shared" si="6"/>
        <v>0.34809953248751063</v>
      </c>
      <c r="M40" s="20">
        <f t="shared" si="3"/>
        <v>-1.0552668272064081</v>
      </c>
    </row>
    <row r="41" spans="1:13" x14ac:dyDescent="0.2">
      <c r="A41" s="13" t="s">
        <v>312</v>
      </c>
      <c r="B41" s="13">
        <v>0</v>
      </c>
      <c r="C41" s="13">
        <v>1.0019059720457433</v>
      </c>
      <c r="D41" s="13">
        <v>10.11088295687885</v>
      </c>
      <c r="E41" s="13">
        <v>0.2</v>
      </c>
      <c r="F41" s="13">
        <v>1</v>
      </c>
      <c r="G41" s="35">
        <f t="shared" si="0"/>
        <v>-3.2312369421171667E-2</v>
      </c>
      <c r="H41" s="35">
        <f t="shared" si="4"/>
        <v>-3.2312369421171667E-2</v>
      </c>
      <c r="I41" s="42">
        <f t="shared" si="5"/>
        <v>0.49192261042542457</v>
      </c>
      <c r="J41" s="35">
        <f t="shared" si="1"/>
        <v>-0.7094338707454072</v>
      </c>
      <c r="K41" s="20">
        <f t="shared" si="2"/>
        <v>-0.46708293838336207</v>
      </c>
      <c r="L41" s="20">
        <f t="shared" si="6"/>
        <v>0.38530690494616254</v>
      </c>
      <c r="M41" s="20">
        <f t="shared" si="3"/>
        <v>-0.95371510654989111</v>
      </c>
    </row>
    <row r="42" spans="1:13" x14ac:dyDescent="0.2">
      <c r="A42" s="13" t="s">
        <v>313</v>
      </c>
      <c r="B42" s="13">
        <v>1</v>
      </c>
      <c r="C42" s="13">
        <v>2.9860000000000002</v>
      </c>
      <c r="D42" s="13">
        <v>6.4722792607802875</v>
      </c>
      <c r="E42" s="13">
        <v>3.7037037037037035E-2</v>
      </c>
      <c r="F42" s="13">
        <v>0</v>
      </c>
      <c r="G42" s="35">
        <f t="shared" si="0"/>
        <v>2.4825261821426112E-2</v>
      </c>
      <c r="H42" s="35">
        <f t="shared" si="4"/>
        <v>2.4825261821426112E-2</v>
      </c>
      <c r="I42" s="42">
        <f t="shared" si="5"/>
        <v>0.50620599673227862</v>
      </c>
      <c r="J42" s="35">
        <f t="shared" si="1"/>
        <v>-0.70563684619558453</v>
      </c>
      <c r="K42" s="20">
        <f t="shared" si="2"/>
        <v>8.2619400835679202E-2</v>
      </c>
      <c r="L42" s="20">
        <f t="shared" si="6"/>
        <v>0.52064310911555489</v>
      </c>
      <c r="M42" s="20">
        <f t="shared" si="3"/>
        <v>-0.73530988408640652</v>
      </c>
    </row>
    <row r="43" spans="1:13" x14ac:dyDescent="0.2">
      <c r="A43" s="13" t="s">
        <v>314</v>
      </c>
      <c r="B43" s="13">
        <v>0</v>
      </c>
      <c r="C43" s="13">
        <v>0.78969957081545061</v>
      </c>
      <c r="D43" s="13">
        <v>9.9986310746064344</v>
      </c>
      <c r="E43" s="13">
        <v>0.69230769230769229</v>
      </c>
      <c r="F43" s="13">
        <v>0</v>
      </c>
      <c r="G43" s="35">
        <f t="shared" si="0"/>
        <v>-6.9982817126737054E-2</v>
      </c>
      <c r="H43" s="35">
        <f t="shared" si="4"/>
        <v>-6.9982817126737054E-2</v>
      </c>
      <c r="I43" s="42">
        <f t="shared" si="5"/>
        <v>0.48251143279525516</v>
      </c>
      <c r="J43" s="35">
        <f t="shared" si="1"/>
        <v>-0.65876784644463349</v>
      </c>
      <c r="K43" s="20">
        <f t="shared" si="2"/>
        <v>-0.52587569392318967</v>
      </c>
      <c r="L43" s="20">
        <f t="shared" si="6"/>
        <v>0.37147932955281715</v>
      </c>
      <c r="M43" s="20">
        <f t="shared" si="3"/>
        <v>-0.46438636295298069</v>
      </c>
    </row>
    <row r="44" spans="1:13" x14ac:dyDescent="0.2">
      <c r="A44" s="13" t="s">
        <v>315</v>
      </c>
      <c r="B44" s="13">
        <v>0</v>
      </c>
      <c r="C44" s="13">
        <v>0.78710462287104621</v>
      </c>
      <c r="D44" s="13">
        <v>9.3579739904175216</v>
      </c>
      <c r="E44" s="13">
        <v>0.33333333333333331</v>
      </c>
      <c r="F44" s="13">
        <v>1</v>
      </c>
      <c r="G44" s="35">
        <f t="shared" si="0"/>
        <v>-1.5107967844055822E-2</v>
      </c>
      <c r="H44" s="35">
        <f t="shared" si="4"/>
        <v>-1.5107967844055822E-2</v>
      </c>
      <c r="I44" s="42">
        <f t="shared" si="5"/>
        <v>0.49622307987909886</v>
      </c>
      <c r="J44" s="35">
        <f t="shared" si="1"/>
        <v>-0.70072969554717868</v>
      </c>
      <c r="K44" s="20">
        <f t="shared" si="2"/>
        <v>-0.52659463613817192</v>
      </c>
      <c r="L44" s="20">
        <f t="shared" si="6"/>
        <v>0.3713114846881248</v>
      </c>
      <c r="M44" s="20">
        <f t="shared" si="3"/>
        <v>-0.99071398725638271</v>
      </c>
    </row>
    <row r="45" spans="1:13" x14ac:dyDescent="0.2">
      <c r="A45" s="13" t="s">
        <v>316</v>
      </c>
      <c r="B45" s="13">
        <v>0.66666666666666663</v>
      </c>
      <c r="C45" s="13">
        <v>2.0293176972281448</v>
      </c>
      <c r="D45" s="13">
        <v>6.3107460643394937</v>
      </c>
      <c r="E45" s="13">
        <v>0.22222222222222221</v>
      </c>
      <c r="F45" s="13">
        <v>1</v>
      </c>
      <c r="G45" s="35">
        <f t="shared" si="0"/>
        <v>6.2222675492667544E-2</v>
      </c>
      <c r="H45" s="35">
        <f t="shared" si="4"/>
        <v>6.2222675492667544E-2</v>
      </c>
      <c r="I45" s="42">
        <f t="shared" si="5"/>
        <v>0.51555065195871408</v>
      </c>
      <c r="J45" s="35">
        <f t="shared" si="1"/>
        <v>-0.66251972243026502</v>
      </c>
      <c r="K45" s="20">
        <f t="shared" si="2"/>
        <v>-0.1824338135351028</v>
      </c>
      <c r="L45" s="20">
        <f t="shared" si="6"/>
        <v>0.45451762243762778</v>
      </c>
      <c r="M45" s="20">
        <f t="shared" si="3"/>
        <v>-0.78851859287616111</v>
      </c>
    </row>
    <row r="46" spans="1:13" x14ac:dyDescent="0.2">
      <c r="A46" s="13" t="s">
        <v>317</v>
      </c>
      <c r="B46" s="13">
        <v>0</v>
      </c>
      <c r="C46" s="13">
        <v>0.94199999999999995</v>
      </c>
      <c r="D46" s="13">
        <v>10.628336755646817</v>
      </c>
      <c r="E46" s="13">
        <v>0.375</v>
      </c>
      <c r="F46" s="13">
        <v>0</v>
      </c>
      <c r="G46" s="35">
        <f t="shared" si="0"/>
        <v>-9.7204753133183594E-2</v>
      </c>
      <c r="H46" s="35">
        <f t="shared" si="4"/>
        <v>-9.7204753133183594E-2</v>
      </c>
      <c r="I46" s="42">
        <f t="shared" si="5"/>
        <v>0.47571792833687876</v>
      </c>
      <c r="J46" s="35">
        <f t="shared" si="1"/>
        <v>-0.64572543479448297</v>
      </c>
      <c r="K46" s="20">
        <f t="shared" si="2"/>
        <v>-0.48368016235701078</v>
      </c>
      <c r="L46" s="20">
        <f t="shared" si="6"/>
        <v>0.38138348586970894</v>
      </c>
      <c r="M46" s="20">
        <f t="shared" si="3"/>
        <v>-0.48026972311224675</v>
      </c>
    </row>
    <row r="47" spans="1:13" x14ac:dyDescent="0.2">
      <c r="A47" s="13" t="s">
        <v>318</v>
      </c>
      <c r="B47" s="13">
        <v>0</v>
      </c>
      <c r="C47" s="13">
        <v>1</v>
      </c>
      <c r="D47" s="13">
        <v>10.710472279260781</v>
      </c>
      <c r="E47" s="13">
        <v>0.14285714285714285</v>
      </c>
      <c r="F47" s="13">
        <v>1</v>
      </c>
      <c r="G47" s="35">
        <f t="shared" si="0"/>
        <v>-9.4439382614576628E-2</v>
      </c>
      <c r="H47" s="35">
        <f t="shared" si="4"/>
        <v>-9.4439382614576628E-2</v>
      </c>
      <c r="I47" s="42">
        <f t="shared" si="5"/>
        <v>0.4764076863284627</v>
      </c>
      <c r="J47" s="35">
        <f t="shared" si="1"/>
        <v>-0.74148130744041896</v>
      </c>
      <c r="K47" s="20">
        <f t="shared" si="2"/>
        <v>-0.46761099666954697</v>
      </c>
      <c r="L47" s="20">
        <f t="shared" si="6"/>
        <v>0.38518184429769742</v>
      </c>
      <c r="M47" s="20">
        <f t="shared" si="3"/>
        <v>-0.95403973335251768</v>
      </c>
    </row>
    <row r="48" spans="1:13" x14ac:dyDescent="0.2">
      <c r="A48" s="13" t="s">
        <v>319</v>
      </c>
      <c r="B48" s="13">
        <v>0</v>
      </c>
      <c r="C48" s="13">
        <v>1</v>
      </c>
      <c r="D48" s="13">
        <v>11.236139630390143</v>
      </c>
      <c r="E48" s="13">
        <v>0.39130434782608697</v>
      </c>
      <c r="F48" s="13">
        <v>1</v>
      </c>
      <c r="G48" s="35">
        <f t="shared" si="0"/>
        <v>-0.14119272240499145</v>
      </c>
      <c r="H48" s="35">
        <f t="shared" si="4"/>
        <v>-0.14119272240499145</v>
      </c>
      <c r="I48" s="42">
        <f t="shared" si="5"/>
        <v>0.4647603429671302</v>
      </c>
      <c r="J48" s="35">
        <f t="shared" si="1"/>
        <v>-0.76623339772315269</v>
      </c>
      <c r="K48" s="20">
        <f t="shared" si="2"/>
        <v>-0.46761099666954697</v>
      </c>
      <c r="L48" s="20">
        <f t="shared" si="6"/>
        <v>0.38518184429769742</v>
      </c>
      <c r="M48" s="20">
        <f t="shared" si="3"/>
        <v>-0.95403973335251768</v>
      </c>
    </row>
    <row r="49" spans="1:13" x14ac:dyDescent="0.2">
      <c r="A49" s="13" t="s">
        <v>320</v>
      </c>
      <c r="B49" s="13">
        <v>0</v>
      </c>
      <c r="C49" s="13">
        <v>0.25129411764705883</v>
      </c>
      <c r="D49" s="13">
        <v>6.6392881587953454</v>
      </c>
      <c r="E49" s="13">
        <v>0.47368421052631576</v>
      </c>
      <c r="F49" s="13">
        <v>0</v>
      </c>
      <c r="G49" s="35">
        <f t="shared" si="0"/>
        <v>0.10753987849973665</v>
      </c>
      <c r="H49" s="35">
        <f t="shared" si="4"/>
        <v>0.10753987849973665</v>
      </c>
      <c r="I49" s="42">
        <f t="shared" si="5"/>
        <v>0.52685908955591876</v>
      </c>
      <c r="J49" s="35">
        <f t="shared" si="1"/>
        <v>-0.74836202694035092</v>
      </c>
      <c r="K49" s="20">
        <f t="shared" si="2"/>
        <v>-0.67504339106106759</v>
      </c>
      <c r="L49" s="20">
        <f t="shared" si="6"/>
        <v>0.33736846264710957</v>
      </c>
      <c r="M49" s="20">
        <f t="shared" si="3"/>
        <v>-0.41153619388183738</v>
      </c>
    </row>
    <row r="50" spans="1:13" x14ac:dyDescent="0.2">
      <c r="A50" s="13" t="s">
        <v>321</v>
      </c>
      <c r="B50" s="13">
        <v>0.33333333333333331</v>
      </c>
      <c r="C50" s="13">
        <v>1.0769230769230769</v>
      </c>
      <c r="D50" s="13">
        <v>6.8555783709787814</v>
      </c>
      <c r="E50" s="13">
        <v>0.61538461538461542</v>
      </c>
      <c r="F50" s="13">
        <v>1</v>
      </c>
      <c r="G50" s="35">
        <f t="shared" si="0"/>
        <v>3.4974798675322438E-2</v>
      </c>
      <c r="H50" s="35">
        <f t="shared" si="4"/>
        <v>3.4974798675322438E-2</v>
      </c>
      <c r="I50" s="42">
        <f t="shared" si="5"/>
        <v>0.50874280847676512</v>
      </c>
      <c r="J50" s="35">
        <f t="shared" si="1"/>
        <v>-0.67581267799744804</v>
      </c>
      <c r="K50" s="20">
        <f t="shared" si="2"/>
        <v>-0.44629910583736687</v>
      </c>
      <c r="L50" s="20">
        <f t="shared" si="6"/>
        <v>0.39024104623601813</v>
      </c>
      <c r="M50" s="20">
        <f t="shared" si="3"/>
        <v>-0.94099066351151428</v>
      </c>
    </row>
    <row r="51" spans="1:13" x14ac:dyDescent="0.2">
      <c r="A51" s="13" t="s">
        <v>322</v>
      </c>
      <c r="B51" s="13">
        <v>0</v>
      </c>
      <c r="C51" s="13">
        <v>0.69656769846283428</v>
      </c>
      <c r="D51" s="13">
        <v>10.091718001368925</v>
      </c>
      <c r="E51" s="13">
        <v>0.72222222222222221</v>
      </c>
      <c r="F51" s="13">
        <v>0</v>
      </c>
      <c r="G51" s="35">
        <f t="shared" si="0"/>
        <v>-0.10531772646571963</v>
      </c>
      <c r="H51" s="35">
        <f t="shared" si="4"/>
        <v>-0.10531772646571963</v>
      </c>
      <c r="I51" s="42">
        <f t="shared" si="5"/>
        <v>0.47369487820394846</v>
      </c>
      <c r="J51" s="35">
        <f t="shared" si="1"/>
        <v>-0.64187415496530753</v>
      </c>
      <c r="K51" s="20">
        <f t="shared" si="2"/>
        <v>-0.55167830577867094</v>
      </c>
      <c r="L51" s="20">
        <f t="shared" si="6"/>
        <v>0.36547511694989038</v>
      </c>
      <c r="M51" s="20">
        <f t="shared" si="3"/>
        <v>-0.45487877581161007</v>
      </c>
    </row>
    <row r="52" spans="1:13" x14ac:dyDescent="0.2">
      <c r="A52" s="13" t="s">
        <v>323</v>
      </c>
      <c r="B52" s="13">
        <v>0</v>
      </c>
      <c r="C52" s="13">
        <v>0.41789473684210526</v>
      </c>
      <c r="D52" s="13">
        <v>8.4982888432580417</v>
      </c>
      <c r="E52" s="13">
        <v>0.77777777777777779</v>
      </c>
      <c r="F52" s="13">
        <v>1</v>
      </c>
      <c r="G52" s="35">
        <f t="shared" si="0"/>
        <v>-2.3935776760623535E-2</v>
      </c>
      <c r="H52" s="35">
        <f t="shared" si="4"/>
        <v>-2.3935776760623535E-2</v>
      </c>
      <c r="I52" s="42">
        <f t="shared" si="5"/>
        <v>0.49401634148762186</v>
      </c>
      <c r="J52" s="35">
        <f t="shared" si="1"/>
        <v>-0.70518668240688631</v>
      </c>
      <c r="K52" s="20">
        <f t="shared" si="2"/>
        <v>-0.6288859263459079</v>
      </c>
      <c r="L52" s="20">
        <f t="shared" si="6"/>
        <v>0.34776319352206003</v>
      </c>
      <c r="M52" s="20">
        <f t="shared" si="3"/>
        <v>-1.0562335092230495</v>
      </c>
    </row>
    <row r="53" spans="1:13" x14ac:dyDescent="0.2">
      <c r="A53" s="13" t="s">
        <v>324</v>
      </c>
      <c r="B53" s="13">
        <v>0</v>
      </c>
      <c r="C53" s="13">
        <v>1</v>
      </c>
      <c r="D53" s="13">
        <v>12.366872005475702</v>
      </c>
      <c r="E53" s="13">
        <v>0.8</v>
      </c>
      <c r="F53" s="13">
        <v>0</v>
      </c>
      <c r="G53" s="35">
        <f t="shared" si="0"/>
        <v>-0.24480788263734213</v>
      </c>
      <c r="H53" s="35">
        <f t="shared" si="4"/>
        <v>-0.24480788263734213</v>
      </c>
      <c r="I53" s="42">
        <f t="shared" si="5"/>
        <v>0.43910186597908873</v>
      </c>
      <c r="J53" s="35">
        <f t="shared" si="1"/>
        <v>-0.57821596923231822</v>
      </c>
      <c r="K53" s="20">
        <f t="shared" si="2"/>
        <v>-0.46761099666954697</v>
      </c>
      <c r="L53" s="20">
        <f t="shared" si="6"/>
        <v>0.38518184429769742</v>
      </c>
      <c r="M53" s="20">
        <f t="shared" si="3"/>
        <v>-0.48642873668297082</v>
      </c>
    </row>
    <row r="54" spans="1:13" x14ac:dyDescent="0.2">
      <c r="A54" s="13" t="s">
        <v>325</v>
      </c>
      <c r="B54" s="13">
        <v>0</v>
      </c>
      <c r="C54" s="13">
        <v>0</v>
      </c>
      <c r="D54" s="13">
        <v>6.9842573579739904</v>
      </c>
      <c r="E54" s="13">
        <v>1.25</v>
      </c>
      <c r="F54" s="13">
        <v>0</v>
      </c>
      <c r="G54" s="35">
        <f t="shared" si="0"/>
        <v>1.9637374811159795E-2</v>
      </c>
      <c r="H54" s="35">
        <f t="shared" si="4"/>
        <v>1.9637374811159795E-2</v>
      </c>
      <c r="I54" s="42">
        <f t="shared" si="5"/>
        <v>0.50490918594445866</v>
      </c>
      <c r="J54" s="35">
        <f t="shared" si="1"/>
        <v>-0.70301407050220954</v>
      </c>
      <c r="K54" s="20">
        <f t="shared" si="2"/>
        <v>-0.74466557748788842</v>
      </c>
      <c r="L54" s="20">
        <f t="shared" si="6"/>
        <v>0.32198475407159949</v>
      </c>
      <c r="M54" s="20">
        <f t="shared" si="3"/>
        <v>-0.38858550467450192</v>
      </c>
    </row>
    <row r="55" spans="1:13" x14ac:dyDescent="0.2">
      <c r="A55" s="13" t="s">
        <v>326</v>
      </c>
      <c r="B55" s="13">
        <v>0</v>
      </c>
      <c r="C55" s="13">
        <v>1</v>
      </c>
      <c r="D55" s="13">
        <v>10.954140999315538</v>
      </c>
      <c r="E55" s="13">
        <v>0</v>
      </c>
      <c r="F55" s="13">
        <v>0</v>
      </c>
      <c r="G55" s="35">
        <f t="shared" si="0"/>
        <v>-0.12236436070830048</v>
      </c>
      <c r="H55" s="35">
        <f t="shared" si="4"/>
        <v>-0.12236436070830048</v>
      </c>
      <c r="I55" s="42">
        <f t="shared" si="5"/>
        <v>0.4694470228836245</v>
      </c>
      <c r="J55" s="35">
        <f t="shared" si="1"/>
        <v>-0.63383546330070062</v>
      </c>
      <c r="K55" s="20">
        <f t="shared" si="2"/>
        <v>-0.46761099666954697</v>
      </c>
      <c r="L55" s="20">
        <f t="shared" si="6"/>
        <v>0.38518184429769742</v>
      </c>
      <c r="M55" s="20">
        <f t="shared" si="3"/>
        <v>-0.48642873668297082</v>
      </c>
    </row>
    <row r="56" spans="1:13" x14ac:dyDescent="0.2">
      <c r="A56" s="13" t="s">
        <v>327</v>
      </c>
      <c r="B56" s="13">
        <v>0</v>
      </c>
      <c r="C56" s="13">
        <v>0.64668094218415417</v>
      </c>
      <c r="D56" s="13">
        <v>11.104722792607802</v>
      </c>
      <c r="E56" s="13">
        <v>1.1111111111111112</v>
      </c>
      <c r="F56" s="13">
        <v>0</v>
      </c>
      <c r="G56" s="35">
        <f t="shared" si="0"/>
        <v>-0.21190344475978723</v>
      </c>
      <c r="H56" s="35">
        <f t="shared" si="4"/>
        <v>-0.21190344475978723</v>
      </c>
      <c r="I56" s="42">
        <f t="shared" si="5"/>
        <v>0.44722148428215308</v>
      </c>
      <c r="J56" s="35">
        <f t="shared" si="1"/>
        <v>-0.5927978717595952</v>
      </c>
      <c r="K56" s="20">
        <f t="shared" si="2"/>
        <v>-0.56549966012784747</v>
      </c>
      <c r="L56" s="20">
        <f t="shared" si="6"/>
        <v>0.36227590192103359</v>
      </c>
      <c r="M56" s="20">
        <f t="shared" si="3"/>
        <v>-0.44984953732210581</v>
      </c>
    </row>
    <row r="57" spans="1:13" x14ac:dyDescent="0.2">
      <c r="A57" s="13" t="s">
        <v>328</v>
      </c>
      <c r="B57" s="13">
        <v>0.30769230769230771</v>
      </c>
      <c r="C57" s="13">
        <v>1.6145325653522375</v>
      </c>
      <c r="D57" s="13">
        <v>10.956878850102669</v>
      </c>
      <c r="E57" s="13">
        <v>0.33333333333333331</v>
      </c>
      <c r="F57" s="13">
        <v>0</v>
      </c>
      <c r="G57" s="35">
        <f t="shared" si="0"/>
        <v>-0.20700468805339417</v>
      </c>
      <c r="H57" s="35">
        <f t="shared" si="4"/>
        <v>-0.20700468805339417</v>
      </c>
      <c r="I57" s="42">
        <f t="shared" si="5"/>
        <v>0.44843283839263776</v>
      </c>
      <c r="J57" s="35">
        <f t="shared" si="1"/>
        <v>-0.5949916678167253</v>
      </c>
      <c r="K57" s="20">
        <f t="shared" si="2"/>
        <v>-0.2973519343766628</v>
      </c>
      <c r="L57" s="20">
        <f t="shared" si="6"/>
        <v>0.42620495209620163</v>
      </c>
      <c r="M57" s="20">
        <f t="shared" si="3"/>
        <v>-0.55548300582450483</v>
      </c>
    </row>
    <row r="58" spans="1:13" x14ac:dyDescent="0.2">
      <c r="A58" s="13" t="s">
        <v>329</v>
      </c>
      <c r="B58" s="13">
        <v>0</v>
      </c>
      <c r="C58" s="13">
        <v>1</v>
      </c>
      <c r="D58" s="13">
        <v>11.627652292950033</v>
      </c>
      <c r="E58" s="13">
        <v>0.1111111111111111</v>
      </c>
      <c r="F58" s="13">
        <v>1</v>
      </c>
      <c r="G58" s="35">
        <f t="shared" si="0"/>
        <v>-0.18728859607845752</v>
      </c>
      <c r="H58" s="35">
        <f t="shared" si="4"/>
        <v>-0.18728859607845752</v>
      </c>
      <c r="I58" s="42">
        <f t="shared" si="5"/>
        <v>0.45331423771089785</v>
      </c>
      <c r="J58" s="35">
        <f t="shared" si="1"/>
        <v>-0.79116971250388357</v>
      </c>
      <c r="K58" s="20">
        <f t="shared" si="2"/>
        <v>-0.46761099666954697</v>
      </c>
      <c r="L58" s="20">
        <f t="shared" si="6"/>
        <v>0.38518184429769742</v>
      </c>
      <c r="M58" s="20">
        <f t="shared" si="3"/>
        <v>-0.95403973335251768</v>
      </c>
    </row>
    <row r="59" spans="1:13" x14ac:dyDescent="0.2">
      <c r="A59" s="13" t="s">
        <v>330</v>
      </c>
      <c r="B59" s="13">
        <v>0</v>
      </c>
      <c r="C59" s="13">
        <v>0</v>
      </c>
      <c r="D59" s="13">
        <v>7.1430527036276521</v>
      </c>
      <c r="E59" s="13">
        <v>0.95</v>
      </c>
      <c r="F59" s="13">
        <v>1</v>
      </c>
      <c r="G59" s="35">
        <f t="shared" si="0"/>
        <v>-3.5749370683227782E-3</v>
      </c>
      <c r="H59" s="35">
        <f t="shared" si="4"/>
        <v>-3.5749370683227782E-3</v>
      </c>
      <c r="I59" s="42">
        <f t="shared" si="5"/>
        <v>0.4991062666847581</v>
      </c>
      <c r="J59" s="35">
        <f t="shared" si="1"/>
        <v>-0.69493624661513631</v>
      </c>
      <c r="K59" s="20">
        <f t="shared" si="2"/>
        <v>-0.74466557748788842</v>
      </c>
      <c r="L59" s="20">
        <f t="shared" si="6"/>
        <v>0.32198475407159949</v>
      </c>
      <c r="M59" s="20">
        <f t="shared" si="3"/>
        <v>-1.1332510821623902</v>
      </c>
    </row>
    <row r="60" spans="1:13" x14ac:dyDescent="0.2">
      <c r="A60" s="13" t="s">
        <v>331</v>
      </c>
      <c r="B60" s="13">
        <v>0</v>
      </c>
      <c r="C60" s="13">
        <v>1</v>
      </c>
      <c r="D60" s="13">
        <v>12.917180013689254</v>
      </c>
      <c r="E60" s="13">
        <v>0.22222222222222221</v>
      </c>
      <c r="F60" s="13">
        <v>0</v>
      </c>
      <c r="G60" s="35">
        <f t="shared" si="0"/>
        <v>-0.31405753258438601</v>
      </c>
      <c r="H60" s="35">
        <f t="shared" si="4"/>
        <v>-0.31405753258438601</v>
      </c>
      <c r="I60" s="42">
        <f t="shared" si="5"/>
        <v>0.42212465142068872</v>
      </c>
      <c r="J60" s="35">
        <f t="shared" si="1"/>
        <v>-0.54839709346508447</v>
      </c>
      <c r="K60" s="20">
        <f t="shared" si="2"/>
        <v>-0.46761099666954697</v>
      </c>
      <c r="L60" s="20">
        <f t="shared" si="6"/>
        <v>0.38518184429769742</v>
      </c>
      <c r="M60" s="20">
        <f t="shared" si="3"/>
        <v>-0.48642873668297082</v>
      </c>
    </row>
    <row r="61" spans="1:13" x14ac:dyDescent="0.2">
      <c r="A61" s="13" t="s">
        <v>332</v>
      </c>
      <c r="B61" s="13">
        <v>0</v>
      </c>
      <c r="C61" s="13">
        <v>1</v>
      </c>
      <c r="D61" s="13">
        <v>13.010266940451745</v>
      </c>
      <c r="E61" s="13">
        <v>0.2</v>
      </c>
      <c r="F61" s="13">
        <v>1</v>
      </c>
      <c r="G61" s="35">
        <f t="shared" si="0"/>
        <v>-0.32394148166367076</v>
      </c>
      <c r="H61" s="35">
        <f t="shared" si="4"/>
        <v>-0.32394148166367076</v>
      </c>
      <c r="I61" s="42">
        <f t="shared" si="5"/>
        <v>0.41971548004193954</v>
      </c>
      <c r="J61" s="35">
        <f t="shared" si="1"/>
        <v>-0.86817822573464143</v>
      </c>
      <c r="K61" s="20">
        <f t="shared" si="2"/>
        <v>-0.46761099666954697</v>
      </c>
      <c r="L61" s="20">
        <f t="shared" si="6"/>
        <v>0.38518184429769742</v>
      </c>
      <c r="M61" s="20">
        <f t="shared" si="3"/>
        <v>-0.95403973335251768</v>
      </c>
    </row>
    <row r="62" spans="1:13" x14ac:dyDescent="0.2">
      <c r="A62" s="13" t="s">
        <v>333</v>
      </c>
      <c r="B62" s="13">
        <v>0</v>
      </c>
      <c r="C62" s="13">
        <v>0</v>
      </c>
      <c r="D62" s="13">
        <v>7.3702943189596164</v>
      </c>
      <c r="E62" s="13">
        <v>0.5</v>
      </c>
      <c r="F62" s="13">
        <v>1</v>
      </c>
      <c r="G62" s="35">
        <f t="shared" si="0"/>
        <v>-3.7293943534021955E-2</v>
      </c>
      <c r="H62" s="35">
        <f t="shared" si="4"/>
        <v>-3.7293943534021955E-2</v>
      </c>
      <c r="I62" s="42">
        <f t="shared" si="5"/>
        <v>0.49067759458793114</v>
      </c>
      <c r="J62" s="35">
        <f t="shared" si="1"/>
        <v>-0.71196799703076907</v>
      </c>
      <c r="K62" s="20">
        <f t="shared" si="2"/>
        <v>-0.74466557748788842</v>
      </c>
      <c r="L62" s="20">
        <f t="shared" si="6"/>
        <v>0.32198475407159949</v>
      </c>
      <c r="M62" s="20">
        <f t="shared" si="3"/>
        <v>-1.1332510821623902</v>
      </c>
    </row>
    <row r="63" spans="1:13" x14ac:dyDescent="0.2">
      <c r="A63" s="13" t="s">
        <v>334</v>
      </c>
      <c r="B63" s="13">
        <v>0</v>
      </c>
      <c r="C63" s="13">
        <v>1</v>
      </c>
      <c r="D63" s="13">
        <v>14.30527036276523</v>
      </c>
      <c r="E63" s="13">
        <v>0.66666666666666663</v>
      </c>
      <c r="F63" s="13">
        <v>1</v>
      </c>
      <c r="G63" s="35">
        <f t="shared" si="0"/>
        <v>-0.44264370765717909</v>
      </c>
      <c r="H63" s="35">
        <f t="shared" si="4"/>
        <v>-0.44264370765717909</v>
      </c>
      <c r="I63" s="42">
        <f t="shared" si="5"/>
        <v>0.39111120724780007</v>
      </c>
      <c r="J63" s="35">
        <f t="shared" si="1"/>
        <v>-0.93876334192220956</v>
      </c>
      <c r="K63" s="20">
        <f t="shared" si="2"/>
        <v>-0.46761099666954697</v>
      </c>
      <c r="L63" s="20">
        <f t="shared" si="6"/>
        <v>0.38518184429769742</v>
      </c>
      <c r="M63" s="20">
        <f t="shared" si="3"/>
        <v>-0.95403973335251768</v>
      </c>
    </row>
    <row r="64" spans="1:13" x14ac:dyDescent="0.2">
      <c r="A64" s="13" t="s">
        <v>335</v>
      </c>
      <c r="B64" s="13">
        <v>0</v>
      </c>
      <c r="C64" s="13">
        <v>0.79184188393608079</v>
      </c>
      <c r="D64" s="13">
        <v>12.054757015742641</v>
      </c>
      <c r="E64" s="13">
        <v>0.125</v>
      </c>
      <c r="F64" s="13">
        <v>1</v>
      </c>
      <c r="G64" s="35">
        <f t="shared" si="0"/>
        <v>-0.28954016165029051</v>
      </c>
      <c r="H64" s="35">
        <f t="shared" si="4"/>
        <v>-0.28954016165029051</v>
      </c>
      <c r="I64" s="42">
        <f t="shared" si="5"/>
        <v>0.42811644683510919</v>
      </c>
      <c r="J64" s="35">
        <f t="shared" si="1"/>
        <v>-0.84836004836057954</v>
      </c>
      <c r="K64" s="20">
        <f t="shared" si="2"/>
        <v>-0.52528215625957175</v>
      </c>
      <c r="L64" s="20">
        <f t="shared" si="6"/>
        <v>0.37161792074105365</v>
      </c>
      <c r="M64" s="20">
        <f t="shared" si="3"/>
        <v>-0.98988904731439742</v>
      </c>
    </row>
    <row r="65" spans="1:13" x14ac:dyDescent="0.2">
      <c r="A65" s="13" t="s">
        <v>336</v>
      </c>
      <c r="B65" s="13">
        <v>0</v>
      </c>
      <c r="C65" s="13">
        <v>0</v>
      </c>
      <c r="D65" s="13">
        <v>7.0417522245037647</v>
      </c>
      <c r="E65" s="13">
        <v>0.1</v>
      </c>
      <c r="F65" s="13">
        <v>1</v>
      </c>
      <c r="G65" s="35">
        <f t="shared" si="0"/>
        <v>-1.4003599266107728E-2</v>
      </c>
      <c r="H65" s="35">
        <f t="shared" si="4"/>
        <v>-1.4003599266107728E-2</v>
      </c>
      <c r="I65" s="42">
        <f t="shared" si="5"/>
        <v>0.49649915739312012</v>
      </c>
      <c r="J65" s="35">
        <f t="shared" si="1"/>
        <v>-0.70017349259176354</v>
      </c>
      <c r="K65" s="20">
        <f t="shared" si="2"/>
        <v>-0.74466557748788842</v>
      </c>
      <c r="L65" s="20">
        <f t="shared" si="6"/>
        <v>0.32198475407159949</v>
      </c>
      <c r="M65" s="20">
        <f t="shared" si="3"/>
        <v>-1.1332510821623902</v>
      </c>
    </row>
    <row r="66" spans="1:13" x14ac:dyDescent="0.2">
      <c r="A66" s="13" t="s">
        <v>337</v>
      </c>
      <c r="B66" s="13">
        <v>0.16666666666666666</v>
      </c>
      <c r="C66" s="13">
        <v>1.7764444444444445</v>
      </c>
      <c r="D66" s="13">
        <v>18.165639972621491</v>
      </c>
      <c r="E66" s="13">
        <v>1.088235294117647</v>
      </c>
      <c r="F66" s="13">
        <v>1</v>
      </c>
      <c r="G66" s="35">
        <f t="shared" ref="G66:G129" si="7">$V$2+$V$3*B66+$V$4*C66+$V$5*D66+$V$6*E66</f>
        <v>-0.74282447125877737</v>
      </c>
      <c r="H66" s="35">
        <f t="shared" si="4"/>
        <v>-0.74282447125877737</v>
      </c>
      <c r="I66" s="42">
        <f t="shared" si="5"/>
        <v>0.32238681868707542</v>
      </c>
      <c r="J66" s="35">
        <f t="shared" ref="J66:J129" si="8">F66*LN(I66)+(1-F66)*LN(1-I66)</f>
        <v>-1.1320031541511237</v>
      </c>
      <c r="K66" s="20">
        <f t="shared" ref="K66:K129" si="9">MIN(MAX($P$2+$P$3*C66,-35),35)</f>
        <v>-0.25249350658526143</v>
      </c>
      <c r="L66" s="20">
        <f t="shared" si="6"/>
        <v>0.43720985761343828</v>
      </c>
      <c r="M66" s="20">
        <f t="shared" ref="M66:M129" si="10">F66*LN(L66)+(1-F66)*LN(1-L66)</f>
        <v>-0.82734197578517576</v>
      </c>
    </row>
    <row r="67" spans="1:13" x14ac:dyDescent="0.2">
      <c r="A67" s="13" t="s">
        <v>338</v>
      </c>
      <c r="B67" s="13">
        <v>0</v>
      </c>
      <c r="C67" s="13">
        <v>0</v>
      </c>
      <c r="D67" s="13">
        <v>7.7371663244353179</v>
      </c>
      <c r="E67" s="13">
        <v>0.25</v>
      </c>
      <c r="F67" s="13">
        <v>0</v>
      </c>
      <c r="G67" s="35">
        <f t="shared" si="7"/>
        <v>-8.0184334088247503E-2</v>
      </c>
      <c r="H67" s="35">
        <f t="shared" ref="H67:H130" si="11">MIN(MAX(G67,-35),35)</f>
        <v>-8.0184334088247503E-2</v>
      </c>
      <c r="I67" s="42">
        <f t="shared" ref="I67:I130" si="12">1/(1+EXP(-H67))</f>
        <v>0.47996465014707668</v>
      </c>
      <c r="J67" s="35">
        <f t="shared" si="8"/>
        <v>-0.65385848923084156</v>
      </c>
      <c r="K67" s="20">
        <f t="shared" si="9"/>
        <v>-0.74466557748788842</v>
      </c>
      <c r="L67" s="20">
        <f t="shared" ref="L67:L130" si="13">1/(1+EXP(-K67))</f>
        <v>0.32198475407159949</v>
      </c>
      <c r="M67" s="20">
        <f t="shared" si="10"/>
        <v>-0.38858550467450192</v>
      </c>
    </row>
    <row r="68" spans="1:13" x14ac:dyDescent="0.2">
      <c r="A68" s="13" t="s">
        <v>339</v>
      </c>
      <c r="B68" s="13">
        <v>0</v>
      </c>
      <c r="C68" s="13">
        <v>0</v>
      </c>
      <c r="D68" s="13">
        <v>8.424366872005475</v>
      </c>
      <c r="E68" s="13">
        <v>0.5</v>
      </c>
      <c r="F68" s="13">
        <v>0</v>
      </c>
      <c r="G68" s="35">
        <f t="shared" si="7"/>
        <v>-0.14311709881078619</v>
      </c>
      <c r="H68" s="35">
        <f t="shared" si="11"/>
        <v>-0.14311709881078619</v>
      </c>
      <c r="I68" s="42">
        <f t="shared" si="12"/>
        <v>0.46428167122916864</v>
      </c>
      <c r="J68" s="35">
        <f t="shared" si="8"/>
        <v>-0.62414676206258735</v>
      </c>
      <c r="K68" s="20">
        <f t="shared" si="9"/>
        <v>-0.74466557748788842</v>
      </c>
      <c r="L68" s="20">
        <f t="shared" si="13"/>
        <v>0.32198475407159949</v>
      </c>
      <c r="M68" s="20">
        <f t="shared" si="10"/>
        <v>-0.38858550467450192</v>
      </c>
    </row>
    <row r="69" spans="1:13" x14ac:dyDescent="0.2">
      <c r="A69" s="13" t="s">
        <v>340</v>
      </c>
      <c r="B69" s="13">
        <v>0</v>
      </c>
      <c r="C69" s="13">
        <v>1</v>
      </c>
      <c r="D69" s="13">
        <v>15.622176591375769</v>
      </c>
      <c r="E69" s="13">
        <v>0.75</v>
      </c>
      <c r="F69" s="13">
        <v>1</v>
      </c>
      <c r="G69" s="35">
        <f t="shared" si="7"/>
        <v>-0.57283445701482438</v>
      </c>
      <c r="H69" s="35">
        <f t="shared" si="11"/>
        <v>-0.57283445701482438</v>
      </c>
      <c r="I69" s="42">
        <f t="shared" si="12"/>
        <v>0.3605830462681518</v>
      </c>
      <c r="J69" s="35">
        <f t="shared" si="8"/>
        <v>-1.0200329846588532</v>
      </c>
      <c r="K69" s="20">
        <f t="shared" si="9"/>
        <v>-0.46761099666954697</v>
      </c>
      <c r="L69" s="20">
        <f t="shared" si="13"/>
        <v>0.38518184429769742</v>
      </c>
      <c r="M69" s="20">
        <f t="shared" si="10"/>
        <v>-0.95403973335251768</v>
      </c>
    </row>
    <row r="70" spans="1:13" x14ac:dyDescent="0.2">
      <c r="A70" s="13" t="s">
        <v>341</v>
      </c>
      <c r="B70" s="13">
        <v>0.25</v>
      </c>
      <c r="C70" s="13">
        <v>0.9659174311926606</v>
      </c>
      <c r="D70" s="13">
        <v>10.239561943874058</v>
      </c>
      <c r="E70" s="13">
        <v>0.23809523809523808</v>
      </c>
      <c r="F70" s="13">
        <v>1</v>
      </c>
      <c r="G70" s="35">
        <f t="shared" si="7"/>
        <v>-0.27296524276912704</v>
      </c>
      <c r="H70" s="35">
        <f t="shared" si="11"/>
        <v>-0.27296524276912704</v>
      </c>
      <c r="I70" s="42">
        <f t="shared" si="12"/>
        <v>0.432179277587947</v>
      </c>
      <c r="J70" s="35">
        <f t="shared" si="8"/>
        <v>-0.83891478240784956</v>
      </c>
      <c r="K70" s="20">
        <f t="shared" si="9"/>
        <v>-0.47705372848367666</v>
      </c>
      <c r="L70" s="20">
        <f t="shared" si="13"/>
        <v>0.38294808528276586</v>
      </c>
      <c r="M70" s="20">
        <f t="shared" si="10"/>
        <v>-0.95985584655347245</v>
      </c>
    </row>
    <row r="71" spans="1:13" x14ac:dyDescent="0.2">
      <c r="A71" s="13" t="s">
        <v>342</v>
      </c>
      <c r="B71" s="13">
        <v>0</v>
      </c>
      <c r="C71" s="13">
        <v>0</v>
      </c>
      <c r="D71" s="13">
        <v>7.6906228610540728</v>
      </c>
      <c r="E71" s="13">
        <v>0</v>
      </c>
      <c r="F71" s="13">
        <v>1</v>
      </c>
      <c r="G71" s="35">
        <f t="shared" si="7"/>
        <v>-8.1570058546911017E-2</v>
      </c>
      <c r="H71" s="35">
        <f t="shared" si="11"/>
        <v>-8.1570058546911017E-2</v>
      </c>
      <c r="I71" s="42">
        <f t="shared" si="12"/>
        <v>0.479618784941097</v>
      </c>
      <c r="J71" s="35">
        <f t="shared" si="8"/>
        <v>-0.73476368866192432</v>
      </c>
      <c r="K71" s="20">
        <f t="shared" si="9"/>
        <v>-0.74466557748788842</v>
      </c>
      <c r="L71" s="20">
        <f t="shared" si="13"/>
        <v>0.32198475407159949</v>
      </c>
      <c r="M71" s="20">
        <f t="shared" si="10"/>
        <v>-1.1332510821623902</v>
      </c>
    </row>
    <row r="72" spans="1:13" x14ac:dyDescent="0.2">
      <c r="A72" s="13" t="s">
        <v>343</v>
      </c>
      <c r="B72" s="13">
        <v>0.5</v>
      </c>
      <c r="C72" s="13">
        <v>1.7482926829268293</v>
      </c>
      <c r="D72" s="13">
        <v>11.167693360711841</v>
      </c>
      <c r="E72" s="13">
        <v>9.0909090909090912E-2</v>
      </c>
      <c r="F72" s="13">
        <v>0</v>
      </c>
      <c r="G72" s="35">
        <f t="shared" si="7"/>
        <v>-0.36362514563541432</v>
      </c>
      <c r="H72" s="35">
        <f t="shared" si="11"/>
        <v>-0.36362514563541432</v>
      </c>
      <c r="I72" s="42">
        <f t="shared" si="12"/>
        <v>0.41008230453525485</v>
      </c>
      <c r="J72" s="35">
        <f t="shared" si="8"/>
        <v>-0.52777225102558833</v>
      </c>
      <c r="K72" s="20">
        <f t="shared" si="9"/>
        <v>-0.2602930810718222</v>
      </c>
      <c r="L72" s="20">
        <f t="shared" si="13"/>
        <v>0.43529166374313744</v>
      </c>
      <c r="M72" s="20">
        <f t="shared" si="10"/>
        <v>-0.57144590013700625</v>
      </c>
    </row>
    <row r="73" spans="1:13" x14ac:dyDescent="0.2">
      <c r="A73" s="13" t="s">
        <v>344</v>
      </c>
      <c r="B73" s="13">
        <v>0</v>
      </c>
      <c r="C73" s="13">
        <v>0.573502722323049</v>
      </c>
      <c r="D73" s="13">
        <v>12</v>
      </c>
      <c r="E73" s="13">
        <v>0.13043478260869565</v>
      </c>
      <c r="F73" s="13">
        <v>1</v>
      </c>
      <c r="G73" s="35">
        <f t="shared" si="7"/>
        <v>-0.34654068614292688</v>
      </c>
      <c r="H73" s="35">
        <f t="shared" si="11"/>
        <v>-0.34654068614292688</v>
      </c>
      <c r="I73" s="42">
        <f t="shared" si="12"/>
        <v>0.41422154627805258</v>
      </c>
      <c r="J73" s="35">
        <f t="shared" si="8"/>
        <v>-0.88135431235367145</v>
      </c>
      <c r="K73" s="20">
        <f t="shared" si="9"/>
        <v>-0.58577402115649835</v>
      </c>
      <c r="L73" s="20">
        <f t="shared" si="13"/>
        <v>0.35760507645862449</v>
      </c>
      <c r="M73" s="20">
        <f t="shared" si="10"/>
        <v>-1.0283260398701595</v>
      </c>
    </row>
    <row r="74" spans="1:13" x14ac:dyDescent="0.2">
      <c r="A74" s="13" t="s">
        <v>345</v>
      </c>
      <c r="B74" s="13">
        <v>0</v>
      </c>
      <c r="C74" s="13">
        <v>1</v>
      </c>
      <c r="D74" s="13">
        <v>15.748117727583846</v>
      </c>
      <c r="E74" s="13">
        <v>0.5</v>
      </c>
      <c r="F74" s="13">
        <v>0</v>
      </c>
      <c r="G74" s="35">
        <f t="shared" si="7"/>
        <v>-0.59153669779150386</v>
      </c>
      <c r="H74" s="35">
        <f t="shared" si="11"/>
        <v>-0.59153669779150386</v>
      </c>
      <c r="I74" s="42">
        <f t="shared" si="12"/>
        <v>0.35628234220658872</v>
      </c>
      <c r="J74" s="35">
        <f t="shared" si="8"/>
        <v>-0.44049506858719284</v>
      </c>
      <c r="K74" s="20">
        <f t="shared" si="9"/>
        <v>-0.46761099666954697</v>
      </c>
      <c r="L74" s="20">
        <f t="shared" si="13"/>
        <v>0.38518184429769742</v>
      </c>
      <c r="M74" s="20">
        <f t="shared" si="10"/>
        <v>-0.48642873668297082</v>
      </c>
    </row>
    <row r="75" spans="1:13" x14ac:dyDescent="0.2">
      <c r="A75" s="13" t="s">
        <v>346</v>
      </c>
      <c r="B75" s="13">
        <v>0</v>
      </c>
      <c r="C75" s="13">
        <v>0</v>
      </c>
      <c r="D75" s="13">
        <v>8.7474332648870643</v>
      </c>
      <c r="E75" s="13">
        <v>0.26315789473684209</v>
      </c>
      <c r="F75" s="13">
        <v>0</v>
      </c>
      <c r="G75" s="35">
        <f t="shared" si="7"/>
        <v>-0.18129077893979972</v>
      </c>
      <c r="H75" s="35">
        <f t="shared" si="11"/>
        <v>-0.18129077893979972</v>
      </c>
      <c r="I75" s="42">
        <f t="shared" si="12"/>
        <v>0.45480103125472704</v>
      </c>
      <c r="J75" s="35">
        <f t="shared" si="8"/>
        <v>-0.60660447067792234</v>
      </c>
      <c r="K75" s="20">
        <f t="shared" si="9"/>
        <v>-0.74466557748788842</v>
      </c>
      <c r="L75" s="20">
        <f t="shared" si="13"/>
        <v>0.32198475407159949</v>
      </c>
      <c r="M75" s="20">
        <f t="shared" si="10"/>
        <v>-0.38858550467450192</v>
      </c>
    </row>
    <row r="76" spans="1:13" x14ac:dyDescent="0.2">
      <c r="A76" s="13" t="s">
        <v>347</v>
      </c>
      <c r="B76" s="13">
        <v>0</v>
      </c>
      <c r="C76" s="13">
        <v>0.1694253301097266</v>
      </c>
      <c r="D76" s="13">
        <v>9.897330595482547</v>
      </c>
      <c r="E76" s="13">
        <v>0.25</v>
      </c>
      <c r="F76" s="13">
        <v>0</v>
      </c>
      <c r="G76" s="35">
        <f t="shared" si="7"/>
        <v>-0.24845424655768694</v>
      </c>
      <c r="H76" s="35">
        <f t="shared" si="11"/>
        <v>-0.24845424655768694</v>
      </c>
      <c r="I76" s="42">
        <f t="shared" si="12"/>
        <v>0.43820399821369538</v>
      </c>
      <c r="J76" s="35">
        <f t="shared" si="8"/>
        <v>-0.57661648112922881</v>
      </c>
      <c r="K76" s="20">
        <f t="shared" si="9"/>
        <v>-0.697725513674329</v>
      </c>
      <c r="L76" s="20">
        <f t="shared" si="13"/>
        <v>0.33231670349539899</v>
      </c>
      <c r="M76" s="20">
        <f t="shared" si="10"/>
        <v>-0.40394132489880474</v>
      </c>
    </row>
    <row r="77" spans="1:13" x14ac:dyDescent="0.2">
      <c r="A77" s="13" t="s">
        <v>348</v>
      </c>
      <c r="B77" s="13">
        <v>0.5</v>
      </c>
      <c r="C77" s="13">
        <v>0.59278024065864476</v>
      </c>
      <c r="D77" s="13">
        <v>4.6050650239561941</v>
      </c>
      <c r="E77" s="13">
        <v>0.33333333333333331</v>
      </c>
      <c r="F77" s="13">
        <v>0</v>
      </c>
      <c r="G77" s="35">
        <f t="shared" si="7"/>
        <v>-3.0351259138882532E-2</v>
      </c>
      <c r="H77" s="35">
        <f t="shared" si="11"/>
        <v>-3.0351259138882532E-2</v>
      </c>
      <c r="I77" s="42">
        <f t="shared" si="12"/>
        <v>0.49241276765219799</v>
      </c>
      <c r="J77" s="35">
        <f t="shared" si="8"/>
        <v>-0.67808669643735942</v>
      </c>
      <c r="K77" s="20">
        <f t="shared" si="9"/>
        <v>-0.580433096394812</v>
      </c>
      <c r="L77" s="20">
        <f t="shared" si="13"/>
        <v>0.35883294428013829</v>
      </c>
      <c r="M77" s="20">
        <f t="shared" si="10"/>
        <v>-0.44446523866859056</v>
      </c>
    </row>
    <row r="78" spans="1:13" x14ac:dyDescent="0.2">
      <c r="A78" s="13" t="s">
        <v>349</v>
      </c>
      <c r="B78" s="13">
        <v>0</v>
      </c>
      <c r="C78" s="13">
        <v>0</v>
      </c>
      <c r="D78" s="13">
        <v>10.403832991101986</v>
      </c>
      <c r="E78" s="13">
        <v>1</v>
      </c>
      <c r="F78" s="13">
        <v>0</v>
      </c>
      <c r="G78" s="35">
        <f t="shared" si="7"/>
        <v>-0.32972786803811022</v>
      </c>
      <c r="H78" s="35">
        <f t="shared" si="11"/>
        <v>-0.32972786803811022</v>
      </c>
      <c r="I78" s="42">
        <f t="shared" si="12"/>
        <v>0.41830683852933315</v>
      </c>
      <c r="J78" s="35">
        <f t="shared" si="8"/>
        <v>-0.54181218424477606</v>
      </c>
      <c r="K78" s="20">
        <f t="shared" si="9"/>
        <v>-0.74466557748788842</v>
      </c>
      <c r="L78" s="20">
        <f t="shared" si="13"/>
        <v>0.32198475407159949</v>
      </c>
      <c r="M78" s="20">
        <f t="shared" si="10"/>
        <v>-0.38858550467450192</v>
      </c>
    </row>
    <row r="79" spans="1:13" x14ac:dyDescent="0.2">
      <c r="A79" s="13" t="s">
        <v>350</v>
      </c>
      <c r="B79" s="13">
        <v>0.375</v>
      </c>
      <c r="C79" s="13">
        <v>1</v>
      </c>
      <c r="D79" s="13">
        <v>9.0212183436002746</v>
      </c>
      <c r="E79" s="13">
        <v>6.8965517241379309E-2</v>
      </c>
      <c r="F79" s="13">
        <v>0</v>
      </c>
      <c r="G79" s="35">
        <f t="shared" si="7"/>
        <v>-0.25413951891371095</v>
      </c>
      <c r="H79" s="35">
        <f t="shared" si="11"/>
        <v>-0.25413951891371095</v>
      </c>
      <c r="I79" s="42">
        <f t="shared" si="12"/>
        <v>0.43680488604939416</v>
      </c>
      <c r="J79" s="35">
        <f t="shared" si="8"/>
        <v>-0.57412914968977591</v>
      </c>
      <c r="K79" s="20">
        <f t="shared" si="9"/>
        <v>-0.46761099666954697</v>
      </c>
      <c r="L79" s="20">
        <f t="shared" si="13"/>
        <v>0.38518184429769742</v>
      </c>
      <c r="M79" s="20">
        <f t="shared" si="10"/>
        <v>-0.48642873668297082</v>
      </c>
    </row>
    <row r="80" spans="1:13" x14ac:dyDescent="0.2">
      <c r="A80" s="13" t="s">
        <v>351</v>
      </c>
      <c r="B80" s="13">
        <v>0</v>
      </c>
      <c r="C80" s="13">
        <v>1</v>
      </c>
      <c r="D80" s="13">
        <v>15.329226557152635</v>
      </c>
      <c r="E80" s="13">
        <v>0</v>
      </c>
      <c r="F80" s="13">
        <v>1</v>
      </c>
      <c r="G80" s="35">
        <f t="shared" si="7"/>
        <v>-0.56159917144146743</v>
      </c>
      <c r="H80" s="35">
        <f t="shared" si="11"/>
        <v>-0.56159917144146743</v>
      </c>
      <c r="I80" s="42">
        <f t="shared" si="12"/>
        <v>0.36317752310716728</v>
      </c>
      <c r="J80" s="35">
        <f t="shared" si="8"/>
        <v>-1.0128635198881506</v>
      </c>
      <c r="K80" s="20">
        <f t="shared" si="9"/>
        <v>-0.46761099666954697</v>
      </c>
      <c r="L80" s="20">
        <f t="shared" si="13"/>
        <v>0.38518184429769742</v>
      </c>
      <c r="M80" s="20">
        <f t="shared" si="10"/>
        <v>-0.95403973335251768</v>
      </c>
    </row>
    <row r="81" spans="1:13" x14ac:dyDescent="0.2">
      <c r="A81" s="13" t="s">
        <v>352</v>
      </c>
      <c r="B81" s="13">
        <v>0</v>
      </c>
      <c r="C81" s="13">
        <v>1</v>
      </c>
      <c r="D81" s="13">
        <v>15.340177960301164</v>
      </c>
      <c r="E81" s="13">
        <v>0</v>
      </c>
      <c r="F81" s="13">
        <v>0</v>
      </c>
      <c r="G81" s="35">
        <f t="shared" si="7"/>
        <v>-0.5626986327949921</v>
      </c>
      <c r="H81" s="35">
        <f t="shared" si="11"/>
        <v>-0.5626986327949921</v>
      </c>
      <c r="I81" s="42">
        <f t="shared" si="12"/>
        <v>0.36292327838622068</v>
      </c>
      <c r="J81" s="35">
        <f t="shared" si="8"/>
        <v>-0.45086518856869517</v>
      </c>
      <c r="K81" s="20">
        <f t="shared" si="9"/>
        <v>-0.46761099666954697</v>
      </c>
      <c r="L81" s="20">
        <f t="shared" si="13"/>
        <v>0.38518184429769742</v>
      </c>
      <c r="M81" s="20">
        <f t="shared" si="10"/>
        <v>-0.48642873668297082</v>
      </c>
    </row>
    <row r="82" spans="1:13" x14ac:dyDescent="0.2">
      <c r="A82" s="13" t="s">
        <v>353</v>
      </c>
      <c r="B82" s="13">
        <v>0.125</v>
      </c>
      <c r="C82" s="13">
        <v>0.95206119637937825</v>
      </c>
      <c r="D82" s="13">
        <v>13.253935660506503</v>
      </c>
      <c r="E82" s="13">
        <v>0.10344827586206896</v>
      </c>
      <c r="F82" s="13">
        <v>1</v>
      </c>
      <c r="G82" s="35">
        <f t="shared" si="7"/>
        <v>-0.47366244757585579</v>
      </c>
      <c r="H82" s="35">
        <f t="shared" si="11"/>
        <v>-0.47366244757585579</v>
      </c>
      <c r="I82" s="42">
        <f t="shared" si="12"/>
        <v>0.38374975851942239</v>
      </c>
      <c r="J82" s="35">
        <f t="shared" si="8"/>
        <v>-0.95776460934627694</v>
      </c>
      <c r="K82" s="20">
        <f t="shared" si="9"/>
        <v>-0.48089266181159113</v>
      </c>
      <c r="L82" s="20">
        <f t="shared" si="13"/>
        <v>0.38204135831039887</v>
      </c>
      <c r="M82" s="20">
        <f t="shared" si="10"/>
        <v>-0.96222640840783091</v>
      </c>
    </row>
    <row r="83" spans="1:13" x14ac:dyDescent="0.2">
      <c r="A83" s="13" t="s">
        <v>354</v>
      </c>
      <c r="B83" s="13">
        <v>0</v>
      </c>
      <c r="C83" s="13">
        <v>0.16953846153846153</v>
      </c>
      <c r="D83" s="13">
        <v>10.551676933607119</v>
      </c>
      <c r="E83" s="13">
        <v>0.25</v>
      </c>
      <c r="F83" s="13">
        <v>0</v>
      </c>
      <c r="G83" s="35">
        <f t="shared" si="7"/>
        <v>-0.31411461122562162</v>
      </c>
      <c r="H83" s="35">
        <f t="shared" si="11"/>
        <v>-0.31411461122562162</v>
      </c>
      <c r="I83" s="42">
        <f t="shared" si="12"/>
        <v>0.42211072797968407</v>
      </c>
      <c r="J83" s="35">
        <f t="shared" si="8"/>
        <v>-0.54837299956091556</v>
      </c>
      <c r="K83" s="20">
        <f t="shared" si="9"/>
        <v>-0.69769417009376344</v>
      </c>
      <c r="L83" s="20">
        <f t="shared" si="13"/>
        <v>0.33232365811807502</v>
      </c>
      <c r="M83" s="20">
        <f t="shared" si="10"/>
        <v>-0.40395174100316528</v>
      </c>
    </row>
    <row r="84" spans="1:13" x14ac:dyDescent="0.2">
      <c r="A84" s="13" t="s">
        <v>355</v>
      </c>
      <c r="B84" s="13">
        <v>0</v>
      </c>
      <c r="C84" s="13">
        <v>9.731299927378359E-2</v>
      </c>
      <c r="D84" s="13">
        <v>11.329226557152635</v>
      </c>
      <c r="E84" s="13">
        <v>0.84615384615384615</v>
      </c>
      <c r="F84" s="13">
        <v>0</v>
      </c>
      <c r="G84" s="35">
        <f t="shared" si="7"/>
        <v>-0.39844685532446589</v>
      </c>
      <c r="H84" s="35">
        <f t="shared" si="11"/>
        <v>-0.39844685532446589</v>
      </c>
      <c r="I84" s="42">
        <f t="shared" si="12"/>
        <v>0.40168555671577399</v>
      </c>
      <c r="J84" s="35">
        <f t="shared" si="8"/>
        <v>-0.51363883833895974</v>
      </c>
      <c r="K84" s="20">
        <f t="shared" si="9"/>
        <v>-0.71770456526591475</v>
      </c>
      <c r="L84" s="20">
        <f t="shared" si="13"/>
        <v>0.32789865343891605</v>
      </c>
      <c r="M84" s="20">
        <f t="shared" si="10"/>
        <v>-0.39734613649522899</v>
      </c>
    </row>
    <row r="85" spans="1:13" x14ac:dyDescent="0.2">
      <c r="A85" s="13" t="s">
        <v>356</v>
      </c>
      <c r="B85" s="13">
        <v>0.33333333333333331</v>
      </c>
      <c r="C85" s="13">
        <v>1.3706666666666667</v>
      </c>
      <c r="D85" s="13">
        <v>12.843258042436688</v>
      </c>
      <c r="E85" s="13">
        <v>0.19230769230769232</v>
      </c>
      <c r="F85" s="13">
        <v>1</v>
      </c>
      <c r="G85" s="35">
        <f t="shared" si="7"/>
        <v>-0.49214949965243171</v>
      </c>
      <c r="H85" s="35">
        <f t="shared" si="11"/>
        <v>-0.49214949965243171</v>
      </c>
      <c r="I85" s="42">
        <f t="shared" si="12"/>
        <v>0.37938733135875458</v>
      </c>
      <c r="J85" s="35">
        <f t="shared" si="8"/>
        <v>-0.96919761329134724</v>
      </c>
      <c r="K85" s="20">
        <f t="shared" si="9"/>
        <v>-0.36491609871288172</v>
      </c>
      <c r="L85" s="20">
        <f t="shared" si="13"/>
        <v>0.40977004016019558</v>
      </c>
      <c r="M85" s="20">
        <f t="shared" si="10"/>
        <v>-0.89215915429255588</v>
      </c>
    </row>
    <row r="86" spans="1:13" x14ac:dyDescent="0.2">
      <c r="A86" s="13" t="s">
        <v>357</v>
      </c>
      <c r="B86" s="13">
        <v>1</v>
      </c>
      <c r="C86" s="13">
        <v>1.8745833333333333</v>
      </c>
      <c r="D86" s="13">
        <v>5.3552361396303905</v>
      </c>
      <c r="E86" s="13">
        <v>0.16666666666666666</v>
      </c>
      <c r="F86" s="13">
        <v>0</v>
      </c>
      <c r="G86" s="35">
        <f t="shared" si="7"/>
        <v>-0.17869278439530231</v>
      </c>
      <c r="H86" s="35">
        <f t="shared" si="11"/>
        <v>-0.17869278439530231</v>
      </c>
      <c r="I86" s="42">
        <f t="shared" si="12"/>
        <v>0.45544529761795294</v>
      </c>
      <c r="J86" s="35">
        <f t="shared" si="8"/>
        <v>-0.6077868781436776</v>
      </c>
      <c r="K86" s="20">
        <f t="shared" si="9"/>
        <v>-0.22530367786217254</v>
      </c>
      <c r="L86" s="20">
        <f t="shared" si="13"/>
        <v>0.4439111440718661</v>
      </c>
      <c r="M86" s="20">
        <f t="shared" si="10"/>
        <v>-0.58682718467987849</v>
      </c>
    </row>
    <row r="87" spans="1:13" x14ac:dyDescent="0.2">
      <c r="A87" s="13" t="s">
        <v>358</v>
      </c>
      <c r="B87" s="13">
        <v>0.33333333333333331</v>
      </c>
      <c r="C87" s="13">
        <v>0.86037188083223892</v>
      </c>
      <c r="D87" s="13">
        <v>10.108145106091717</v>
      </c>
      <c r="E87" s="13">
        <v>0.3</v>
      </c>
      <c r="F87" s="13">
        <v>1</v>
      </c>
      <c r="G87" s="35">
        <f t="shared" si="7"/>
        <v>-0.36132483943651972</v>
      </c>
      <c r="H87" s="35">
        <f t="shared" si="11"/>
        <v>-0.36132483943651972</v>
      </c>
      <c r="I87" s="42">
        <f t="shared" si="12"/>
        <v>0.41063889754708355</v>
      </c>
      <c r="J87" s="35">
        <f t="shared" si="8"/>
        <v>-0.89004104545246499</v>
      </c>
      <c r="K87" s="20">
        <f t="shared" si="9"/>
        <v>-0.50629560669602447</v>
      </c>
      <c r="L87" s="20">
        <f t="shared" si="13"/>
        <v>0.37606232247647819</v>
      </c>
      <c r="M87" s="20">
        <f t="shared" si="10"/>
        <v>-0.97800039806023686</v>
      </c>
    </row>
    <row r="88" spans="1:13" x14ac:dyDescent="0.2">
      <c r="A88" s="13" t="s">
        <v>359</v>
      </c>
      <c r="B88" s="13">
        <v>0.5</v>
      </c>
      <c r="C88" s="13">
        <v>1</v>
      </c>
      <c r="D88" s="13">
        <v>7.8877481177275834</v>
      </c>
      <c r="E88" s="13">
        <v>0.1</v>
      </c>
      <c r="F88" s="13">
        <v>1</v>
      </c>
      <c r="G88" s="35">
        <f t="shared" si="7"/>
        <v>-0.24876031373633412</v>
      </c>
      <c r="H88" s="35">
        <f t="shared" si="11"/>
        <v>-0.24876031373633412</v>
      </c>
      <c r="I88" s="42">
        <f t="shared" si="12"/>
        <v>0.43812865163747072</v>
      </c>
      <c r="J88" s="35">
        <f t="shared" si="8"/>
        <v>-0.82524268653478738</v>
      </c>
      <c r="K88" s="20">
        <f t="shared" si="9"/>
        <v>-0.46761099666954697</v>
      </c>
      <c r="L88" s="20">
        <f t="shared" si="13"/>
        <v>0.38518184429769742</v>
      </c>
      <c r="M88" s="20">
        <f t="shared" si="10"/>
        <v>-0.95403973335251768</v>
      </c>
    </row>
    <row r="89" spans="1:13" x14ac:dyDescent="0.2">
      <c r="A89" s="13" t="s">
        <v>360</v>
      </c>
      <c r="B89" s="13">
        <v>0</v>
      </c>
      <c r="C89" s="13">
        <v>0.73333333333333328</v>
      </c>
      <c r="D89" s="13">
        <v>14.743326488706366</v>
      </c>
      <c r="E89" s="13">
        <v>0.125</v>
      </c>
      <c r="F89" s="13">
        <v>0</v>
      </c>
      <c r="G89" s="35">
        <f t="shared" si="7"/>
        <v>-0.57624081973938623</v>
      </c>
      <c r="H89" s="35">
        <f t="shared" si="11"/>
        <v>-0.57624081973938623</v>
      </c>
      <c r="I89" s="42">
        <f t="shared" si="12"/>
        <v>0.35979803891834872</v>
      </c>
      <c r="J89" s="35">
        <f t="shared" si="8"/>
        <v>-0.44597158821824617</v>
      </c>
      <c r="K89" s="20">
        <f t="shared" si="9"/>
        <v>-0.54149221822110472</v>
      </c>
      <c r="L89" s="20">
        <f t="shared" si="13"/>
        <v>0.36784052260277256</v>
      </c>
      <c r="M89" s="20">
        <f t="shared" si="10"/>
        <v>-0.45861357901322974</v>
      </c>
    </row>
    <row r="90" spans="1:13" x14ac:dyDescent="0.2">
      <c r="A90" s="13" t="s">
        <v>361</v>
      </c>
      <c r="B90" s="13">
        <v>0</v>
      </c>
      <c r="C90" s="13">
        <v>0.8359583952451709</v>
      </c>
      <c r="D90" s="13">
        <v>17.226557152635181</v>
      </c>
      <c r="E90" s="13">
        <v>0.88461538461538458</v>
      </c>
      <c r="F90" s="13">
        <v>1</v>
      </c>
      <c r="G90" s="35">
        <f t="shared" si="7"/>
        <v>-0.7776978548001835</v>
      </c>
      <c r="H90" s="35">
        <f t="shared" si="11"/>
        <v>-0.7776978548001835</v>
      </c>
      <c r="I90" s="42">
        <f t="shared" si="12"/>
        <v>0.31481626302393423</v>
      </c>
      <c r="J90" s="35">
        <f t="shared" si="8"/>
        <v>-1.1557661023249657</v>
      </c>
      <c r="K90" s="20">
        <f t="shared" si="9"/>
        <v>-0.51305947471166413</v>
      </c>
      <c r="L90" s="20">
        <f t="shared" si="13"/>
        <v>0.37447658755543711</v>
      </c>
      <c r="M90" s="20">
        <f t="shared" si="10"/>
        <v>-0.98222599451999215</v>
      </c>
    </row>
    <row r="91" spans="1:13" x14ac:dyDescent="0.2">
      <c r="A91" s="13" t="s">
        <v>362</v>
      </c>
      <c r="B91" s="13">
        <v>0</v>
      </c>
      <c r="C91" s="13">
        <v>0.20018841262364578</v>
      </c>
      <c r="D91" s="13">
        <v>12.939082819986311</v>
      </c>
      <c r="E91" s="13">
        <v>0.76</v>
      </c>
      <c r="F91" s="13">
        <v>0</v>
      </c>
      <c r="G91" s="35">
        <f t="shared" si="7"/>
        <v>-0.53264618769083527</v>
      </c>
      <c r="H91" s="35">
        <f t="shared" si="11"/>
        <v>-0.53264618769083527</v>
      </c>
      <c r="I91" s="42">
        <f t="shared" si="12"/>
        <v>0.36989991852171072</v>
      </c>
      <c r="J91" s="35">
        <f t="shared" si="8"/>
        <v>-0.46187661272404301</v>
      </c>
      <c r="K91" s="20">
        <f t="shared" si="9"/>
        <v>-0.68920246074375502</v>
      </c>
      <c r="L91" s="20">
        <f t="shared" si="13"/>
        <v>0.33421051330433094</v>
      </c>
      <c r="M91" s="20">
        <f t="shared" si="10"/>
        <v>-0.40678174445000925</v>
      </c>
    </row>
    <row r="92" spans="1:13" x14ac:dyDescent="0.2">
      <c r="A92" s="13" t="s">
        <v>363</v>
      </c>
      <c r="B92" s="13">
        <v>0.33333333333333331</v>
      </c>
      <c r="C92" s="13">
        <v>1.1287179487179486</v>
      </c>
      <c r="D92" s="13">
        <v>12.194387405886379</v>
      </c>
      <c r="E92" s="13">
        <v>0.1</v>
      </c>
      <c r="F92" s="13">
        <v>1</v>
      </c>
      <c r="G92" s="35">
        <f t="shared" si="7"/>
        <v>-0.49864519898787962</v>
      </c>
      <c r="H92" s="35">
        <f t="shared" si="11"/>
        <v>-0.49864519898787962</v>
      </c>
      <c r="I92" s="42">
        <f t="shared" si="12"/>
        <v>0.37785910484767748</v>
      </c>
      <c r="J92" s="35">
        <f t="shared" si="8"/>
        <v>-0.97323389134501792</v>
      </c>
      <c r="K92" s="20">
        <f t="shared" si="9"/>
        <v>-0.43194909934369896</v>
      </c>
      <c r="L92" s="20">
        <f t="shared" si="13"/>
        <v>0.39366100081447647</v>
      </c>
      <c r="M92" s="20">
        <f t="shared" si="10"/>
        <v>-0.9322651440683718</v>
      </c>
    </row>
    <row r="93" spans="1:13" x14ac:dyDescent="0.2">
      <c r="A93" s="13" t="s">
        <v>364</v>
      </c>
      <c r="B93" s="13">
        <v>0</v>
      </c>
      <c r="C93" s="13">
        <v>0.38068027210884353</v>
      </c>
      <c r="D93" s="13">
        <v>13.325119780971937</v>
      </c>
      <c r="E93" s="13">
        <v>0.15384615384615385</v>
      </c>
      <c r="F93" s="13">
        <v>0</v>
      </c>
      <c r="G93" s="35">
        <f t="shared" si="7"/>
        <v>-0.53431835548504814</v>
      </c>
      <c r="H93" s="35">
        <f t="shared" si="11"/>
        <v>-0.53431835548504814</v>
      </c>
      <c r="I93" s="42">
        <f t="shared" si="12"/>
        <v>0.36951026459709557</v>
      </c>
      <c r="J93" s="35">
        <f t="shared" si="8"/>
        <v>-0.46125840380024091</v>
      </c>
      <c r="K93" s="20">
        <f t="shared" si="9"/>
        <v>-0.63919636427296056</v>
      </c>
      <c r="L93" s="20">
        <f t="shared" si="13"/>
        <v>0.34542822493350872</v>
      </c>
      <c r="M93" s="20">
        <f t="shared" si="10"/>
        <v>-0.42377403567769861</v>
      </c>
    </row>
    <row r="94" spans="1:13" x14ac:dyDescent="0.2">
      <c r="A94" s="13" t="s">
        <v>365</v>
      </c>
      <c r="B94" s="13">
        <v>0</v>
      </c>
      <c r="C94" s="13">
        <v>0</v>
      </c>
      <c r="D94" s="13">
        <v>10.650239561943874</v>
      </c>
      <c r="E94" s="13">
        <v>0</v>
      </c>
      <c r="F94" s="13">
        <v>0</v>
      </c>
      <c r="G94" s="35">
        <f t="shared" si="7"/>
        <v>-0.37869948933699438</v>
      </c>
      <c r="H94" s="35">
        <f t="shared" si="11"/>
        <v>-0.37869948933699438</v>
      </c>
      <c r="I94" s="42">
        <f t="shared" si="12"/>
        <v>0.40644060267817245</v>
      </c>
      <c r="J94" s="35">
        <f t="shared" si="8"/>
        <v>-0.52161799020656452</v>
      </c>
      <c r="K94" s="20">
        <f t="shared" si="9"/>
        <v>-0.74466557748788842</v>
      </c>
      <c r="L94" s="20">
        <f t="shared" si="13"/>
        <v>0.32198475407159949</v>
      </c>
      <c r="M94" s="20">
        <f t="shared" si="10"/>
        <v>-0.38858550467450192</v>
      </c>
    </row>
    <row r="95" spans="1:13" x14ac:dyDescent="0.2">
      <c r="A95" s="13" t="s">
        <v>366</v>
      </c>
      <c r="B95" s="13">
        <v>0</v>
      </c>
      <c r="C95" s="13">
        <v>0</v>
      </c>
      <c r="D95" s="13">
        <v>10.956878850102669</v>
      </c>
      <c r="E95" s="13">
        <v>0</v>
      </c>
      <c r="F95" s="13">
        <v>0</v>
      </c>
      <c r="G95" s="35">
        <f t="shared" si="7"/>
        <v>-0.40948440723568935</v>
      </c>
      <c r="H95" s="35">
        <f t="shared" si="11"/>
        <v>-0.40948440723568935</v>
      </c>
      <c r="I95" s="42">
        <f t="shared" si="12"/>
        <v>0.39903575706556538</v>
      </c>
      <c r="J95" s="35">
        <f t="shared" si="8"/>
        <v>-0.50921984216624372</v>
      </c>
      <c r="K95" s="20">
        <f t="shared" si="9"/>
        <v>-0.74466557748788842</v>
      </c>
      <c r="L95" s="20">
        <f t="shared" si="13"/>
        <v>0.32198475407159949</v>
      </c>
      <c r="M95" s="20">
        <f t="shared" si="10"/>
        <v>-0.38858550467450192</v>
      </c>
    </row>
    <row r="96" spans="1:13" x14ac:dyDescent="0.2">
      <c r="A96" s="13" t="s">
        <v>367</v>
      </c>
      <c r="B96" s="13">
        <v>0</v>
      </c>
      <c r="C96" s="13">
        <v>0.43941008628691258</v>
      </c>
      <c r="D96" s="13">
        <v>15.030800821355236</v>
      </c>
      <c r="E96" s="13">
        <v>0.5625</v>
      </c>
      <c r="F96" s="13">
        <v>0</v>
      </c>
      <c r="G96" s="35">
        <f t="shared" si="7"/>
        <v>-0.67880988570460277</v>
      </c>
      <c r="H96" s="35">
        <f t="shared" si="11"/>
        <v>-0.67880988570460277</v>
      </c>
      <c r="I96" s="42">
        <f t="shared" si="12"/>
        <v>0.33652697551530319</v>
      </c>
      <c r="J96" s="35">
        <f t="shared" si="8"/>
        <v>-0.41026708242717946</v>
      </c>
      <c r="K96" s="20">
        <f t="shared" si="9"/>
        <v>-0.62292500022431663</v>
      </c>
      <c r="L96" s="20">
        <f t="shared" si="13"/>
        <v>0.34911649843854797</v>
      </c>
      <c r="M96" s="20">
        <f t="shared" si="10"/>
        <v>-0.42942460584218139</v>
      </c>
    </row>
    <row r="97" spans="1:13" x14ac:dyDescent="0.2">
      <c r="A97" s="13" t="s">
        <v>368</v>
      </c>
      <c r="B97" s="13">
        <v>0.5</v>
      </c>
      <c r="C97" s="13">
        <v>0.69055555555555559</v>
      </c>
      <c r="D97" s="13">
        <v>7.8986995208761126</v>
      </c>
      <c r="E97" s="13">
        <v>0.21428571428571427</v>
      </c>
      <c r="F97" s="13">
        <v>1</v>
      </c>
      <c r="G97" s="35">
        <f t="shared" si="7"/>
        <v>-0.33585285244222018</v>
      </c>
      <c r="H97" s="35">
        <f t="shared" si="11"/>
        <v>-0.33585285244222018</v>
      </c>
      <c r="I97" s="42">
        <f t="shared" si="12"/>
        <v>0.41681721919840237</v>
      </c>
      <c r="J97" s="35">
        <f t="shared" si="8"/>
        <v>-0.87510747654028065</v>
      </c>
      <c r="K97" s="20">
        <f t="shared" si="9"/>
        <v>-0.55334399751166707</v>
      </c>
      <c r="L97" s="20">
        <f t="shared" si="13"/>
        <v>0.36508892457303599</v>
      </c>
      <c r="M97" s="20">
        <f t="shared" si="10"/>
        <v>-1.0076143261051411</v>
      </c>
    </row>
    <row r="98" spans="1:13" x14ac:dyDescent="0.2">
      <c r="A98" s="13" t="s">
        <v>369</v>
      </c>
      <c r="B98" s="13">
        <v>0.16666666666666666</v>
      </c>
      <c r="C98" s="13">
        <v>0.58590759075907595</v>
      </c>
      <c r="D98" s="13">
        <v>13.32785763175907</v>
      </c>
      <c r="E98" s="13">
        <v>0.45833333333333331</v>
      </c>
      <c r="F98" s="13">
        <v>0</v>
      </c>
      <c r="G98" s="35">
        <f t="shared" si="7"/>
        <v>-0.61390205872189496</v>
      </c>
      <c r="H98" s="35">
        <f t="shared" si="11"/>
        <v>-0.61390205872189496</v>
      </c>
      <c r="I98" s="42">
        <f t="shared" si="12"/>
        <v>0.3511696002427378</v>
      </c>
      <c r="J98" s="35">
        <f t="shared" si="8"/>
        <v>-0.43258392191908329</v>
      </c>
      <c r="K98" s="20">
        <f t="shared" si="9"/>
        <v>-0.58233719553184826</v>
      </c>
      <c r="L98" s="20">
        <f t="shared" si="13"/>
        <v>0.35839498250025281</v>
      </c>
      <c r="M98" s="20">
        <f t="shared" si="10"/>
        <v>-0.44378240216778719</v>
      </c>
    </row>
    <row r="99" spans="1:13" x14ac:dyDescent="0.2">
      <c r="A99" s="13" t="s">
        <v>370</v>
      </c>
      <c r="B99" s="13">
        <v>0</v>
      </c>
      <c r="C99" s="13">
        <v>0</v>
      </c>
      <c r="D99" s="13">
        <v>11.356605065023956</v>
      </c>
      <c r="E99" s="13">
        <v>0</v>
      </c>
      <c r="F99" s="13">
        <v>1</v>
      </c>
      <c r="G99" s="35">
        <f t="shared" si="7"/>
        <v>-0.44961474663934542</v>
      </c>
      <c r="H99" s="35">
        <f t="shared" si="11"/>
        <v>-0.44961474663934542</v>
      </c>
      <c r="I99" s="42">
        <f t="shared" si="12"/>
        <v>0.38945236739240469</v>
      </c>
      <c r="J99" s="35">
        <f t="shared" si="8"/>
        <v>-0.9430137128250401</v>
      </c>
      <c r="K99" s="20">
        <f t="shared" si="9"/>
        <v>-0.74466557748788842</v>
      </c>
      <c r="L99" s="20">
        <f t="shared" si="13"/>
        <v>0.32198475407159949</v>
      </c>
      <c r="M99" s="20">
        <f t="shared" si="10"/>
        <v>-1.1332510821623902</v>
      </c>
    </row>
    <row r="100" spans="1:13" x14ac:dyDescent="0.2">
      <c r="A100" s="13" t="s">
        <v>371</v>
      </c>
      <c r="B100" s="13">
        <v>0</v>
      </c>
      <c r="C100" s="13">
        <v>0</v>
      </c>
      <c r="D100" s="13">
        <v>13.325119780971937</v>
      </c>
      <c r="E100" s="13">
        <v>0.63636363636363635</v>
      </c>
      <c r="F100" s="13">
        <v>0</v>
      </c>
      <c r="G100" s="35">
        <f t="shared" si="7"/>
        <v>-0.6318214534888843</v>
      </c>
      <c r="H100" s="35">
        <f t="shared" si="11"/>
        <v>-0.6318214534888843</v>
      </c>
      <c r="I100" s="42">
        <f t="shared" si="12"/>
        <v>0.34709764355527933</v>
      </c>
      <c r="J100" s="35">
        <f t="shared" si="8"/>
        <v>-0.42632769159906325</v>
      </c>
      <c r="K100" s="20">
        <f t="shared" si="9"/>
        <v>-0.74466557748788842</v>
      </c>
      <c r="L100" s="20">
        <f t="shared" si="13"/>
        <v>0.32198475407159949</v>
      </c>
      <c r="M100" s="20">
        <f t="shared" si="10"/>
        <v>-0.38858550467450192</v>
      </c>
    </row>
    <row r="101" spans="1:13" x14ac:dyDescent="0.2">
      <c r="A101" s="13" t="s">
        <v>372</v>
      </c>
      <c r="B101" s="13">
        <v>1</v>
      </c>
      <c r="C101" s="13">
        <v>1.788888888888889</v>
      </c>
      <c r="D101" s="13">
        <v>8.5503080082135519</v>
      </c>
      <c r="E101" s="13">
        <v>0.4</v>
      </c>
      <c r="F101" s="13">
        <v>0</v>
      </c>
      <c r="G101" s="35">
        <f t="shared" si="7"/>
        <v>-0.51838713319932639</v>
      </c>
      <c r="H101" s="35">
        <f t="shared" si="11"/>
        <v>-0.51838713319932639</v>
      </c>
      <c r="I101" s="42">
        <f t="shared" si="12"/>
        <v>0.37322945316350792</v>
      </c>
      <c r="J101" s="35">
        <f t="shared" si="8"/>
        <v>-0.46717475933551006</v>
      </c>
      <c r="K101" s="20">
        <f t="shared" si="9"/>
        <v>-0.24904571624618871</v>
      </c>
      <c r="L101" s="20">
        <f t="shared" si="13"/>
        <v>0.43805839479009773</v>
      </c>
      <c r="M101" s="20">
        <f t="shared" si="10"/>
        <v>-0.57635733980743642</v>
      </c>
    </row>
    <row r="102" spans="1:13" x14ac:dyDescent="0.2">
      <c r="A102" s="13" t="s">
        <v>373</v>
      </c>
      <c r="B102" s="13">
        <v>0</v>
      </c>
      <c r="C102" s="13">
        <v>0.45841298326376156</v>
      </c>
      <c r="D102" s="13">
        <v>16.555783709787818</v>
      </c>
      <c r="E102" s="13">
        <v>0.5</v>
      </c>
      <c r="F102" s="13">
        <v>0</v>
      </c>
      <c r="G102" s="35">
        <f t="shared" si="7"/>
        <v>-0.8279735985592801</v>
      </c>
      <c r="H102" s="35">
        <f t="shared" si="11"/>
        <v>-0.8279735985592801</v>
      </c>
      <c r="I102" s="42">
        <f t="shared" si="12"/>
        <v>0.30407371251254117</v>
      </c>
      <c r="J102" s="35">
        <f t="shared" si="8"/>
        <v>-0.36251153303883532</v>
      </c>
      <c r="K102" s="20">
        <f t="shared" si="9"/>
        <v>-0.61766016056806161</v>
      </c>
      <c r="L102" s="20">
        <f t="shared" si="13"/>
        <v>0.35031379824486936</v>
      </c>
      <c r="M102" s="20">
        <f t="shared" si="10"/>
        <v>-0.43126579919230279</v>
      </c>
    </row>
    <row r="103" spans="1:13" x14ac:dyDescent="0.2">
      <c r="A103" s="13" t="s">
        <v>374</v>
      </c>
      <c r="B103" s="13">
        <v>0.6</v>
      </c>
      <c r="C103" s="13">
        <v>1.3232258064516129</v>
      </c>
      <c r="D103" s="13">
        <v>11.53182751540041</v>
      </c>
      <c r="E103" s="13">
        <v>0.10344827586206896</v>
      </c>
      <c r="F103" s="13">
        <v>1</v>
      </c>
      <c r="G103" s="35">
        <f t="shared" si="7"/>
        <v>-0.60914045070142919</v>
      </c>
      <c r="H103" s="35">
        <f t="shared" si="11"/>
        <v>-0.60914045070142919</v>
      </c>
      <c r="I103" s="42">
        <f t="shared" si="12"/>
        <v>0.35225529765911168</v>
      </c>
      <c r="J103" s="35">
        <f t="shared" si="8"/>
        <v>-1.043399088829962</v>
      </c>
      <c r="K103" s="20">
        <f t="shared" si="9"/>
        <v>-0.37805980635342501</v>
      </c>
      <c r="L103" s="20">
        <f t="shared" si="13"/>
        <v>0.40659493327926449</v>
      </c>
      <c r="M103" s="20">
        <f t="shared" si="10"/>
        <v>-0.89993783905770008</v>
      </c>
    </row>
    <row r="104" spans="1:13" x14ac:dyDescent="0.2">
      <c r="A104" s="13" t="s">
        <v>375</v>
      </c>
      <c r="B104" s="13">
        <v>0.5</v>
      </c>
      <c r="C104" s="13">
        <v>7.0769230769230765E-2</v>
      </c>
      <c r="D104" s="13">
        <v>5.462012320328542</v>
      </c>
      <c r="E104" s="13">
        <v>0.2857142857142857</v>
      </c>
      <c r="F104" s="13">
        <v>1</v>
      </c>
      <c r="G104" s="35">
        <f t="shared" si="7"/>
        <v>-0.26727444042585141</v>
      </c>
      <c r="H104" s="35">
        <f t="shared" si="11"/>
        <v>-0.26727444042585141</v>
      </c>
      <c r="I104" s="42">
        <f t="shared" si="12"/>
        <v>0.43357633790368794</v>
      </c>
      <c r="J104" s="35">
        <f t="shared" si="8"/>
        <v>-0.835687401601098</v>
      </c>
      <c r="K104" s="20">
        <f t="shared" si="9"/>
        <v>-0.72505863792228276</v>
      </c>
      <c r="L104" s="20">
        <f t="shared" si="13"/>
        <v>0.32628001054604483</v>
      </c>
      <c r="M104" s="20">
        <f t="shared" si="10"/>
        <v>-1.1199993382276885</v>
      </c>
    </row>
    <row r="105" spans="1:13" x14ac:dyDescent="0.2">
      <c r="A105" s="13" t="s">
        <v>376</v>
      </c>
      <c r="B105" s="13">
        <v>0</v>
      </c>
      <c r="C105" s="13">
        <v>0.93776507468191039</v>
      </c>
      <c r="D105" s="13">
        <v>20.095824777549623</v>
      </c>
      <c r="E105" s="13">
        <v>0.63636363636363635</v>
      </c>
      <c r="F105" s="13">
        <v>0</v>
      </c>
      <c r="G105" s="35">
        <f t="shared" si="7"/>
        <v>-1.04257004254575</v>
      </c>
      <c r="H105" s="35">
        <f t="shared" si="11"/>
        <v>-1.04257004254575</v>
      </c>
      <c r="I105" s="42">
        <f t="shared" si="12"/>
        <v>0.26065440696396713</v>
      </c>
      <c r="J105" s="35">
        <f t="shared" si="8"/>
        <v>-0.30198981777277278</v>
      </c>
      <c r="K105" s="20">
        <f t="shared" si="9"/>
        <v>-0.48485346781581107</v>
      </c>
      <c r="L105" s="20">
        <f t="shared" si="13"/>
        <v>0.38110670632109966</v>
      </c>
      <c r="M105" s="20">
        <f t="shared" si="10"/>
        <v>-0.47982240616739863</v>
      </c>
    </row>
    <row r="106" spans="1:13" x14ac:dyDescent="0.2">
      <c r="A106" s="13" t="s">
        <v>377</v>
      </c>
      <c r="B106" s="13">
        <v>0.66666666666666663</v>
      </c>
      <c r="C106" s="13">
        <v>1.3854901960784314</v>
      </c>
      <c r="D106" s="13">
        <v>11.693360711841205</v>
      </c>
      <c r="E106" s="13">
        <v>0.2857142857142857</v>
      </c>
      <c r="F106" s="13">
        <v>0</v>
      </c>
      <c r="G106" s="35">
        <f t="shared" si="7"/>
        <v>-0.66130274577418469</v>
      </c>
      <c r="H106" s="35">
        <f t="shared" si="11"/>
        <v>-0.66130274577418469</v>
      </c>
      <c r="I106" s="42">
        <f t="shared" si="12"/>
        <v>0.3404470285265358</v>
      </c>
      <c r="J106" s="35">
        <f t="shared" si="8"/>
        <v>-0.41619298939303706</v>
      </c>
      <c r="K106" s="20">
        <f t="shared" si="9"/>
        <v>-0.36080917198545692</v>
      </c>
      <c r="L106" s="20">
        <f t="shared" si="13"/>
        <v>0.41076370234388165</v>
      </c>
      <c r="M106" s="20">
        <f t="shared" si="10"/>
        <v>-0.52892799130794232</v>
      </c>
    </row>
    <row r="107" spans="1:13" x14ac:dyDescent="0.2">
      <c r="A107" s="13" t="s">
        <v>378</v>
      </c>
      <c r="B107" s="13">
        <v>1</v>
      </c>
      <c r="C107" s="13">
        <v>2.3025000000000002</v>
      </c>
      <c r="D107" s="13">
        <v>12.366872005475702</v>
      </c>
      <c r="E107" s="13">
        <v>0.1</v>
      </c>
      <c r="F107" s="13">
        <v>1</v>
      </c>
      <c r="G107" s="35">
        <f t="shared" si="7"/>
        <v>-0.7614926649287459</v>
      </c>
      <c r="H107" s="35">
        <f t="shared" si="11"/>
        <v>-0.7614926649287459</v>
      </c>
      <c r="I107" s="42">
        <f t="shared" si="12"/>
        <v>0.31832228026273868</v>
      </c>
      <c r="J107" s="35">
        <f t="shared" si="8"/>
        <v>-1.1446909494600601</v>
      </c>
      <c r="K107" s="20">
        <f t="shared" si="9"/>
        <v>-0.10674740515365722</v>
      </c>
      <c r="L107" s="20">
        <f t="shared" si="13"/>
        <v>0.47333846127640922</v>
      </c>
      <c r="M107" s="20">
        <f t="shared" si="10"/>
        <v>-0.74794458343106951</v>
      </c>
    </row>
    <row r="108" spans="1:13" x14ac:dyDescent="0.2">
      <c r="A108" s="13" t="s">
        <v>379</v>
      </c>
      <c r="B108" s="13">
        <v>1</v>
      </c>
      <c r="C108" s="13">
        <v>0.54880952380952386</v>
      </c>
      <c r="D108" s="13">
        <v>0.82956878850102667</v>
      </c>
      <c r="E108" s="13">
        <v>0</v>
      </c>
      <c r="F108" s="13">
        <v>0</v>
      </c>
      <c r="G108" s="35">
        <f t="shared" si="7"/>
        <v>-0.10867116546709669</v>
      </c>
      <c r="H108" s="35">
        <f t="shared" si="11"/>
        <v>-0.10867116546709669</v>
      </c>
      <c r="I108" s="42">
        <f t="shared" si="12"/>
        <v>0.47285891342340497</v>
      </c>
      <c r="J108" s="35">
        <f t="shared" si="8"/>
        <v>-0.64028704980630535</v>
      </c>
      <c r="K108" s="20">
        <f t="shared" si="9"/>
        <v>-0.59261538491972721</v>
      </c>
      <c r="L108" s="20">
        <f t="shared" si="13"/>
        <v>0.35603498882413487</v>
      </c>
      <c r="M108" s="20">
        <f t="shared" si="10"/>
        <v>-0.44011088482599614</v>
      </c>
    </row>
    <row r="109" spans="1:13" x14ac:dyDescent="0.2">
      <c r="A109" s="13" t="s">
        <v>380</v>
      </c>
      <c r="B109" s="13">
        <v>0.75</v>
      </c>
      <c r="C109" s="13">
        <v>1.2026666666666668</v>
      </c>
      <c r="D109" s="13">
        <v>9.3908281998631082</v>
      </c>
      <c r="E109" s="13">
        <v>5.5555555555555552E-2</v>
      </c>
      <c r="F109" s="13">
        <v>1</v>
      </c>
      <c r="G109" s="35">
        <f t="shared" si="7"/>
        <v>-0.56093873598501265</v>
      </c>
      <c r="H109" s="35">
        <f t="shared" si="11"/>
        <v>-0.56093873598501265</v>
      </c>
      <c r="I109" s="42">
        <f t="shared" si="12"/>
        <v>0.36333028215996988</v>
      </c>
      <c r="J109" s="35">
        <f t="shared" si="8"/>
        <v>-1.0124429901871721</v>
      </c>
      <c r="K109" s="20">
        <f t="shared" si="9"/>
        <v>-0.41146126829036306</v>
      </c>
      <c r="L109" s="20">
        <f t="shared" si="13"/>
        <v>0.39856178824019306</v>
      </c>
      <c r="M109" s="20">
        <f t="shared" si="10"/>
        <v>-0.9198927407255395</v>
      </c>
    </row>
    <row r="110" spans="1:13" x14ac:dyDescent="0.2">
      <c r="A110" s="13" t="s">
        <v>381</v>
      </c>
      <c r="B110" s="13">
        <v>0</v>
      </c>
      <c r="C110" s="13">
        <v>0</v>
      </c>
      <c r="D110" s="13">
        <v>13.790554414784394</v>
      </c>
      <c r="E110" s="13">
        <v>0</v>
      </c>
      <c r="F110" s="13">
        <v>0</v>
      </c>
      <c r="G110" s="35">
        <f t="shared" si="7"/>
        <v>-0.69397003246023736</v>
      </c>
      <c r="H110" s="35">
        <f t="shared" si="11"/>
        <v>-0.69397003246023736</v>
      </c>
      <c r="I110" s="42">
        <f t="shared" si="12"/>
        <v>0.33315050243959804</v>
      </c>
      <c r="J110" s="35">
        <f t="shared" si="8"/>
        <v>-0.405190899366215</v>
      </c>
      <c r="K110" s="20">
        <f t="shared" si="9"/>
        <v>-0.74466557748788842</v>
      </c>
      <c r="L110" s="20">
        <f t="shared" si="13"/>
        <v>0.32198475407159949</v>
      </c>
      <c r="M110" s="20">
        <f t="shared" si="10"/>
        <v>-0.38858550467450192</v>
      </c>
    </row>
    <row r="111" spans="1:13" x14ac:dyDescent="0.2">
      <c r="A111" s="13" t="s">
        <v>382</v>
      </c>
      <c r="B111" s="13">
        <v>0.5</v>
      </c>
      <c r="C111" s="13">
        <v>1.2990752972258917</v>
      </c>
      <c r="D111" s="13">
        <v>15.279945242984258</v>
      </c>
      <c r="E111" s="13">
        <v>0.5</v>
      </c>
      <c r="F111" s="13">
        <v>0</v>
      </c>
      <c r="G111" s="35">
        <f t="shared" si="7"/>
        <v>-0.89541492320584226</v>
      </c>
      <c r="H111" s="35">
        <f t="shared" si="11"/>
        <v>-0.89541492320584226</v>
      </c>
      <c r="I111" s="42">
        <f t="shared" si="12"/>
        <v>0.28999364264173044</v>
      </c>
      <c r="J111" s="35">
        <f t="shared" si="8"/>
        <v>-0.34248135496113125</v>
      </c>
      <c r="K111" s="20">
        <f t="shared" si="9"/>
        <v>-0.38475081556350671</v>
      </c>
      <c r="L111" s="20">
        <f t="shared" si="13"/>
        <v>0.40498157105884502</v>
      </c>
      <c r="M111" s="20">
        <f t="shared" si="10"/>
        <v>-0.51916290090581663</v>
      </c>
    </row>
    <row r="112" spans="1:13" x14ac:dyDescent="0.2">
      <c r="A112" s="13" t="s">
        <v>383</v>
      </c>
      <c r="B112" s="13">
        <v>0</v>
      </c>
      <c r="C112" s="13">
        <v>0.57408406026962733</v>
      </c>
      <c r="D112" s="13">
        <v>18.581793292265573</v>
      </c>
      <c r="E112" s="13">
        <v>0.375</v>
      </c>
      <c r="F112" s="13">
        <v>0</v>
      </c>
      <c r="G112" s="35">
        <f t="shared" si="7"/>
        <v>-1.0012234755248692</v>
      </c>
      <c r="H112" s="35">
        <f t="shared" si="11"/>
        <v>-1.0012234755248692</v>
      </c>
      <c r="I112" s="42">
        <f t="shared" si="12"/>
        <v>0.26870093949468221</v>
      </c>
      <c r="J112" s="35">
        <f t="shared" si="8"/>
        <v>-0.31293279139726721</v>
      </c>
      <c r="K112" s="20">
        <f t="shared" si="9"/>
        <v>-0.58561295881539532</v>
      </c>
      <c r="L112" s="20">
        <f t="shared" si="13"/>
        <v>0.35764207714176882</v>
      </c>
      <c r="M112" s="20">
        <f t="shared" si="10"/>
        <v>-0.44260961840415147</v>
      </c>
    </row>
    <row r="113" spans="1:13" x14ac:dyDescent="0.2">
      <c r="A113" s="13" t="s">
        <v>384</v>
      </c>
      <c r="B113" s="13">
        <v>0.33333333333333331</v>
      </c>
      <c r="C113" s="13">
        <v>0</v>
      </c>
      <c r="D113" s="13">
        <v>10.822724161533197</v>
      </c>
      <c r="E113" s="13">
        <v>0.875</v>
      </c>
      <c r="F113" s="13">
        <v>1</v>
      </c>
      <c r="G113" s="35">
        <f t="shared" si="7"/>
        <v>-0.66592381981563431</v>
      </c>
      <c r="H113" s="35">
        <f t="shared" si="11"/>
        <v>-0.66592381981563431</v>
      </c>
      <c r="I113" s="42">
        <f t="shared" si="12"/>
        <v>0.33941016572485805</v>
      </c>
      <c r="J113" s="35">
        <f t="shared" si="8"/>
        <v>-1.0805459745832517</v>
      </c>
      <c r="K113" s="20">
        <f t="shared" si="9"/>
        <v>-0.74466557748788842</v>
      </c>
      <c r="L113" s="20">
        <f t="shared" si="13"/>
        <v>0.32198475407159949</v>
      </c>
      <c r="M113" s="20">
        <f t="shared" si="10"/>
        <v>-1.1332510821623902</v>
      </c>
    </row>
    <row r="114" spans="1:13" x14ac:dyDescent="0.2">
      <c r="A114" s="13" t="s">
        <v>385</v>
      </c>
      <c r="B114" s="13">
        <v>0.33333333333333331</v>
      </c>
      <c r="C114" s="13">
        <v>0</v>
      </c>
      <c r="D114" s="13">
        <v>11.507186858316222</v>
      </c>
      <c r="E114" s="13">
        <v>1</v>
      </c>
      <c r="F114" s="13">
        <v>0</v>
      </c>
      <c r="G114" s="35">
        <f t="shared" si="7"/>
        <v>-0.73161093680536371</v>
      </c>
      <c r="H114" s="35">
        <f t="shared" si="11"/>
        <v>-0.73161093680536371</v>
      </c>
      <c r="I114" s="42">
        <f t="shared" si="12"/>
        <v>0.3248413180209489</v>
      </c>
      <c r="J114" s="35">
        <f t="shared" si="8"/>
        <v>-0.39280753132420898</v>
      </c>
      <c r="K114" s="20">
        <f t="shared" si="9"/>
        <v>-0.74466557748788842</v>
      </c>
      <c r="L114" s="20">
        <f t="shared" si="13"/>
        <v>0.32198475407159949</v>
      </c>
      <c r="M114" s="20">
        <f t="shared" si="10"/>
        <v>-0.38858550467450192</v>
      </c>
    </row>
    <row r="115" spans="1:13" x14ac:dyDescent="0.2">
      <c r="A115" s="13" t="s">
        <v>386</v>
      </c>
      <c r="B115" s="13">
        <v>1</v>
      </c>
      <c r="C115" s="13">
        <v>1</v>
      </c>
      <c r="D115" s="13">
        <v>5.0239561943874058</v>
      </c>
      <c r="E115" s="13">
        <v>0</v>
      </c>
      <c r="F115" s="13">
        <v>1</v>
      </c>
      <c r="G115" s="35">
        <f t="shared" si="7"/>
        <v>-0.40034304997349207</v>
      </c>
      <c r="H115" s="35">
        <f t="shared" si="11"/>
        <v>-0.40034304997349207</v>
      </c>
      <c r="I115" s="42">
        <f t="shared" si="12"/>
        <v>0.40122992123616535</v>
      </c>
      <c r="J115" s="35">
        <f t="shared" si="8"/>
        <v>-0.9132206463229019</v>
      </c>
      <c r="K115" s="20">
        <f t="shared" si="9"/>
        <v>-0.46761099666954697</v>
      </c>
      <c r="L115" s="20">
        <f t="shared" si="13"/>
        <v>0.38518184429769742</v>
      </c>
      <c r="M115" s="20">
        <f t="shared" si="10"/>
        <v>-0.95403973335251768</v>
      </c>
    </row>
    <row r="116" spans="1:13" x14ac:dyDescent="0.2">
      <c r="A116" s="13" t="s">
        <v>387</v>
      </c>
      <c r="B116" s="13">
        <v>0.33333333333333331</v>
      </c>
      <c r="C116" s="13">
        <v>1.7445161290322582</v>
      </c>
      <c r="D116" s="13">
        <v>21.177275838466805</v>
      </c>
      <c r="E116" s="13">
        <v>0.125</v>
      </c>
      <c r="F116" s="13">
        <v>0</v>
      </c>
      <c r="G116" s="35">
        <f t="shared" si="7"/>
        <v>-1.2232337900873822</v>
      </c>
      <c r="H116" s="35">
        <f t="shared" si="11"/>
        <v>-1.2232337900873822</v>
      </c>
      <c r="I116" s="42">
        <f t="shared" si="12"/>
        <v>0.22736786432088829</v>
      </c>
      <c r="J116" s="35">
        <f t="shared" si="8"/>
        <v>-0.25795223541472273</v>
      </c>
      <c r="K116" s="20">
        <f t="shared" si="9"/>
        <v>-0.26133939262802047</v>
      </c>
      <c r="L116" s="20">
        <f t="shared" si="13"/>
        <v>0.4350344843729837</v>
      </c>
      <c r="M116" s="20">
        <f t="shared" si="10"/>
        <v>-0.57099058398683067</v>
      </c>
    </row>
    <row r="117" spans="1:13" x14ac:dyDescent="0.2">
      <c r="A117" s="13" t="s">
        <v>388</v>
      </c>
      <c r="B117" s="13">
        <v>0</v>
      </c>
      <c r="C117" s="13">
        <v>1.2337858220211162</v>
      </c>
      <c r="D117" s="13">
        <v>24.925393566050651</v>
      </c>
      <c r="E117" s="13">
        <v>0.88</v>
      </c>
      <c r="F117" s="13">
        <v>0</v>
      </c>
      <c r="G117" s="35">
        <f t="shared" si="7"/>
        <v>-1.4366161540472988</v>
      </c>
      <c r="H117" s="35">
        <f t="shared" si="11"/>
        <v>-1.4366161540472988</v>
      </c>
      <c r="I117" s="42">
        <f t="shared" si="12"/>
        <v>0.19206990350045144</v>
      </c>
      <c r="J117" s="35">
        <f t="shared" si="8"/>
        <v>-0.21327973843684572</v>
      </c>
      <c r="K117" s="20">
        <f t="shared" si="9"/>
        <v>-0.40283956374821522</v>
      </c>
      <c r="L117" s="20">
        <f t="shared" si="13"/>
        <v>0.40063029577126086</v>
      </c>
      <c r="M117" s="20">
        <f t="shared" si="10"/>
        <v>-0.5118766688725368</v>
      </c>
    </row>
    <row r="118" spans="1:13" x14ac:dyDescent="0.2">
      <c r="A118" s="13" t="s">
        <v>389</v>
      </c>
      <c r="B118" s="13">
        <v>1</v>
      </c>
      <c r="C118" s="13">
        <v>0.95327240566037741</v>
      </c>
      <c r="D118" s="13">
        <v>6.5763175906913069</v>
      </c>
      <c r="E118" s="13">
        <v>0.8</v>
      </c>
      <c r="F118" s="13">
        <v>0</v>
      </c>
      <c r="G118" s="35">
        <f t="shared" si="7"/>
        <v>-0.55020828942485056</v>
      </c>
      <c r="H118" s="35">
        <f t="shared" si="11"/>
        <v>-0.55020828942485056</v>
      </c>
      <c r="I118" s="42">
        <f t="shared" si="12"/>
        <v>0.36581608560091428</v>
      </c>
      <c r="J118" s="35">
        <f t="shared" si="8"/>
        <v>-0.45541628080868823</v>
      </c>
      <c r="K118" s="20">
        <f t="shared" si="9"/>
        <v>-0.48055709073196062</v>
      </c>
      <c r="L118" s="20">
        <f t="shared" si="13"/>
        <v>0.38212058499870871</v>
      </c>
      <c r="M118" s="20">
        <f t="shared" si="10"/>
        <v>-0.48146196192022872</v>
      </c>
    </row>
    <row r="119" spans="1:13" x14ac:dyDescent="0.2">
      <c r="A119" s="13" t="s">
        <v>390</v>
      </c>
      <c r="B119" s="13">
        <v>0</v>
      </c>
      <c r="C119" s="13">
        <v>0</v>
      </c>
      <c r="D119" s="13">
        <v>15.252566735112936</v>
      </c>
      <c r="E119" s="13">
        <v>0</v>
      </c>
      <c r="F119" s="13">
        <v>0</v>
      </c>
      <c r="G119" s="35">
        <f t="shared" si="7"/>
        <v>-0.84074812315580139</v>
      </c>
      <c r="H119" s="35">
        <f t="shared" si="11"/>
        <v>-0.84074812315580139</v>
      </c>
      <c r="I119" s="42">
        <f t="shared" si="12"/>
        <v>0.30137724401233568</v>
      </c>
      <c r="J119" s="35">
        <f t="shared" si="8"/>
        <v>-0.35864437343870836</v>
      </c>
      <c r="K119" s="20">
        <f t="shared" si="9"/>
        <v>-0.74466557748788842</v>
      </c>
      <c r="L119" s="20">
        <f t="shared" si="13"/>
        <v>0.32198475407159949</v>
      </c>
      <c r="M119" s="20">
        <f t="shared" si="10"/>
        <v>-0.38858550467450192</v>
      </c>
    </row>
    <row r="120" spans="1:13" x14ac:dyDescent="0.2">
      <c r="A120" s="13" t="s">
        <v>391</v>
      </c>
      <c r="B120" s="13">
        <v>0.53846153846153844</v>
      </c>
      <c r="C120" s="13">
        <v>0.66300685488555822</v>
      </c>
      <c r="D120" s="13">
        <v>11.134839151266256</v>
      </c>
      <c r="E120" s="13">
        <v>0.18421052631578946</v>
      </c>
      <c r="F120" s="13">
        <v>0</v>
      </c>
      <c r="G120" s="35">
        <f t="shared" si="7"/>
        <v>-0.70296461383969999</v>
      </c>
      <c r="H120" s="35">
        <f t="shared" si="11"/>
        <v>-0.70296461383969999</v>
      </c>
      <c r="I120" s="42">
        <f t="shared" si="12"/>
        <v>0.33115526283089769</v>
      </c>
      <c r="J120" s="35">
        <f t="shared" si="8"/>
        <v>-0.40220332774858242</v>
      </c>
      <c r="K120" s="20">
        <f t="shared" si="9"/>
        <v>-0.56097649122788318</v>
      </c>
      <c r="L120" s="20">
        <f t="shared" si="13"/>
        <v>0.36332154860984245</v>
      </c>
      <c r="M120" s="20">
        <f t="shared" si="10"/>
        <v>-0.45149053674398315</v>
      </c>
    </row>
    <row r="121" spans="1:13" x14ac:dyDescent="0.2">
      <c r="A121" s="13" t="s">
        <v>392</v>
      </c>
      <c r="B121" s="13">
        <v>1</v>
      </c>
      <c r="C121" s="13">
        <v>0.91500000000000004</v>
      </c>
      <c r="D121" s="13">
        <v>5.0513347022587265</v>
      </c>
      <c r="E121" s="13">
        <v>0</v>
      </c>
      <c r="F121" s="13">
        <v>1</v>
      </c>
      <c r="G121" s="35">
        <f t="shared" si="7"/>
        <v>-0.42747354375836977</v>
      </c>
      <c r="H121" s="35">
        <f t="shared" si="11"/>
        <v>-0.42747354375836977</v>
      </c>
      <c r="I121" s="42">
        <f t="shared" si="12"/>
        <v>0.39472978708471129</v>
      </c>
      <c r="J121" s="35">
        <f t="shared" si="8"/>
        <v>-0.92955383150262605</v>
      </c>
      <c r="K121" s="20">
        <f t="shared" si="9"/>
        <v>-0.49116063603910598</v>
      </c>
      <c r="L121" s="20">
        <f t="shared" si="13"/>
        <v>0.37962018960580396</v>
      </c>
      <c r="M121" s="20">
        <f t="shared" si="10"/>
        <v>-0.96858402713330971</v>
      </c>
    </row>
    <row r="122" spans="1:13" x14ac:dyDescent="0.2">
      <c r="A122" s="13" t="s">
        <v>393</v>
      </c>
      <c r="B122" s="13">
        <v>0.5</v>
      </c>
      <c r="C122" s="13">
        <v>0.5834895675839129</v>
      </c>
      <c r="D122" s="13">
        <v>12.6652977412731</v>
      </c>
      <c r="E122" s="13">
        <v>0.6071428571428571</v>
      </c>
      <c r="F122" s="13">
        <v>0</v>
      </c>
      <c r="G122" s="35">
        <f t="shared" si="7"/>
        <v>-0.83558437109386496</v>
      </c>
      <c r="H122" s="35">
        <f t="shared" si="11"/>
        <v>-0.83558437109386496</v>
      </c>
      <c r="I122" s="42">
        <f t="shared" si="12"/>
        <v>0.30246558067122059</v>
      </c>
      <c r="J122" s="35">
        <f t="shared" si="8"/>
        <v>-0.36020341979619769</v>
      </c>
      <c r="K122" s="20">
        <f t="shared" si="9"/>
        <v>-0.58300711992905208</v>
      </c>
      <c r="L122" s="20">
        <f t="shared" si="13"/>
        <v>0.35824094933028783</v>
      </c>
      <c r="M122" s="20">
        <f t="shared" si="10"/>
        <v>-0.44354235622209648</v>
      </c>
    </row>
    <row r="123" spans="1:13" x14ac:dyDescent="0.2">
      <c r="A123" s="13" t="s">
        <v>394</v>
      </c>
      <c r="B123" s="13">
        <v>1</v>
      </c>
      <c r="C123" s="13">
        <v>1.1588235294117648</v>
      </c>
      <c r="D123" s="13">
        <v>6.9486652977412735</v>
      </c>
      <c r="E123" s="13">
        <v>0</v>
      </c>
      <c r="F123" s="13">
        <v>0</v>
      </c>
      <c r="G123" s="35">
        <f t="shared" si="7"/>
        <v>-0.5480156187842844</v>
      </c>
      <c r="H123" s="35">
        <f t="shared" si="11"/>
        <v>-0.5480156187842844</v>
      </c>
      <c r="I123" s="42">
        <f t="shared" si="12"/>
        <v>0.36632492302505115</v>
      </c>
      <c r="J123" s="35">
        <f t="shared" si="8"/>
        <v>-0.45621895280126529</v>
      </c>
      <c r="K123" s="20">
        <f t="shared" si="9"/>
        <v>-0.42360821030428097</v>
      </c>
      <c r="L123" s="20">
        <f t="shared" si="13"/>
        <v>0.39565366030530508</v>
      </c>
      <c r="M123" s="20">
        <f t="shared" si="10"/>
        <v>-0.50360783529351505</v>
      </c>
    </row>
    <row r="124" spans="1:13" x14ac:dyDescent="0.2">
      <c r="A124" s="13" t="s">
        <v>395</v>
      </c>
      <c r="B124" s="13">
        <v>0.66666666666666663</v>
      </c>
      <c r="C124" s="13">
        <v>2.5523809523809522</v>
      </c>
      <c r="D124" s="13">
        <v>23.085557837097877</v>
      </c>
      <c r="E124" s="13">
        <v>0.61111111111111116</v>
      </c>
      <c r="F124" s="13">
        <v>0</v>
      </c>
      <c r="G124" s="35">
        <f t="shared" si="7"/>
        <v>-1.4624148460206923</v>
      </c>
      <c r="H124" s="35">
        <f t="shared" si="11"/>
        <v>-1.4624148460206923</v>
      </c>
      <c r="I124" s="42">
        <f t="shared" si="12"/>
        <v>0.18809825864097032</v>
      </c>
      <c r="J124" s="35">
        <f t="shared" si="8"/>
        <v>-0.20837595432107428</v>
      </c>
      <c r="K124" s="20">
        <f t="shared" si="9"/>
        <v>-3.7516742637264566E-2</v>
      </c>
      <c r="L124" s="20">
        <f t="shared" si="13"/>
        <v>0.49062191429085589</v>
      </c>
      <c r="M124" s="20">
        <f t="shared" si="10"/>
        <v>-0.67456473717145593</v>
      </c>
    </row>
    <row r="125" spans="1:13" x14ac:dyDescent="0.2">
      <c r="A125" s="13" t="s">
        <v>396</v>
      </c>
      <c r="B125" s="13">
        <v>1</v>
      </c>
      <c r="C125" s="13">
        <v>1.1347022587268993</v>
      </c>
      <c r="D125" s="13">
        <v>8.5612594113620801</v>
      </c>
      <c r="E125" s="13">
        <v>0.7</v>
      </c>
      <c r="F125" s="13">
        <v>0</v>
      </c>
      <c r="G125" s="35">
        <f t="shared" si="7"/>
        <v>-0.69986675475972071</v>
      </c>
      <c r="H125" s="35">
        <f t="shared" si="11"/>
        <v>-0.69986675475972071</v>
      </c>
      <c r="I125" s="42">
        <f t="shared" si="12"/>
        <v>0.33184177067892684</v>
      </c>
      <c r="J125" s="35">
        <f t="shared" si="8"/>
        <v>-0.4032302632536901</v>
      </c>
      <c r="K125" s="20">
        <f t="shared" si="9"/>
        <v>-0.43029111884268212</v>
      </c>
      <c r="L125" s="20">
        <f t="shared" si="13"/>
        <v>0.39405681721975111</v>
      </c>
      <c r="M125" s="20">
        <f t="shared" si="10"/>
        <v>-0.50096905509672707</v>
      </c>
    </row>
    <row r="126" spans="1:13" x14ac:dyDescent="0.2">
      <c r="A126" s="13" t="s">
        <v>397</v>
      </c>
      <c r="B126" s="13">
        <v>1</v>
      </c>
      <c r="C126" s="13">
        <v>1</v>
      </c>
      <c r="D126" s="13">
        <v>6.2587268993839835</v>
      </c>
      <c r="E126" s="13">
        <v>0</v>
      </c>
      <c r="F126" s="13">
        <v>1</v>
      </c>
      <c r="G126" s="35">
        <f t="shared" si="7"/>
        <v>-0.52430731758341587</v>
      </c>
      <c r="H126" s="35">
        <f t="shared" si="11"/>
        <v>-0.52430731758341587</v>
      </c>
      <c r="I126" s="42">
        <f t="shared" si="12"/>
        <v>0.37184559163510356</v>
      </c>
      <c r="J126" s="35">
        <f t="shared" si="8"/>
        <v>-0.98927658712670363</v>
      </c>
      <c r="K126" s="20">
        <f t="shared" si="9"/>
        <v>-0.46761099666954697</v>
      </c>
      <c r="L126" s="20">
        <f t="shared" si="13"/>
        <v>0.38518184429769742</v>
      </c>
      <c r="M126" s="20">
        <f t="shared" si="10"/>
        <v>-0.95403973335251768</v>
      </c>
    </row>
    <row r="127" spans="1:13" x14ac:dyDescent="0.2">
      <c r="A127" s="13" t="s">
        <v>398</v>
      </c>
      <c r="B127" s="13">
        <v>1</v>
      </c>
      <c r="C127" s="13">
        <v>0.76</v>
      </c>
      <c r="D127" s="13">
        <v>6.1464750171115679</v>
      </c>
      <c r="E127" s="13">
        <v>0.7</v>
      </c>
      <c r="F127" s="13">
        <v>1</v>
      </c>
      <c r="G127" s="35">
        <f t="shared" si="7"/>
        <v>-0.56491706360394522</v>
      </c>
      <c r="H127" s="35">
        <f t="shared" si="11"/>
        <v>-0.56491706360394522</v>
      </c>
      <c r="I127" s="42">
        <f t="shared" si="12"/>
        <v>0.36241051120047724</v>
      </c>
      <c r="J127" s="35">
        <f t="shared" si="8"/>
        <v>-1.0149777008176049</v>
      </c>
      <c r="K127" s="20">
        <f t="shared" si="9"/>
        <v>-0.53410409606594889</v>
      </c>
      <c r="L127" s="20">
        <f t="shared" si="13"/>
        <v>0.36956018252983686</v>
      </c>
      <c r="M127" s="20">
        <f t="shared" si="10"/>
        <v>-0.99544167626847735</v>
      </c>
    </row>
    <row r="128" spans="1:13" x14ac:dyDescent="0.2">
      <c r="A128" s="13" t="s">
        <v>399</v>
      </c>
      <c r="B128" s="13">
        <v>0.5</v>
      </c>
      <c r="C128" s="13">
        <v>0.26488294314381272</v>
      </c>
      <c r="D128" s="13">
        <v>10.455852156057494</v>
      </c>
      <c r="E128" s="13">
        <v>0.30769230769230771</v>
      </c>
      <c r="F128" s="13">
        <v>1</v>
      </c>
      <c r="G128" s="35">
        <f t="shared" si="7"/>
        <v>-0.7124156249469209</v>
      </c>
      <c r="H128" s="35">
        <f t="shared" si="11"/>
        <v>-0.7124156249469209</v>
      </c>
      <c r="I128" s="42">
        <f t="shared" si="12"/>
        <v>0.3290652952617048</v>
      </c>
      <c r="J128" s="35">
        <f t="shared" si="8"/>
        <v>-1.1114990820674568</v>
      </c>
      <c r="K128" s="20">
        <f t="shared" si="9"/>
        <v>-0.67127854470925086</v>
      </c>
      <c r="L128" s="20">
        <f t="shared" si="13"/>
        <v>0.33821061238915773</v>
      </c>
      <c r="M128" s="20">
        <f t="shared" si="10"/>
        <v>-1.0840864639763859</v>
      </c>
    </row>
    <row r="129" spans="1:13" x14ac:dyDescent="0.2">
      <c r="A129" s="13" t="s">
        <v>400</v>
      </c>
      <c r="B129" s="13">
        <v>1</v>
      </c>
      <c r="C129" s="13">
        <v>1.3093333333333332</v>
      </c>
      <c r="D129" s="13">
        <v>9.0403832991101982</v>
      </c>
      <c r="E129" s="13">
        <v>0.1111111111111111</v>
      </c>
      <c r="F129" s="13">
        <v>0</v>
      </c>
      <c r="G129" s="35">
        <f t="shared" si="7"/>
        <v>-0.71214708745930166</v>
      </c>
      <c r="H129" s="35">
        <f t="shared" si="11"/>
        <v>-0.71214708745930166</v>
      </c>
      <c r="I129" s="42">
        <f t="shared" si="12"/>
        <v>0.32912458604572592</v>
      </c>
      <c r="J129" s="35">
        <f t="shared" si="8"/>
        <v>-0.39917183144896545</v>
      </c>
      <c r="K129" s="20">
        <f t="shared" si="9"/>
        <v>-0.38190877966974007</v>
      </c>
      <c r="L129" s="20">
        <f t="shared" si="13"/>
        <v>0.40566660523549269</v>
      </c>
      <c r="M129" s="20">
        <f t="shared" si="10"/>
        <v>-0.52031484642562997</v>
      </c>
    </row>
    <row r="130" spans="1:13" x14ac:dyDescent="0.2">
      <c r="A130" s="13" t="s">
        <v>401</v>
      </c>
      <c r="B130" s="13">
        <v>0.2857142857142857</v>
      </c>
      <c r="C130" s="13">
        <v>0.71273885350318467</v>
      </c>
      <c r="D130" s="13">
        <v>17.960301163586585</v>
      </c>
      <c r="E130" s="13">
        <v>0.57894736842105265</v>
      </c>
      <c r="F130" s="13">
        <v>1</v>
      </c>
      <c r="G130" s="35">
        <f t="shared" ref="G130:G193" si="14">$V$2+$V$3*B130+$V$4*C130+$V$5*D130+$V$6*E130</f>
        <v>-1.1436390373805347</v>
      </c>
      <c r="H130" s="35">
        <f t="shared" si="11"/>
        <v>-1.1436390373805347</v>
      </c>
      <c r="I130" s="42">
        <f t="shared" si="12"/>
        <v>0.24165285601307199</v>
      </c>
      <c r="J130" s="35">
        <f t="shared" ref="J130:J193" si="15">F130*LN(I130)+(1-F130)*LN(1-I130)</f>
        <v>-1.4202530619606704</v>
      </c>
      <c r="K130" s="20">
        <f t="shared" ref="K130:K193" si="16">MIN(MAX($P$2+$P$3*C130,-35),35)</f>
        <v>-0.54719801319761829</v>
      </c>
      <c r="L130" s="20">
        <f t="shared" si="13"/>
        <v>0.3665147353407413</v>
      </c>
      <c r="M130" s="20">
        <f t="shared" ref="M130:M193" si="17">F130*LN(L130)+(1-F130)*LN(1-L130)</f>
        <v>-1.0037165528954639</v>
      </c>
    </row>
    <row r="131" spans="1:13" x14ac:dyDescent="0.2">
      <c r="A131" s="13" t="s">
        <v>402</v>
      </c>
      <c r="B131" s="13">
        <v>1</v>
      </c>
      <c r="C131" s="13">
        <v>1.637872340425532</v>
      </c>
      <c r="D131" s="13">
        <v>11.121149897330595</v>
      </c>
      <c r="E131" s="13">
        <v>0</v>
      </c>
      <c r="F131" s="13">
        <v>1</v>
      </c>
      <c r="G131" s="35">
        <f t="shared" si="14"/>
        <v>-0.82949755148361914</v>
      </c>
      <c r="H131" s="35">
        <f t="shared" ref="H131:H194" si="18">MIN(MAX(G131,-35),35)</f>
        <v>-0.82949755148361914</v>
      </c>
      <c r="I131" s="42">
        <f t="shared" ref="I131:I194" si="19">1/(1+EXP(-H131))</f>
        <v>0.30375132075310607</v>
      </c>
      <c r="J131" s="35">
        <f t="shared" si="15"/>
        <v>-1.1915459361784582</v>
      </c>
      <c r="K131" s="20">
        <f t="shared" si="16"/>
        <v>-0.2908855427773368</v>
      </c>
      <c r="L131" s="20">
        <f t="shared" ref="L131:L194" si="20">1/(1+EXP(-K131))</f>
        <v>0.42778708537002241</v>
      </c>
      <c r="M131" s="20">
        <f t="shared" si="17"/>
        <v>-0.84912967126538397</v>
      </c>
    </row>
    <row r="132" spans="1:13" x14ac:dyDescent="0.2">
      <c r="A132" s="13" t="s">
        <v>403</v>
      </c>
      <c r="B132" s="13">
        <v>0.5</v>
      </c>
      <c r="C132" s="13">
        <v>0.56682316118935838</v>
      </c>
      <c r="D132" s="13">
        <v>12.506502395619439</v>
      </c>
      <c r="E132" s="13">
        <v>0</v>
      </c>
      <c r="F132" s="13">
        <v>0</v>
      </c>
      <c r="G132" s="35">
        <f t="shared" si="14"/>
        <v>-0.83913620248540588</v>
      </c>
      <c r="H132" s="35">
        <f t="shared" si="18"/>
        <v>-0.83913620248540588</v>
      </c>
      <c r="I132" s="42">
        <f t="shared" si="19"/>
        <v>0.30171674092008405</v>
      </c>
      <c r="J132" s="35">
        <f t="shared" si="15"/>
        <v>-0.35913044323978394</v>
      </c>
      <c r="K132" s="20">
        <f t="shared" si="16"/>
        <v>-0.58762462416644357</v>
      </c>
      <c r="L132" s="20">
        <f t="shared" si="20"/>
        <v>0.35718006123413082</v>
      </c>
      <c r="M132" s="20">
        <f t="shared" si="17"/>
        <v>-0.44189062698461784</v>
      </c>
    </row>
    <row r="133" spans="1:13" x14ac:dyDescent="0.2">
      <c r="A133" s="13" t="s">
        <v>404</v>
      </c>
      <c r="B133" s="13">
        <v>1</v>
      </c>
      <c r="C133" s="13">
        <v>0.78556962025316457</v>
      </c>
      <c r="D133" s="13">
        <v>5.806981519507187</v>
      </c>
      <c r="E133" s="13">
        <v>0</v>
      </c>
      <c r="F133" s="13">
        <v>0</v>
      </c>
      <c r="G133" s="35">
        <f t="shared" si="14"/>
        <v>-0.54046285788142567</v>
      </c>
      <c r="H133" s="35">
        <f t="shared" si="18"/>
        <v>-0.54046285788142567</v>
      </c>
      <c r="I133" s="42">
        <f t="shared" si="19"/>
        <v>0.36807991629470499</v>
      </c>
      <c r="J133" s="35">
        <f t="shared" si="15"/>
        <v>-0.45899234266412792</v>
      </c>
      <c r="K133" s="20">
        <f t="shared" si="16"/>
        <v>-0.52701991564502426</v>
      </c>
      <c r="L133" s="20">
        <f t="shared" si="20"/>
        <v>0.37121221318667424</v>
      </c>
      <c r="M133" s="20">
        <f t="shared" si="17"/>
        <v>-0.46396146106256669</v>
      </c>
    </row>
    <row r="134" spans="1:13" x14ac:dyDescent="0.2">
      <c r="A134" s="13" t="s">
        <v>405</v>
      </c>
      <c r="B134" s="13">
        <v>0.5</v>
      </c>
      <c r="C134" s="13">
        <v>0</v>
      </c>
      <c r="D134" s="13">
        <v>9.1882272416153317</v>
      </c>
      <c r="E134" s="13">
        <v>7.1428571428571425E-2</v>
      </c>
      <c r="F134" s="13">
        <v>0</v>
      </c>
      <c r="G134" s="35">
        <f t="shared" si="14"/>
        <v>-0.66685892325197393</v>
      </c>
      <c r="H134" s="35">
        <f t="shared" si="18"/>
        <v>-0.66685892325197393</v>
      </c>
      <c r="I134" s="42">
        <f t="shared" si="19"/>
        <v>0.33920053683185764</v>
      </c>
      <c r="J134" s="35">
        <f t="shared" si="15"/>
        <v>-0.41430486917257764</v>
      </c>
      <c r="K134" s="20">
        <f t="shared" si="16"/>
        <v>-0.74466557748788842</v>
      </c>
      <c r="L134" s="20">
        <f t="shared" si="20"/>
        <v>0.32198475407159949</v>
      </c>
      <c r="M134" s="20">
        <f t="shared" si="17"/>
        <v>-0.38858550467450192</v>
      </c>
    </row>
    <row r="135" spans="1:13" x14ac:dyDescent="0.2">
      <c r="A135" s="13" t="s">
        <v>406</v>
      </c>
      <c r="B135" s="13">
        <v>1</v>
      </c>
      <c r="C135" s="13">
        <v>1.7366666666666666</v>
      </c>
      <c r="D135" s="13">
        <v>12.383299110198495</v>
      </c>
      <c r="E135" s="13">
        <v>0.1111111111111111</v>
      </c>
      <c r="F135" s="13">
        <v>0</v>
      </c>
      <c r="G135" s="35">
        <f t="shared" si="14"/>
        <v>-0.92517915819465146</v>
      </c>
      <c r="H135" s="35">
        <f t="shared" si="18"/>
        <v>-0.92517915819465146</v>
      </c>
      <c r="I135" s="42">
        <f t="shared" si="19"/>
        <v>0.28390378147887713</v>
      </c>
      <c r="J135" s="35">
        <f t="shared" si="15"/>
        <v>-0.3339407376407435</v>
      </c>
      <c r="K135" s="20">
        <f t="shared" si="16"/>
        <v>-0.26351412213336878</v>
      </c>
      <c r="L135" s="20">
        <f t="shared" si="20"/>
        <v>0.43450005619808607</v>
      </c>
      <c r="M135" s="20">
        <f t="shared" si="17"/>
        <v>-0.57004508280366106</v>
      </c>
    </row>
    <row r="136" spans="1:13" x14ac:dyDescent="0.2">
      <c r="A136" s="13" t="s">
        <v>407</v>
      </c>
      <c r="B136" s="13">
        <v>0.5</v>
      </c>
      <c r="C136" s="13">
        <v>0.24045491470349309</v>
      </c>
      <c r="D136" s="13">
        <v>10.825462012320328</v>
      </c>
      <c r="E136" s="13">
        <v>8.3333333333333329E-2</v>
      </c>
      <c r="F136" s="13">
        <v>1</v>
      </c>
      <c r="G136" s="35">
        <f t="shared" si="14"/>
        <v>-0.76196656511320748</v>
      </c>
      <c r="H136" s="35">
        <f t="shared" si="18"/>
        <v>-0.76196656511320748</v>
      </c>
      <c r="I136" s="42">
        <f t="shared" si="19"/>
        <v>0.31821945599711277</v>
      </c>
      <c r="J136" s="35">
        <f t="shared" si="15"/>
        <v>-1.1450140210221056</v>
      </c>
      <c r="K136" s="20">
        <f t="shared" si="16"/>
        <v>-0.67804644188900209</v>
      </c>
      <c r="L136" s="20">
        <f t="shared" si="20"/>
        <v>0.33669745590013378</v>
      </c>
      <c r="M136" s="20">
        <f t="shared" si="17"/>
        <v>-1.0885705088278135</v>
      </c>
    </row>
    <row r="137" spans="1:13" x14ac:dyDescent="0.2">
      <c r="A137" s="13" t="s">
        <v>408</v>
      </c>
      <c r="B137" s="13">
        <v>0.5</v>
      </c>
      <c r="C137" s="13">
        <v>0.44466378778531773</v>
      </c>
      <c r="D137" s="13">
        <v>13.097878165639973</v>
      </c>
      <c r="E137" s="13">
        <v>0.52</v>
      </c>
      <c r="F137" s="13">
        <v>0</v>
      </c>
      <c r="G137" s="35">
        <f t="shared" si="14"/>
        <v>-0.92094639793458466</v>
      </c>
      <c r="H137" s="35">
        <f t="shared" si="18"/>
        <v>-0.92094639793458466</v>
      </c>
      <c r="I137" s="42">
        <f t="shared" si="19"/>
        <v>0.28476509844784575</v>
      </c>
      <c r="J137" s="35">
        <f t="shared" si="15"/>
        <v>-0.3351442566041119</v>
      </c>
      <c r="K137" s="20">
        <f t="shared" si="16"/>
        <v>-0.62146943815793132</v>
      </c>
      <c r="L137" s="20">
        <f t="shared" si="20"/>
        <v>0.34944732447277205</v>
      </c>
      <c r="M137" s="20">
        <f t="shared" si="17"/>
        <v>-0.42993300732536427</v>
      </c>
    </row>
    <row r="138" spans="1:13" x14ac:dyDescent="0.2">
      <c r="A138" s="13" t="s">
        <v>409</v>
      </c>
      <c r="B138" s="13">
        <v>1</v>
      </c>
      <c r="C138" s="13">
        <v>0.91698693312836277</v>
      </c>
      <c r="D138" s="13">
        <v>6.8939082819986313</v>
      </c>
      <c r="E138" s="13">
        <v>0</v>
      </c>
      <c r="F138" s="13">
        <v>0</v>
      </c>
      <c r="G138" s="35">
        <f t="shared" si="14"/>
        <v>-0.61188797429570574</v>
      </c>
      <c r="H138" s="35">
        <f t="shared" si="18"/>
        <v>-0.61188797429570574</v>
      </c>
      <c r="I138" s="42">
        <f t="shared" si="19"/>
        <v>0.35162864584353926</v>
      </c>
      <c r="J138" s="35">
        <f t="shared" si="15"/>
        <v>-0.43329166937406177</v>
      </c>
      <c r="K138" s="20">
        <f t="shared" si="16"/>
        <v>-0.49061014711411338</v>
      </c>
      <c r="L138" s="20">
        <f t="shared" si="20"/>
        <v>0.3797498431261544</v>
      </c>
      <c r="M138" s="20">
        <f t="shared" si="17"/>
        <v>-0.47763240348991093</v>
      </c>
    </row>
    <row r="139" spans="1:13" x14ac:dyDescent="0.2">
      <c r="A139" s="13" t="s">
        <v>410</v>
      </c>
      <c r="B139" s="13">
        <v>0.75</v>
      </c>
      <c r="C139" s="13">
        <v>0.63294205607476639</v>
      </c>
      <c r="D139" s="13">
        <v>9.6235455167693367</v>
      </c>
      <c r="E139" s="13">
        <v>0.22222222222222221</v>
      </c>
      <c r="F139" s="13">
        <v>0</v>
      </c>
      <c r="G139" s="35">
        <f t="shared" si="14"/>
        <v>-0.74368609209305636</v>
      </c>
      <c r="H139" s="35">
        <f t="shared" si="18"/>
        <v>-0.74368609209305636</v>
      </c>
      <c r="I139" s="42">
        <f t="shared" si="19"/>
        <v>0.32219862336248722</v>
      </c>
      <c r="J139" s="35">
        <f t="shared" si="15"/>
        <v>-0.38890098877331292</v>
      </c>
      <c r="K139" s="20">
        <f t="shared" si="16"/>
        <v>-0.56930608145979489</v>
      </c>
      <c r="L139" s="20">
        <f t="shared" si="20"/>
        <v>0.361396958345787</v>
      </c>
      <c r="M139" s="20">
        <f t="shared" si="17"/>
        <v>-0.4484722357090199</v>
      </c>
    </row>
    <row r="140" spans="1:13" x14ac:dyDescent="0.2">
      <c r="A140" s="13" t="s">
        <v>411</v>
      </c>
      <c r="B140" s="13">
        <v>0.125</v>
      </c>
      <c r="C140" s="13">
        <v>1.6269230769230768E-2</v>
      </c>
      <c r="D140" s="13">
        <v>16.591375770020534</v>
      </c>
      <c r="E140" s="13">
        <v>0.52380952380952384</v>
      </c>
      <c r="F140" s="13">
        <v>1</v>
      </c>
      <c r="G140" s="35">
        <f t="shared" si="14"/>
        <v>-1.0669637854493448</v>
      </c>
      <c r="H140" s="35">
        <f t="shared" si="18"/>
        <v>-1.0669637854493448</v>
      </c>
      <c r="I140" s="42">
        <f t="shared" si="19"/>
        <v>0.25598091690782243</v>
      </c>
      <c r="J140" s="35">
        <f t="shared" si="15"/>
        <v>-1.3626523806098851</v>
      </c>
      <c r="K140" s="20">
        <f t="shared" si="16"/>
        <v>-0.74015811257688235</v>
      </c>
      <c r="L140" s="20">
        <f t="shared" si="20"/>
        <v>0.32296956986187825</v>
      </c>
      <c r="M140" s="20">
        <f t="shared" si="17"/>
        <v>-1.1301971711515486</v>
      </c>
    </row>
    <row r="141" spans="1:13" x14ac:dyDescent="0.2">
      <c r="A141" s="13" t="s">
        <v>412</v>
      </c>
      <c r="B141" s="13">
        <v>0.77777777777777779</v>
      </c>
      <c r="C141" s="13">
        <v>0.82213973630282644</v>
      </c>
      <c r="D141" s="13">
        <v>10.677618069815194</v>
      </c>
      <c r="E141" s="13">
        <v>0.15384615384615385</v>
      </c>
      <c r="F141" s="13">
        <v>1</v>
      </c>
      <c r="G141" s="35">
        <f t="shared" si="14"/>
        <v>-0.82115517387522818</v>
      </c>
      <c r="H141" s="35">
        <f t="shared" si="18"/>
        <v>-0.82115517387522818</v>
      </c>
      <c r="I141" s="42">
        <f t="shared" si="19"/>
        <v>0.30551850357569338</v>
      </c>
      <c r="J141" s="35">
        <f t="shared" si="15"/>
        <v>-1.1857449340354553</v>
      </c>
      <c r="K141" s="20">
        <f t="shared" si="16"/>
        <v>-0.5168879974724071</v>
      </c>
      <c r="L141" s="20">
        <f t="shared" si="20"/>
        <v>0.37358021142205744</v>
      </c>
      <c r="M141" s="20">
        <f t="shared" si="17"/>
        <v>-0.98462254131597915</v>
      </c>
    </row>
    <row r="142" spans="1:13" x14ac:dyDescent="0.2">
      <c r="A142" s="13" t="s">
        <v>413</v>
      </c>
      <c r="B142" s="13">
        <v>0.84615384615384615</v>
      </c>
      <c r="C142" s="13">
        <v>1.002271483305966</v>
      </c>
      <c r="D142" s="13">
        <v>10.674880219028063</v>
      </c>
      <c r="E142" s="13">
        <v>4.1666666666666664E-2</v>
      </c>
      <c r="F142" s="13">
        <v>0</v>
      </c>
      <c r="G142" s="35">
        <f t="shared" si="14"/>
        <v>-0.83164426481168596</v>
      </c>
      <c r="H142" s="35">
        <f t="shared" si="18"/>
        <v>-0.83164426481168596</v>
      </c>
      <c r="I142" s="42">
        <f t="shared" si="19"/>
        <v>0.30329751131903032</v>
      </c>
      <c r="J142" s="35">
        <f t="shared" si="15"/>
        <v>-0.36139680485402315</v>
      </c>
      <c r="K142" s="20">
        <f t="shared" si="16"/>
        <v>-0.46698167181437666</v>
      </c>
      <c r="L142" s="20">
        <f t="shared" si="20"/>
        <v>0.38533088975526714</v>
      </c>
      <c r="M142" s="20">
        <f t="shared" si="17"/>
        <v>-0.48667118808922444</v>
      </c>
    </row>
    <row r="143" spans="1:13" x14ac:dyDescent="0.2">
      <c r="A143" s="13" t="s">
        <v>414</v>
      </c>
      <c r="B143" s="13">
        <v>0.5</v>
      </c>
      <c r="C143" s="13">
        <v>0</v>
      </c>
      <c r="D143" s="13">
        <v>9.9164955509924706</v>
      </c>
      <c r="E143" s="13">
        <v>6.6666666666666666E-2</v>
      </c>
      <c r="F143" s="13">
        <v>0</v>
      </c>
      <c r="G143" s="35">
        <f t="shared" si="14"/>
        <v>-0.74008850202730125</v>
      </c>
      <c r="H143" s="35">
        <f t="shared" si="18"/>
        <v>-0.74008850202730125</v>
      </c>
      <c r="I143" s="42">
        <f t="shared" si="19"/>
        <v>0.32298479110800576</v>
      </c>
      <c r="J143" s="35">
        <f t="shared" si="15"/>
        <v>-0.39006154119369957</v>
      </c>
      <c r="K143" s="20">
        <f t="shared" si="16"/>
        <v>-0.74466557748788842</v>
      </c>
      <c r="L143" s="20">
        <f t="shared" si="20"/>
        <v>0.32198475407159949</v>
      </c>
      <c r="M143" s="20">
        <f t="shared" si="17"/>
        <v>-0.38858550467450192</v>
      </c>
    </row>
    <row r="144" spans="1:13" x14ac:dyDescent="0.2">
      <c r="A144" s="13" t="s">
        <v>415</v>
      </c>
      <c r="B144" s="13">
        <v>0</v>
      </c>
      <c r="C144" s="13">
        <v>0</v>
      </c>
      <c r="D144" s="13">
        <v>18.499657768651609</v>
      </c>
      <c r="E144" s="13">
        <v>0.23076923076923078</v>
      </c>
      <c r="F144" s="13">
        <v>0</v>
      </c>
      <c r="G144" s="35">
        <f t="shared" si="14"/>
        <v>-1.1611460127425477</v>
      </c>
      <c r="H144" s="35">
        <f t="shared" si="18"/>
        <v>-1.1611460127425477</v>
      </c>
      <c r="I144" s="42">
        <f t="shared" si="19"/>
        <v>0.23845911103755518</v>
      </c>
      <c r="J144" s="35">
        <f t="shared" si="15"/>
        <v>-0.27241141279962988</v>
      </c>
      <c r="K144" s="20">
        <f t="shared" si="16"/>
        <v>-0.74466557748788842</v>
      </c>
      <c r="L144" s="20">
        <f t="shared" si="20"/>
        <v>0.32198475407159949</v>
      </c>
      <c r="M144" s="20">
        <f t="shared" si="17"/>
        <v>-0.38858550467450192</v>
      </c>
    </row>
    <row r="145" spans="1:13" x14ac:dyDescent="0.2">
      <c r="A145" s="13" t="s">
        <v>416</v>
      </c>
      <c r="B145" s="13">
        <v>0.5</v>
      </c>
      <c r="C145" s="13">
        <v>1.2351247600767754</v>
      </c>
      <c r="D145" s="13">
        <v>19.367556468172484</v>
      </c>
      <c r="E145" s="13">
        <v>0.7142857142857143</v>
      </c>
      <c r="F145" s="13">
        <v>0</v>
      </c>
      <c r="G145" s="35">
        <f t="shared" si="14"/>
        <v>-1.31893983235796</v>
      </c>
      <c r="H145" s="35">
        <f t="shared" si="18"/>
        <v>-1.31893983235796</v>
      </c>
      <c r="I145" s="42">
        <f t="shared" si="19"/>
        <v>0.21099473182219744</v>
      </c>
      <c r="J145" s="35">
        <f t="shared" si="15"/>
        <v>-0.23698228112711861</v>
      </c>
      <c r="K145" s="20">
        <f t="shared" si="16"/>
        <v>-0.40246860482646285</v>
      </c>
      <c r="L145" s="20">
        <f t="shared" si="20"/>
        <v>0.40071937581053135</v>
      </c>
      <c r="M145" s="20">
        <f t="shared" si="17"/>
        <v>-0.51202530277739222</v>
      </c>
    </row>
    <row r="146" spans="1:13" x14ac:dyDescent="0.2">
      <c r="A146" s="13" t="s">
        <v>417</v>
      </c>
      <c r="B146" s="13">
        <v>0.44444444444444442</v>
      </c>
      <c r="C146" s="13">
        <v>1.0427184466019417</v>
      </c>
      <c r="D146" s="13">
        <v>18.600958247775495</v>
      </c>
      <c r="E146" s="13">
        <v>0.5</v>
      </c>
      <c r="F146" s="13">
        <v>1</v>
      </c>
      <c r="G146" s="35">
        <f t="shared" si="14"/>
        <v>-1.2538425830285771</v>
      </c>
      <c r="H146" s="35">
        <f t="shared" si="18"/>
        <v>-1.2538425830285771</v>
      </c>
      <c r="I146" s="42">
        <f t="shared" si="19"/>
        <v>0.22203567814081487</v>
      </c>
      <c r="J146" s="35">
        <f t="shared" si="15"/>
        <v>-1.5049171976766902</v>
      </c>
      <c r="K146" s="20">
        <f t="shared" si="16"/>
        <v>-0.45577565535303532</v>
      </c>
      <c r="L146" s="20">
        <f t="shared" si="20"/>
        <v>0.38798843299626201</v>
      </c>
      <c r="M146" s="20">
        <f t="shared" si="17"/>
        <v>-0.94677975166855022</v>
      </c>
    </row>
    <row r="147" spans="1:13" x14ac:dyDescent="0.2">
      <c r="A147" s="13" t="s">
        <v>418</v>
      </c>
      <c r="B147" s="13">
        <v>0.5</v>
      </c>
      <c r="C147" s="13">
        <v>0</v>
      </c>
      <c r="D147" s="13">
        <v>10.023271731690622</v>
      </c>
      <c r="E147" s="13">
        <v>7.6923076923076927E-2</v>
      </c>
      <c r="F147" s="13">
        <v>0</v>
      </c>
      <c r="G147" s="35">
        <f t="shared" si="14"/>
        <v>-0.75055969903601871</v>
      </c>
      <c r="H147" s="35">
        <f t="shared" si="18"/>
        <v>-0.75055969903601871</v>
      </c>
      <c r="I147" s="42">
        <f t="shared" si="19"/>
        <v>0.32069935743906064</v>
      </c>
      <c r="J147" s="35">
        <f t="shared" si="15"/>
        <v>-0.38669147686903294</v>
      </c>
      <c r="K147" s="20">
        <f t="shared" si="16"/>
        <v>-0.74466557748788842</v>
      </c>
      <c r="L147" s="20">
        <f t="shared" si="20"/>
        <v>0.32198475407159949</v>
      </c>
      <c r="M147" s="20">
        <f t="shared" si="17"/>
        <v>-0.38858550467450192</v>
      </c>
    </row>
    <row r="148" spans="1:13" x14ac:dyDescent="0.2">
      <c r="A148" s="13" t="s">
        <v>419</v>
      </c>
      <c r="B148" s="13">
        <v>0.5</v>
      </c>
      <c r="C148" s="13">
        <v>9.276343377463607E-2</v>
      </c>
      <c r="D148" s="13">
        <v>11.211498973305956</v>
      </c>
      <c r="E148" s="13">
        <v>0.33333333333333331</v>
      </c>
      <c r="F148" s="13">
        <v>0</v>
      </c>
      <c r="G148" s="35">
        <f t="shared" si="14"/>
        <v>-0.83702873222092478</v>
      </c>
      <c r="H148" s="35">
        <f t="shared" si="18"/>
        <v>-0.83702873222092478</v>
      </c>
      <c r="I148" s="42">
        <f t="shared" si="19"/>
        <v>0.30216093611080286</v>
      </c>
      <c r="J148" s="35">
        <f t="shared" si="15"/>
        <v>-0.35976677029852261</v>
      </c>
      <c r="K148" s="20">
        <f t="shared" si="16"/>
        <v>-0.71896504322818666</v>
      </c>
      <c r="L148" s="20">
        <f t="shared" si="20"/>
        <v>0.32762092816934824</v>
      </c>
      <c r="M148" s="20">
        <f t="shared" si="17"/>
        <v>-0.39693300251466834</v>
      </c>
    </row>
    <row r="149" spans="1:13" x14ac:dyDescent="0.2">
      <c r="A149" s="13" t="s">
        <v>420</v>
      </c>
      <c r="B149" s="13">
        <v>1</v>
      </c>
      <c r="C149" s="13">
        <v>1</v>
      </c>
      <c r="D149" s="13">
        <v>8.424366872005475</v>
      </c>
      <c r="E149" s="13">
        <v>0</v>
      </c>
      <c r="F149" s="13">
        <v>1</v>
      </c>
      <c r="G149" s="35">
        <f t="shared" si="14"/>
        <v>-0.74172580024294965</v>
      </c>
      <c r="H149" s="35">
        <f t="shared" si="18"/>
        <v>-0.74172580024294965</v>
      </c>
      <c r="I149" s="42">
        <f t="shared" si="19"/>
        <v>0.32262687409925594</v>
      </c>
      <c r="J149" s="35">
        <f t="shared" si="15"/>
        <v>-1.1312588120512623</v>
      </c>
      <c r="K149" s="20">
        <f t="shared" si="16"/>
        <v>-0.46761099666954697</v>
      </c>
      <c r="L149" s="20">
        <f t="shared" si="20"/>
        <v>0.38518184429769742</v>
      </c>
      <c r="M149" s="20">
        <f t="shared" si="17"/>
        <v>-0.95403973335251768</v>
      </c>
    </row>
    <row r="150" spans="1:13" x14ac:dyDescent="0.2">
      <c r="A150" s="13" t="s">
        <v>421</v>
      </c>
      <c r="B150" s="13">
        <v>0.4</v>
      </c>
      <c r="C150" s="13">
        <v>0.77270118241304098</v>
      </c>
      <c r="D150" s="13">
        <v>17.251197809719372</v>
      </c>
      <c r="E150" s="13">
        <v>0.10526315789473684</v>
      </c>
      <c r="F150" s="13">
        <v>0</v>
      </c>
      <c r="G150" s="35">
        <f t="shared" si="14"/>
        <v>-1.166538094290503</v>
      </c>
      <c r="H150" s="35">
        <f t="shared" si="18"/>
        <v>-1.166538094290503</v>
      </c>
      <c r="I150" s="42">
        <f t="shared" si="19"/>
        <v>0.23748130995016783</v>
      </c>
      <c r="J150" s="35">
        <f t="shared" si="15"/>
        <v>-0.27112825926020973</v>
      </c>
      <c r="K150" s="20">
        <f t="shared" si="16"/>
        <v>-0.53058517529660654</v>
      </c>
      <c r="L150" s="20">
        <f t="shared" si="20"/>
        <v>0.37038041552954065</v>
      </c>
      <c r="M150" s="20">
        <f t="shared" si="17"/>
        <v>-0.46263947615170997</v>
      </c>
    </row>
    <row r="151" spans="1:13" x14ac:dyDescent="0.2">
      <c r="A151" s="13" t="s">
        <v>422</v>
      </c>
      <c r="B151" s="13">
        <v>0.5</v>
      </c>
      <c r="C151" s="13">
        <v>0.14221891288160834</v>
      </c>
      <c r="D151" s="13">
        <v>12.284736481861739</v>
      </c>
      <c r="E151" s="13">
        <v>0.375</v>
      </c>
      <c r="F151" s="13">
        <v>1</v>
      </c>
      <c r="G151" s="35">
        <f t="shared" si="14"/>
        <v>-0.92958013979927145</v>
      </c>
      <c r="H151" s="35">
        <f t="shared" si="18"/>
        <v>-0.92958013979927145</v>
      </c>
      <c r="I151" s="42">
        <f t="shared" si="19"/>
        <v>0.28300990280228416</v>
      </c>
      <c r="J151" s="35">
        <f t="shared" si="15"/>
        <v>-1.2622733897168936</v>
      </c>
      <c r="K151" s="20">
        <f t="shared" si="16"/>
        <v>-0.7052631761950342</v>
      </c>
      <c r="L151" s="20">
        <f t="shared" si="20"/>
        <v>0.33064634864476777</v>
      </c>
      <c r="M151" s="20">
        <f t="shared" si="17"/>
        <v>-1.1067059078839767</v>
      </c>
    </row>
    <row r="152" spans="1:13" x14ac:dyDescent="0.2">
      <c r="A152" s="13" t="s">
        <v>423</v>
      </c>
      <c r="B152" s="13">
        <v>0.75</v>
      </c>
      <c r="C152" s="13">
        <v>0.72833495618305744</v>
      </c>
      <c r="D152" s="13">
        <v>11.389459274469541</v>
      </c>
      <c r="E152" s="13">
        <v>6.6666666666666666E-2</v>
      </c>
      <c r="F152" s="13">
        <v>0</v>
      </c>
      <c r="G152" s="35">
        <f t="shared" si="14"/>
        <v>-0.89738093465349356</v>
      </c>
      <c r="H152" s="35">
        <f t="shared" si="18"/>
        <v>-0.89738093465349356</v>
      </c>
      <c r="I152" s="42">
        <f t="shared" si="19"/>
        <v>0.28958901332578757</v>
      </c>
      <c r="J152" s="35">
        <f t="shared" si="15"/>
        <v>-0.34191162194767866</v>
      </c>
      <c r="K152" s="20">
        <f t="shared" si="16"/>
        <v>-0.54287704150724636</v>
      </c>
      <c r="L152" s="20">
        <f t="shared" si="20"/>
        <v>0.36751856325692506</v>
      </c>
      <c r="M152" s="20">
        <f t="shared" si="17"/>
        <v>-0.45810440783395923</v>
      </c>
    </row>
    <row r="153" spans="1:13" x14ac:dyDescent="0.2">
      <c r="A153" s="13" t="s">
        <v>424</v>
      </c>
      <c r="B153" s="13">
        <v>1</v>
      </c>
      <c r="C153" s="13">
        <v>1</v>
      </c>
      <c r="D153" s="13">
        <v>9.6262833675564679</v>
      </c>
      <c r="E153" s="13">
        <v>0.33333333333333331</v>
      </c>
      <c r="F153" s="13">
        <v>0</v>
      </c>
      <c r="G153" s="35">
        <f t="shared" si="14"/>
        <v>-0.85431377017744026</v>
      </c>
      <c r="H153" s="35">
        <f t="shared" si="18"/>
        <v>-0.85431377017744026</v>
      </c>
      <c r="I153" s="42">
        <f t="shared" si="19"/>
        <v>0.29852872943937947</v>
      </c>
      <c r="J153" s="35">
        <f t="shared" si="15"/>
        <v>-0.35457533457531998</v>
      </c>
      <c r="K153" s="20">
        <f t="shared" si="16"/>
        <v>-0.46761099666954697</v>
      </c>
      <c r="L153" s="20">
        <f t="shared" si="20"/>
        <v>0.38518184429769742</v>
      </c>
      <c r="M153" s="20">
        <f t="shared" si="17"/>
        <v>-0.48642873668297082</v>
      </c>
    </row>
    <row r="154" spans="1:13" x14ac:dyDescent="0.2">
      <c r="A154" s="13" t="s">
        <v>425</v>
      </c>
      <c r="B154" s="13">
        <v>0.5</v>
      </c>
      <c r="C154" s="13">
        <v>1.1052906110283161</v>
      </c>
      <c r="D154" s="13">
        <v>19.665982203969882</v>
      </c>
      <c r="E154" s="13">
        <v>0.86956521739130432</v>
      </c>
      <c r="F154" s="13">
        <v>0</v>
      </c>
      <c r="G154" s="35">
        <f t="shared" si="14"/>
        <v>-1.3823794510131022</v>
      </c>
      <c r="H154" s="35">
        <f t="shared" si="18"/>
        <v>-1.3823794510131022</v>
      </c>
      <c r="I154" s="42">
        <f t="shared" si="19"/>
        <v>0.20062712135323782</v>
      </c>
      <c r="J154" s="35">
        <f t="shared" si="15"/>
        <v>-0.22392776041735216</v>
      </c>
      <c r="K154" s="20">
        <f t="shared" si="16"/>
        <v>-0.43843975056698981</v>
      </c>
      <c r="L154" s="20">
        <f t="shared" si="20"/>
        <v>0.39211280819299532</v>
      </c>
      <c r="M154" s="20">
        <f t="shared" si="17"/>
        <v>-0.49776595402171719</v>
      </c>
    </row>
    <row r="155" spans="1:13" x14ac:dyDescent="0.2">
      <c r="A155" s="13" t="s">
        <v>426</v>
      </c>
      <c r="B155" s="13">
        <v>0.33333333333333331</v>
      </c>
      <c r="C155" s="13">
        <v>0.1436550491510277</v>
      </c>
      <c r="D155" s="13">
        <v>15.394934976043805</v>
      </c>
      <c r="E155" s="13">
        <v>0.48275862068965519</v>
      </c>
      <c r="F155" s="13">
        <v>0</v>
      </c>
      <c r="G155" s="35">
        <f t="shared" si="14"/>
        <v>-1.0932476522445314</v>
      </c>
      <c r="H155" s="35">
        <f t="shared" si="18"/>
        <v>-1.0932476522445314</v>
      </c>
      <c r="I155" s="42">
        <f t="shared" si="19"/>
        <v>0.25100721775309615</v>
      </c>
      <c r="J155" s="35">
        <f t="shared" si="15"/>
        <v>-0.28902593203083671</v>
      </c>
      <c r="K155" s="20">
        <f t="shared" si="16"/>
        <v>-0.70486528806291215</v>
      </c>
      <c r="L155" s="20">
        <f t="shared" si="20"/>
        <v>0.33073441491694922</v>
      </c>
      <c r="M155" s="20">
        <f t="shared" si="17"/>
        <v>-0.40157430946686651</v>
      </c>
    </row>
    <row r="156" spans="1:13" x14ac:dyDescent="0.2">
      <c r="A156" s="13" t="s">
        <v>427</v>
      </c>
      <c r="B156" s="13">
        <v>0.33333333333333331</v>
      </c>
      <c r="C156" s="13">
        <v>0.2826050420168067</v>
      </c>
      <c r="D156" s="13">
        <v>16.925393566050651</v>
      </c>
      <c r="E156" s="13">
        <v>0.69230769230769229</v>
      </c>
      <c r="F156" s="13">
        <v>1</v>
      </c>
      <c r="G156" s="35">
        <f t="shared" si="14"/>
        <v>-1.2019620826240169</v>
      </c>
      <c r="H156" s="35">
        <f t="shared" si="18"/>
        <v>-1.2019620826240169</v>
      </c>
      <c r="I156" s="42">
        <f t="shared" si="19"/>
        <v>0.23112635682493324</v>
      </c>
      <c r="J156" s="35">
        <f t="shared" si="15"/>
        <v>-1.4647907187677605</v>
      </c>
      <c r="K156" s="20">
        <f t="shared" si="16"/>
        <v>-0.6663685560347723</v>
      </c>
      <c r="L156" s="20">
        <f t="shared" si="20"/>
        <v>0.33931045813739308</v>
      </c>
      <c r="M156" s="20">
        <f t="shared" si="17"/>
        <v>-1.0808397849808637</v>
      </c>
    </row>
    <row r="157" spans="1:13" x14ac:dyDescent="0.2">
      <c r="A157" s="13" t="s">
        <v>428</v>
      </c>
      <c r="B157" s="13">
        <v>1</v>
      </c>
      <c r="C157" s="13">
        <v>1.0606531881804044</v>
      </c>
      <c r="D157" s="13">
        <v>10.11088295687885</v>
      </c>
      <c r="E157" s="13">
        <v>0.16666666666666666</v>
      </c>
      <c r="F157" s="13">
        <v>1</v>
      </c>
      <c r="G157" s="35">
        <f t="shared" si="14"/>
        <v>-0.88960581712504416</v>
      </c>
      <c r="H157" s="35">
        <f t="shared" si="18"/>
        <v>-0.88960581712504416</v>
      </c>
      <c r="I157" s="42">
        <f t="shared" si="19"/>
        <v>0.29119117963936136</v>
      </c>
      <c r="J157" s="35">
        <f t="shared" si="15"/>
        <v>-1.2337752528183437</v>
      </c>
      <c r="K157" s="20">
        <f t="shared" si="16"/>
        <v>-0.45080675304292905</v>
      </c>
      <c r="L157" s="20">
        <f t="shared" si="20"/>
        <v>0.3891689704161867</v>
      </c>
      <c r="M157" s="20">
        <f t="shared" si="17"/>
        <v>-0.94374165842573488</v>
      </c>
    </row>
    <row r="158" spans="1:13" x14ac:dyDescent="0.2">
      <c r="A158" s="13" t="s">
        <v>429</v>
      </c>
      <c r="B158" s="13">
        <v>0</v>
      </c>
      <c r="C158" s="13">
        <v>0</v>
      </c>
      <c r="D158" s="13">
        <v>19.381245722108144</v>
      </c>
      <c r="E158" s="13">
        <v>0</v>
      </c>
      <c r="F158" s="13">
        <v>0</v>
      </c>
      <c r="G158" s="35">
        <f t="shared" si="14"/>
        <v>-1.2552450534346595</v>
      </c>
      <c r="H158" s="35">
        <f t="shared" si="18"/>
        <v>-1.2552450534346595</v>
      </c>
      <c r="I158" s="42">
        <f t="shared" si="19"/>
        <v>0.22179351568658628</v>
      </c>
      <c r="J158" s="35">
        <f t="shared" si="15"/>
        <v>-0.25076338601533998</v>
      </c>
      <c r="K158" s="20">
        <f t="shared" si="16"/>
        <v>-0.74466557748788842</v>
      </c>
      <c r="L158" s="20">
        <f t="shared" si="20"/>
        <v>0.32198475407159949</v>
      </c>
      <c r="M158" s="20">
        <f t="shared" si="17"/>
        <v>-0.38858550467450192</v>
      </c>
    </row>
    <row r="159" spans="1:13" x14ac:dyDescent="0.2">
      <c r="A159" s="13" t="s">
        <v>430</v>
      </c>
      <c r="B159" s="13">
        <v>1</v>
      </c>
      <c r="C159" s="13">
        <v>0.69737919024814976</v>
      </c>
      <c r="D159" s="13">
        <v>7.7590691307323754</v>
      </c>
      <c r="E159" s="13">
        <v>0</v>
      </c>
      <c r="F159" s="13">
        <v>1</v>
      </c>
      <c r="G159" s="35">
        <f t="shared" si="14"/>
        <v>-0.76173884402115033</v>
      </c>
      <c r="H159" s="35">
        <f t="shared" si="18"/>
        <v>-0.76173884402115033</v>
      </c>
      <c r="I159" s="42">
        <f t="shared" si="19"/>
        <v>0.31826886346154037</v>
      </c>
      <c r="J159" s="35">
        <f t="shared" si="15"/>
        <v>-1.1448587708375653</v>
      </c>
      <c r="K159" s="20">
        <f t="shared" si="16"/>
        <v>-0.55145347826225288</v>
      </c>
      <c r="L159" s="20">
        <f t="shared" si="20"/>
        <v>0.36552725671472686</v>
      </c>
      <c r="M159" s="20">
        <f t="shared" si="17"/>
        <v>-1.0064144287978871</v>
      </c>
    </row>
    <row r="160" spans="1:13" x14ac:dyDescent="0.2">
      <c r="A160" s="13" t="s">
        <v>431</v>
      </c>
      <c r="B160" s="13">
        <v>1</v>
      </c>
      <c r="C160" s="13">
        <v>1</v>
      </c>
      <c r="D160" s="13">
        <v>10.425735797399042</v>
      </c>
      <c r="E160" s="13">
        <v>0.25</v>
      </c>
      <c r="F160" s="13">
        <v>1</v>
      </c>
      <c r="G160" s="35">
        <f t="shared" si="14"/>
        <v>-0.93659392738846714</v>
      </c>
      <c r="H160" s="35">
        <f t="shared" si="18"/>
        <v>-0.93659392738846714</v>
      </c>
      <c r="I160" s="42">
        <f t="shared" si="19"/>
        <v>0.28158886653792542</v>
      </c>
      <c r="J160" s="35">
        <f t="shared" si="15"/>
        <v>-1.2673071919218617</v>
      </c>
      <c r="K160" s="20">
        <f t="shared" si="16"/>
        <v>-0.46761099666954697</v>
      </c>
      <c r="L160" s="20">
        <f t="shared" si="20"/>
        <v>0.38518184429769742</v>
      </c>
      <c r="M160" s="20">
        <f t="shared" si="17"/>
        <v>-0.95403973335251768</v>
      </c>
    </row>
    <row r="161" spans="1:13" x14ac:dyDescent="0.2">
      <c r="A161" s="13" t="s">
        <v>432</v>
      </c>
      <c r="B161" s="13">
        <v>0.53846153846153844</v>
      </c>
      <c r="C161" s="13">
        <v>0.13476816409071213</v>
      </c>
      <c r="D161" s="13">
        <v>11.887748117727584</v>
      </c>
      <c r="E161" s="13">
        <v>0</v>
      </c>
      <c r="F161" s="13">
        <v>0</v>
      </c>
      <c r="G161" s="35">
        <f t="shared" si="14"/>
        <v>-0.93453941502220339</v>
      </c>
      <c r="H161" s="35">
        <f t="shared" si="18"/>
        <v>-0.93453941502220339</v>
      </c>
      <c r="I161" s="42">
        <f t="shared" si="19"/>
        <v>0.28200467379482597</v>
      </c>
      <c r="J161" s="35">
        <f t="shared" si="15"/>
        <v>-0.33129221941864545</v>
      </c>
      <c r="K161" s="20">
        <f t="shared" si="16"/>
        <v>-0.7073274402780787</v>
      </c>
      <c r="L161" s="20">
        <f t="shared" si="20"/>
        <v>0.33018964689956642</v>
      </c>
      <c r="M161" s="20">
        <f t="shared" si="17"/>
        <v>-0.40076066173875358</v>
      </c>
    </row>
    <row r="162" spans="1:13" x14ac:dyDescent="0.2">
      <c r="A162" s="13" t="s">
        <v>433</v>
      </c>
      <c r="B162" s="13">
        <v>1</v>
      </c>
      <c r="C162" s="13">
        <v>1.4054363844768298</v>
      </c>
      <c r="D162" s="13">
        <v>12.774811772758385</v>
      </c>
      <c r="E162" s="13">
        <v>8.3333333333333329E-2</v>
      </c>
      <c r="F162" s="13">
        <v>0</v>
      </c>
      <c r="G162" s="35">
        <f t="shared" si="14"/>
        <v>-1.0601698713610985</v>
      </c>
      <c r="H162" s="35">
        <f t="shared" si="18"/>
        <v>-1.0601698713610985</v>
      </c>
      <c r="I162" s="42">
        <f t="shared" si="19"/>
        <v>0.25727699339784116</v>
      </c>
      <c r="J162" s="35">
        <f t="shared" si="15"/>
        <v>-0.2974321078078575</v>
      </c>
      <c r="K162" s="20">
        <f t="shared" si="16"/>
        <v>-0.35528298911981498</v>
      </c>
      <c r="L162" s="20">
        <f t="shared" si="20"/>
        <v>0.41210189892804794</v>
      </c>
      <c r="M162" s="20">
        <f t="shared" si="17"/>
        <v>-0.53120164359793653</v>
      </c>
    </row>
    <row r="163" spans="1:13" x14ac:dyDescent="0.2">
      <c r="A163" s="13" t="s">
        <v>434</v>
      </c>
      <c r="B163" s="13">
        <v>1</v>
      </c>
      <c r="C163" s="13">
        <v>0.46120689655172414</v>
      </c>
      <c r="D163" s="13">
        <v>6.9568788501026697</v>
      </c>
      <c r="E163" s="13">
        <v>0.25</v>
      </c>
      <c r="F163" s="13">
        <v>0</v>
      </c>
      <c r="G163" s="35">
        <f t="shared" si="14"/>
        <v>-0.74288974904148808</v>
      </c>
      <c r="H163" s="35">
        <f t="shared" si="18"/>
        <v>-0.74288974904148808</v>
      </c>
      <c r="I163" s="42">
        <f t="shared" si="19"/>
        <v>0.32237255868853365</v>
      </c>
      <c r="J163" s="35">
        <f t="shared" si="15"/>
        <v>-0.38915763866107972</v>
      </c>
      <c r="K163" s="20">
        <f t="shared" si="16"/>
        <v>-0.61688609409322237</v>
      </c>
      <c r="L163" s="20">
        <f t="shared" si="20"/>
        <v>0.35048999156809052</v>
      </c>
      <c r="M163" s="20">
        <f t="shared" si="17"/>
        <v>-0.43153703354923795</v>
      </c>
    </row>
    <row r="164" spans="1:13" x14ac:dyDescent="0.2">
      <c r="A164" s="13" t="s">
        <v>435</v>
      </c>
      <c r="B164" s="13">
        <v>1</v>
      </c>
      <c r="C164" s="13">
        <v>1.15973669775096</v>
      </c>
      <c r="D164" s="13">
        <v>11.909650924024641</v>
      </c>
      <c r="E164" s="13">
        <v>0.41935483870967744</v>
      </c>
      <c r="F164" s="13">
        <v>0</v>
      </c>
      <c r="G164" s="35">
        <f t="shared" si="14"/>
        <v>-1.0356471375101077</v>
      </c>
      <c r="H164" s="35">
        <f t="shared" si="18"/>
        <v>-1.0356471375101077</v>
      </c>
      <c r="I164" s="42">
        <f t="shared" si="19"/>
        <v>0.26199075446503328</v>
      </c>
      <c r="J164" s="35">
        <f t="shared" si="15"/>
        <v>-0.30379892663497893</v>
      </c>
      <c r="K164" s="20">
        <f t="shared" si="16"/>
        <v>-0.42335521283284866</v>
      </c>
      <c r="L164" s="20">
        <f t="shared" si="20"/>
        <v>0.3957141565933075</v>
      </c>
      <c r="M164" s="20">
        <f t="shared" si="17"/>
        <v>-0.50370794232177196</v>
      </c>
    </row>
    <row r="165" spans="1:13" x14ac:dyDescent="0.2">
      <c r="A165" s="13" t="s">
        <v>436</v>
      </c>
      <c r="B165" s="13">
        <v>0.66666666666666663</v>
      </c>
      <c r="C165" s="13">
        <v>0.26773038701314733</v>
      </c>
      <c r="D165" s="13">
        <v>11.665982203969884</v>
      </c>
      <c r="E165" s="13">
        <v>0.4</v>
      </c>
      <c r="F165" s="13">
        <v>0</v>
      </c>
      <c r="G165" s="35">
        <f t="shared" si="14"/>
        <v>-0.97640853696525753</v>
      </c>
      <c r="H165" s="35">
        <f t="shared" si="18"/>
        <v>-0.97640853696525753</v>
      </c>
      <c r="I165" s="42">
        <f t="shared" si="19"/>
        <v>0.27360498938759931</v>
      </c>
      <c r="J165" s="35">
        <f t="shared" si="15"/>
        <v>-0.31966132036897232</v>
      </c>
      <c r="K165" s="20">
        <f t="shared" si="16"/>
        <v>-0.67048964734162853</v>
      </c>
      <c r="L165" s="20">
        <f t="shared" si="20"/>
        <v>0.33838720923747817</v>
      </c>
      <c r="M165" s="20">
        <f t="shared" si="17"/>
        <v>-0.41307480238438316</v>
      </c>
    </row>
    <row r="166" spans="1:13" x14ac:dyDescent="0.2">
      <c r="A166" s="13" t="s">
        <v>437</v>
      </c>
      <c r="B166" s="13">
        <v>1</v>
      </c>
      <c r="C166" s="13">
        <v>1</v>
      </c>
      <c r="D166" s="13">
        <v>11.000684462696784</v>
      </c>
      <c r="E166" s="13">
        <v>0.4</v>
      </c>
      <c r="F166" s="13">
        <v>0</v>
      </c>
      <c r="G166" s="35">
        <f t="shared" si="14"/>
        <v>-0.99068058732183406</v>
      </c>
      <c r="H166" s="35">
        <f t="shared" si="18"/>
        <v>-0.99068058732183406</v>
      </c>
      <c r="I166" s="42">
        <f t="shared" si="19"/>
        <v>0.27077766987271501</v>
      </c>
      <c r="J166" s="35">
        <f t="shared" si="15"/>
        <v>-0.31577661387183265</v>
      </c>
      <c r="K166" s="20">
        <f t="shared" si="16"/>
        <v>-0.46761099666954697</v>
      </c>
      <c r="L166" s="20">
        <f t="shared" si="20"/>
        <v>0.38518184429769742</v>
      </c>
      <c r="M166" s="20">
        <f t="shared" si="17"/>
        <v>-0.48642873668297082</v>
      </c>
    </row>
    <row r="167" spans="1:13" x14ac:dyDescent="0.2">
      <c r="A167" s="13" t="s">
        <v>438</v>
      </c>
      <c r="B167" s="13">
        <v>1</v>
      </c>
      <c r="C167" s="13">
        <v>0.87333333333333329</v>
      </c>
      <c r="D167" s="13">
        <v>9.5906913073237501</v>
      </c>
      <c r="E167" s="13">
        <v>0</v>
      </c>
      <c r="F167" s="13">
        <v>0</v>
      </c>
      <c r="G167" s="35">
        <f t="shared" si="14"/>
        <v>-0.89515215734395093</v>
      </c>
      <c r="H167" s="35">
        <f t="shared" si="18"/>
        <v>-0.89515215734395093</v>
      </c>
      <c r="I167" s="42">
        <f t="shared" si="19"/>
        <v>0.29004774841645536</v>
      </c>
      <c r="J167" s="35">
        <f t="shared" si="15"/>
        <v>-0.34255756249902769</v>
      </c>
      <c r="K167" s="20">
        <f t="shared" si="16"/>
        <v>-0.50270457690653692</v>
      </c>
      <c r="L167" s="20">
        <f t="shared" si="20"/>
        <v>0.37690529400903611</v>
      </c>
      <c r="M167" s="20">
        <f t="shared" si="17"/>
        <v>-0.47305675571109052</v>
      </c>
    </row>
    <row r="168" spans="1:13" x14ac:dyDescent="0.2">
      <c r="A168" s="13" t="s">
        <v>439</v>
      </c>
      <c r="B168" s="13">
        <v>0.33333333333333331</v>
      </c>
      <c r="C168" s="13">
        <v>0.10176672795587177</v>
      </c>
      <c r="D168" s="13">
        <v>15.805612594113621</v>
      </c>
      <c r="E168" s="13">
        <v>0.12121212121212122</v>
      </c>
      <c r="F168" s="13">
        <v>0</v>
      </c>
      <c r="G168" s="35">
        <f t="shared" si="14"/>
        <v>-1.1552545402562424</v>
      </c>
      <c r="H168" s="35">
        <f t="shared" si="18"/>
        <v>-1.1552545402562424</v>
      </c>
      <c r="I168" s="42">
        <f t="shared" si="19"/>
        <v>0.23953062897698069</v>
      </c>
      <c r="J168" s="35">
        <f t="shared" si="15"/>
        <v>-0.27381944288276988</v>
      </c>
      <c r="K168" s="20">
        <f t="shared" si="16"/>
        <v>-0.71647063933282018</v>
      </c>
      <c r="L168" s="20">
        <f t="shared" si="20"/>
        <v>0.32817064515181876</v>
      </c>
      <c r="M168" s="20">
        <f t="shared" si="17"/>
        <v>-0.39775090694407866</v>
      </c>
    </row>
    <row r="169" spans="1:13" x14ac:dyDescent="0.2">
      <c r="A169" s="13" t="s">
        <v>440</v>
      </c>
      <c r="B169" s="13">
        <v>1</v>
      </c>
      <c r="C169" s="13">
        <v>0.770939226519337</v>
      </c>
      <c r="D169" s="13">
        <v>9.8644763860369604</v>
      </c>
      <c r="E169" s="13">
        <v>0.4375</v>
      </c>
      <c r="F169" s="13">
        <v>1</v>
      </c>
      <c r="G169" s="35">
        <f t="shared" si="14"/>
        <v>-0.94140768568431688</v>
      </c>
      <c r="H169" s="35">
        <f t="shared" si="18"/>
        <v>-0.94140768568431688</v>
      </c>
      <c r="I169" s="42">
        <f t="shared" si="19"/>
        <v>0.2806160843538747</v>
      </c>
      <c r="J169" s="35">
        <f t="shared" si="15"/>
        <v>-1.2707677916669327</v>
      </c>
      <c r="K169" s="20">
        <f t="shared" si="16"/>
        <v>-0.53107333324815709</v>
      </c>
      <c r="L169" s="20">
        <f t="shared" si="20"/>
        <v>0.37026658490380743</v>
      </c>
      <c r="M169" s="20">
        <f t="shared" si="17"/>
        <v>-0.99353203303917659</v>
      </c>
    </row>
    <row r="170" spans="1:13" x14ac:dyDescent="0.2">
      <c r="A170" s="13" t="s">
        <v>441</v>
      </c>
      <c r="B170" s="13">
        <v>0.5</v>
      </c>
      <c r="C170" s="13">
        <v>3.1762295081967214E-2</v>
      </c>
      <c r="D170" s="13">
        <v>12.427104722792608</v>
      </c>
      <c r="E170" s="13">
        <v>0</v>
      </c>
      <c r="F170" s="13">
        <v>1</v>
      </c>
      <c r="G170" s="35">
        <f t="shared" si="14"/>
        <v>-0.98464473875807301</v>
      </c>
      <c r="H170" s="35">
        <f t="shared" si="18"/>
        <v>-0.98464473875807301</v>
      </c>
      <c r="I170" s="42">
        <f t="shared" si="19"/>
        <v>0.27197113876931195</v>
      </c>
      <c r="J170" s="35">
        <f t="shared" si="15"/>
        <v>-1.3020593257816999</v>
      </c>
      <c r="K170" s="20">
        <f t="shared" si="16"/>
        <v>-0.73586568813812547</v>
      </c>
      <c r="L170" s="20">
        <f t="shared" si="20"/>
        <v>0.3239088646815001</v>
      </c>
      <c r="M170" s="20">
        <f t="shared" si="17"/>
        <v>-1.1272930846041882</v>
      </c>
    </row>
    <row r="171" spans="1:13" x14ac:dyDescent="0.2">
      <c r="A171" s="13" t="s">
        <v>442</v>
      </c>
      <c r="B171" s="13">
        <v>0.6</v>
      </c>
      <c r="C171" s="13">
        <v>8.5610800131708922E-2</v>
      </c>
      <c r="D171" s="13">
        <v>11.567419575633128</v>
      </c>
      <c r="E171" s="13">
        <v>0.2</v>
      </c>
      <c r="F171" s="13">
        <v>0</v>
      </c>
      <c r="G171" s="35">
        <f t="shared" si="14"/>
        <v>-0.96537779136959723</v>
      </c>
      <c r="H171" s="35">
        <f t="shared" si="18"/>
        <v>-0.96537779136959723</v>
      </c>
      <c r="I171" s="42">
        <f t="shared" si="19"/>
        <v>0.27580276445250895</v>
      </c>
      <c r="J171" s="35">
        <f t="shared" si="15"/>
        <v>-0.32269149890796334</v>
      </c>
      <c r="K171" s="20">
        <f t="shared" si="16"/>
        <v>-0.72094671314387504</v>
      </c>
      <c r="L171" s="20">
        <f t="shared" si="20"/>
        <v>0.32718454431997329</v>
      </c>
      <c r="M171" s="20">
        <f t="shared" si="17"/>
        <v>-0.39628419841123441</v>
      </c>
    </row>
    <row r="172" spans="1:13" x14ac:dyDescent="0.2">
      <c r="A172" s="13" t="s">
        <v>443</v>
      </c>
      <c r="B172" s="13">
        <v>0.5</v>
      </c>
      <c r="C172" s="13">
        <v>1.2206796116504854</v>
      </c>
      <c r="D172" s="13">
        <v>20.793976728268309</v>
      </c>
      <c r="E172" s="13">
        <v>0.26666666666666666</v>
      </c>
      <c r="F172" s="13">
        <v>0</v>
      </c>
      <c r="G172" s="35">
        <f t="shared" si="14"/>
        <v>-1.4771356788693053</v>
      </c>
      <c r="H172" s="35">
        <f t="shared" si="18"/>
        <v>-1.4771356788693053</v>
      </c>
      <c r="I172" s="42">
        <f t="shared" si="19"/>
        <v>0.18586044795457793</v>
      </c>
      <c r="J172" s="35">
        <f t="shared" si="15"/>
        <v>-0.20562348781448911</v>
      </c>
      <c r="K172" s="20">
        <f t="shared" si="16"/>
        <v>-0.40647069936856733</v>
      </c>
      <c r="L172" s="20">
        <f t="shared" si="20"/>
        <v>0.39975868238452711</v>
      </c>
      <c r="M172" s="20">
        <f t="shared" si="17"/>
        <v>-0.51042350859934416</v>
      </c>
    </row>
    <row r="173" spans="1:13" x14ac:dyDescent="0.2">
      <c r="A173" s="13" t="s">
        <v>444</v>
      </c>
      <c r="B173" s="13">
        <v>0.5</v>
      </c>
      <c r="C173" s="13">
        <v>0.13600000000000001</v>
      </c>
      <c r="D173" s="13">
        <v>13.319644079397673</v>
      </c>
      <c r="E173" s="13">
        <v>6.6666666666666666E-2</v>
      </c>
      <c r="F173" s="13">
        <v>0</v>
      </c>
      <c r="G173" s="35">
        <f t="shared" si="14"/>
        <v>-1.0427351729934347</v>
      </c>
      <c r="H173" s="35">
        <f t="shared" si="18"/>
        <v>-1.0427351729934347</v>
      </c>
      <c r="I173" s="42">
        <f t="shared" si="19"/>
        <v>0.2606225853243091</v>
      </c>
      <c r="J173" s="35">
        <f t="shared" si="15"/>
        <v>-0.30194677842125539</v>
      </c>
      <c r="K173" s="20">
        <f t="shared" si="16"/>
        <v>-0.70698615449659397</v>
      </c>
      <c r="L173" s="20">
        <f t="shared" si="20"/>
        <v>0.33026513155356108</v>
      </c>
      <c r="M173" s="20">
        <f t="shared" si="17"/>
        <v>-0.40087336365110465</v>
      </c>
    </row>
    <row r="174" spans="1:13" x14ac:dyDescent="0.2">
      <c r="A174" s="13" t="s">
        <v>445</v>
      </c>
      <c r="B174" s="13">
        <v>1</v>
      </c>
      <c r="C174" s="13">
        <v>0.26</v>
      </c>
      <c r="D174" s="13">
        <v>7.4058863791923342</v>
      </c>
      <c r="E174" s="13">
        <v>0.75</v>
      </c>
      <c r="F174" s="13">
        <v>0</v>
      </c>
      <c r="G174" s="35">
        <f t="shared" si="14"/>
        <v>-0.83356602281157499</v>
      </c>
      <c r="H174" s="35">
        <f t="shared" si="18"/>
        <v>-0.83356602281157499</v>
      </c>
      <c r="I174" s="42">
        <f t="shared" si="19"/>
        <v>0.30289158180014897</v>
      </c>
      <c r="J174" s="35">
        <f t="shared" si="15"/>
        <v>-0.36081433053364825</v>
      </c>
      <c r="K174" s="20">
        <f t="shared" si="16"/>
        <v>-0.67263138647511966</v>
      </c>
      <c r="L174" s="20">
        <f t="shared" si="20"/>
        <v>0.33790787997808736</v>
      </c>
      <c r="M174" s="20">
        <f t="shared" si="17"/>
        <v>-0.41235057861451363</v>
      </c>
    </row>
    <row r="175" spans="1:13" x14ac:dyDescent="0.2">
      <c r="A175" s="13" t="s">
        <v>446</v>
      </c>
      <c r="B175" s="13">
        <v>0.84615384615384615</v>
      </c>
      <c r="C175" s="13">
        <v>0.50318852132323633</v>
      </c>
      <c r="D175" s="13">
        <v>10.116358658453114</v>
      </c>
      <c r="E175" s="13">
        <v>3.2258064516129031E-2</v>
      </c>
      <c r="F175" s="13">
        <v>0</v>
      </c>
      <c r="G175" s="35">
        <f t="shared" si="14"/>
        <v>-0.91895928406642868</v>
      </c>
      <c r="H175" s="35">
        <f t="shared" si="18"/>
        <v>-0.91895928406642868</v>
      </c>
      <c r="I175" s="42">
        <f t="shared" si="19"/>
        <v>0.28516999479236554</v>
      </c>
      <c r="J175" s="35">
        <f t="shared" si="15"/>
        <v>-0.33571051951067671</v>
      </c>
      <c r="K175" s="20">
        <f t="shared" si="16"/>
        <v>-0.60525489264007815</v>
      </c>
      <c r="L175" s="20">
        <f t="shared" si="20"/>
        <v>0.35314237941320059</v>
      </c>
      <c r="M175" s="20">
        <f t="shared" si="17"/>
        <v>-0.43562906961504083</v>
      </c>
    </row>
    <row r="176" spans="1:13" x14ac:dyDescent="0.2">
      <c r="A176" s="13" t="s">
        <v>447</v>
      </c>
      <c r="B176" s="13">
        <v>0.33333333333333331</v>
      </c>
      <c r="C176" s="13">
        <v>4.642857142857143E-2</v>
      </c>
      <c r="D176" s="13">
        <v>17.037645448323065</v>
      </c>
      <c r="E176" s="13">
        <v>0.7</v>
      </c>
      <c r="F176" s="13">
        <v>0</v>
      </c>
      <c r="G176" s="35">
        <f t="shared" si="14"/>
        <v>-1.2807912306049969</v>
      </c>
      <c r="H176" s="35">
        <f t="shared" si="18"/>
        <v>-1.2807912306049969</v>
      </c>
      <c r="I176" s="42">
        <f t="shared" si="19"/>
        <v>0.2174155687229738</v>
      </c>
      <c r="J176" s="35">
        <f t="shared" si="15"/>
        <v>-0.24515346299298912</v>
      </c>
      <c r="K176" s="20">
        <f t="shared" si="16"/>
        <v>-0.73180232909275111</v>
      </c>
      <c r="L176" s="20">
        <f t="shared" si="20"/>
        <v>0.32479934337968686</v>
      </c>
      <c r="M176" s="20">
        <f t="shared" si="17"/>
        <v>-0.39274536321817127</v>
      </c>
    </row>
    <row r="177" spans="1:13" x14ac:dyDescent="0.2">
      <c r="A177" s="13" t="s">
        <v>448</v>
      </c>
      <c r="B177" s="13">
        <v>0.83333333333333337</v>
      </c>
      <c r="C177" s="13">
        <v>0.71111111111111114</v>
      </c>
      <c r="D177" s="13">
        <v>11.857631759069131</v>
      </c>
      <c r="E177" s="13">
        <v>0</v>
      </c>
      <c r="F177" s="13">
        <v>0</v>
      </c>
      <c r="G177" s="35">
        <f t="shared" si="14"/>
        <v>-1.0237171515499923</v>
      </c>
      <c r="H177" s="35">
        <f t="shared" si="18"/>
        <v>-1.0237171515499923</v>
      </c>
      <c r="I177" s="42">
        <f t="shared" si="19"/>
        <v>0.26430397716446491</v>
      </c>
      <c r="J177" s="35">
        <f t="shared" si="15"/>
        <v>-0.30693825801811309</v>
      </c>
      <c r="K177" s="20">
        <f t="shared" si="16"/>
        <v>-0.54764898668373452</v>
      </c>
      <c r="L177" s="20">
        <f t="shared" si="20"/>
        <v>0.3664100338618691</v>
      </c>
      <c r="M177" s="20">
        <f t="shared" si="17"/>
        <v>-0.45635327487920541</v>
      </c>
    </row>
    <row r="178" spans="1:13" x14ac:dyDescent="0.2">
      <c r="A178" s="13" t="s">
        <v>449</v>
      </c>
      <c r="B178" s="13">
        <v>0.66666666666666663</v>
      </c>
      <c r="C178" s="13">
        <v>0.25803175281980006</v>
      </c>
      <c r="D178" s="13">
        <v>12.068446269678303</v>
      </c>
      <c r="E178" s="13">
        <v>0.17391304347826086</v>
      </c>
      <c r="F178" s="13">
        <v>0</v>
      </c>
      <c r="G178" s="35">
        <f t="shared" si="14"/>
        <v>-1.025074680902458</v>
      </c>
      <c r="H178" s="35">
        <f t="shared" si="18"/>
        <v>-1.025074680902458</v>
      </c>
      <c r="I178" s="42">
        <f t="shared" si="19"/>
        <v>0.26404009360589781</v>
      </c>
      <c r="J178" s="35">
        <f t="shared" si="15"/>
        <v>-0.3065796367450912</v>
      </c>
      <c r="K178" s="20">
        <f t="shared" si="16"/>
        <v>-0.67317669837257688</v>
      </c>
      <c r="L178" s="20">
        <f t="shared" si="20"/>
        <v>0.33778589023543931</v>
      </c>
      <c r="M178" s="20">
        <f t="shared" si="17"/>
        <v>-0.41216634668952645</v>
      </c>
    </row>
    <row r="179" spans="1:13" x14ac:dyDescent="0.2">
      <c r="A179" s="13" t="s">
        <v>450</v>
      </c>
      <c r="B179" s="13">
        <v>0</v>
      </c>
      <c r="C179" s="13">
        <v>1.211819908390124</v>
      </c>
      <c r="D179" s="13">
        <v>31.498973305954827</v>
      </c>
      <c r="E179" s="13">
        <v>1.25</v>
      </c>
      <c r="F179" s="13">
        <v>0</v>
      </c>
      <c r="G179" s="35">
        <f t="shared" si="14"/>
        <v>-2.0939021638635449</v>
      </c>
      <c r="H179" s="35">
        <f t="shared" si="18"/>
        <v>-2.0939021638635449</v>
      </c>
      <c r="I179" s="42">
        <f t="shared" si="19"/>
        <v>0.10969091285256281</v>
      </c>
      <c r="J179" s="35">
        <f t="shared" si="15"/>
        <v>-0.11618658761708869</v>
      </c>
      <c r="K179" s="20">
        <f t="shared" si="16"/>
        <v>-0.4089253207415417</v>
      </c>
      <c r="L179" s="20">
        <f t="shared" si="20"/>
        <v>0.399169837050322</v>
      </c>
      <c r="M179" s="20">
        <f t="shared" si="17"/>
        <v>-0.50944297514915082</v>
      </c>
    </row>
    <row r="180" spans="1:13" x14ac:dyDescent="0.2">
      <c r="A180" s="13" t="s">
        <v>451</v>
      </c>
      <c r="B180" s="13">
        <v>0.66666666666666663</v>
      </c>
      <c r="C180" s="13">
        <v>0.43227508198279552</v>
      </c>
      <c r="D180" s="13">
        <v>13.459274469541411</v>
      </c>
      <c r="E180" s="13">
        <v>0.29310344827586204</v>
      </c>
      <c r="F180" s="13">
        <v>0</v>
      </c>
      <c r="G180" s="35">
        <f t="shared" si="14"/>
        <v>-1.1118369840943503</v>
      </c>
      <c r="H180" s="35">
        <f t="shared" si="18"/>
        <v>-1.1118369840943503</v>
      </c>
      <c r="I180" s="42">
        <f t="shared" si="19"/>
        <v>0.24752857658243249</v>
      </c>
      <c r="J180" s="35">
        <f t="shared" si="15"/>
        <v>-0.28439225860502193</v>
      </c>
      <c r="K180" s="20">
        <f t="shared" si="16"/>
        <v>-0.62490178585093081</v>
      </c>
      <c r="L180" s="20">
        <f t="shared" si="20"/>
        <v>0.34866743928404181</v>
      </c>
      <c r="M180" s="20">
        <f t="shared" si="17"/>
        <v>-0.42873492125708895</v>
      </c>
    </row>
    <row r="181" spans="1:13" x14ac:dyDescent="0.2">
      <c r="A181" s="13" t="s">
        <v>452</v>
      </c>
      <c r="B181" s="13">
        <v>0.5</v>
      </c>
      <c r="C181" s="13">
        <v>0</v>
      </c>
      <c r="D181" s="13">
        <v>14.694045174537989</v>
      </c>
      <c r="E181" s="13">
        <v>0.90909090909090906</v>
      </c>
      <c r="F181" s="13">
        <v>0</v>
      </c>
      <c r="G181" s="35">
        <f t="shared" si="14"/>
        <v>-1.1993134267304082</v>
      </c>
      <c r="H181" s="35">
        <f t="shared" si="18"/>
        <v>-1.1993134267304082</v>
      </c>
      <c r="I181" s="42">
        <f t="shared" si="19"/>
        <v>0.23159737658561078</v>
      </c>
      <c r="J181" s="35">
        <f t="shared" si="15"/>
        <v>-0.2634414339676015</v>
      </c>
      <c r="K181" s="20">
        <f t="shared" si="16"/>
        <v>-0.74466557748788842</v>
      </c>
      <c r="L181" s="20">
        <f t="shared" si="20"/>
        <v>0.32198475407159949</v>
      </c>
      <c r="M181" s="20">
        <f t="shared" si="17"/>
        <v>-0.38858550467450192</v>
      </c>
    </row>
    <row r="182" spans="1:13" x14ac:dyDescent="0.2">
      <c r="A182" s="13" t="s">
        <v>453</v>
      </c>
      <c r="B182" s="13">
        <v>1</v>
      </c>
      <c r="C182" s="13">
        <v>0.28995882166613873</v>
      </c>
      <c r="D182" s="13">
        <v>6.537987679671458</v>
      </c>
      <c r="E182" s="13">
        <v>0</v>
      </c>
      <c r="F182" s="13">
        <v>0</v>
      </c>
      <c r="G182" s="35">
        <f t="shared" si="14"/>
        <v>-0.75601547254913193</v>
      </c>
      <c r="H182" s="35">
        <f t="shared" si="18"/>
        <v>-0.75601547254913193</v>
      </c>
      <c r="I182" s="42">
        <f t="shared" si="19"/>
        <v>0.3195119746693561</v>
      </c>
      <c r="J182" s="35">
        <f t="shared" si="15"/>
        <v>-0.38494505391444533</v>
      </c>
      <c r="K182" s="20">
        <f t="shared" si="16"/>
        <v>-0.66433115769659612</v>
      </c>
      <c r="L182" s="20">
        <f t="shared" si="20"/>
        <v>0.33976734921978813</v>
      </c>
      <c r="M182" s="20">
        <f t="shared" si="17"/>
        <v>-0.41516300489347191</v>
      </c>
    </row>
    <row r="183" spans="1:13" x14ac:dyDescent="0.2">
      <c r="A183" s="13" t="s">
        <v>454</v>
      </c>
      <c r="B183" s="13">
        <v>0.93333333333333335</v>
      </c>
      <c r="C183" s="13">
        <v>0.76148293160406211</v>
      </c>
      <c r="D183" s="13">
        <v>10.72416153319644</v>
      </c>
      <c r="E183" s="13">
        <v>0</v>
      </c>
      <c r="F183" s="13">
        <v>1</v>
      </c>
      <c r="G183" s="35">
        <f t="shared" si="14"/>
        <v>-0.98280768870394064</v>
      </c>
      <c r="H183" s="35">
        <f t="shared" si="18"/>
        <v>-0.98280768870394064</v>
      </c>
      <c r="I183" s="42">
        <f t="shared" si="19"/>
        <v>0.27233503222718636</v>
      </c>
      <c r="J183" s="35">
        <f t="shared" si="15"/>
        <v>-1.3007222345213798</v>
      </c>
      <c r="K183" s="20">
        <f t="shared" si="16"/>
        <v>-0.53369324307200317</v>
      </c>
      <c r="L183" s="20">
        <f t="shared" si="20"/>
        <v>0.36965591043002988</v>
      </c>
      <c r="M183" s="20">
        <f t="shared" si="17"/>
        <v>-0.99518267784666314</v>
      </c>
    </row>
    <row r="184" spans="1:13" x14ac:dyDescent="0.2">
      <c r="A184" s="13" t="s">
        <v>455</v>
      </c>
      <c r="B184" s="13">
        <v>1</v>
      </c>
      <c r="C184" s="13">
        <v>0.31091310177775855</v>
      </c>
      <c r="D184" s="13">
        <v>6.6858316221765914</v>
      </c>
      <c r="E184" s="13">
        <v>0</v>
      </c>
      <c r="F184" s="13">
        <v>1</v>
      </c>
      <c r="G184" s="35">
        <f t="shared" si="14"/>
        <v>-0.76484756654641417</v>
      </c>
      <c r="H184" s="35">
        <f t="shared" si="18"/>
        <v>-0.76484756654641417</v>
      </c>
      <c r="I184" s="42">
        <f t="shared" si="19"/>
        <v>0.31759473353444323</v>
      </c>
      <c r="J184" s="35">
        <f t="shared" si="15"/>
        <v>-1.1469791318170333</v>
      </c>
      <c r="K184" s="20">
        <f t="shared" si="16"/>
        <v>-0.65852567840392118</v>
      </c>
      <c r="L184" s="20">
        <f t="shared" si="20"/>
        <v>0.34107087516540768</v>
      </c>
      <c r="M184" s="20">
        <f t="shared" si="17"/>
        <v>-1.0756649782355656</v>
      </c>
    </row>
    <row r="185" spans="1:13" x14ac:dyDescent="0.2">
      <c r="A185" s="13" t="s">
        <v>456</v>
      </c>
      <c r="B185" s="13">
        <v>0.6</v>
      </c>
      <c r="C185" s="13">
        <v>3.6026973659699715E-2</v>
      </c>
      <c r="D185" s="13">
        <v>11.832991101984941</v>
      </c>
      <c r="E185" s="13">
        <v>0.15789473684210525</v>
      </c>
      <c r="F185" s="13">
        <v>0</v>
      </c>
      <c r="G185" s="35">
        <f t="shared" si="14"/>
        <v>-1.0072829789165432</v>
      </c>
      <c r="H185" s="35">
        <f t="shared" si="18"/>
        <v>-1.0072829789165432</v>
      </c>
      <c r="I185" s="42">
        <f t="shared" si="19"/>
        <v>0.26751191269379654</v>
      </c>
      <c r="J185" s="35">
        <f t="shared" si="15"/>
        <v>-0.31130820128636327</v>
      </c>
      <c r="K185" s="20">
        <f t="shared" si="16"/>
        <v>-0.73468413940244692</v>
      </c>
      <c r="L185" s="20">
        <f t="shared" si="20"/>
        <v>0.32416766811492159</v>
      </c>
      <c r="M185" s="20">
        <f t="shared" si="17"/>
        <v>-0.39181026345944114</v>
      </c>
    </row>
    <row r="186" spans="1:13" x14ac:dyDescent="0.2">
      <c r="A186" s="13" t="s">
        <v>457</v>
      </c>
      <c r="B186" s="13">
        <v>0.76923076923076927</v>
      </c>
      <c r="C186" s="13">
        <v>0.30452380099573767</v>
      </c>
      <c r="D186" s="13">
        <v>10.661190965092402</v>
      </c>
      <c r="E186" s="13">
        <v>4.7619047619047616E-2</v>
      </c>
      <c r="F186" s="13">
        <v>0</v>
      </c>
      <c r="G186" s="35">
        <f t="shared" si="14"/>
        <v>-0.96309147984971466</v>
      </c>
      <c r="H186" s="35">
        <f t="shared" si="18"/>
        <v>-0.96309147984971466</v>
      </c>
      <c r="I186" s="42">
        <f t="shared" si="19"/>
        <v>0.27625965625147614</v>
      </c>
      <c r="J186" s="35">
        <f t="shared" si="15"/>
        <v>-0.32332259215488834</v>
      </c>
      <c r="K186" s="20">
        <f t="shared" si="16"/>
        <v>-0.66029586345380631</v>
      </c>
      <c r="L186" s="20">
        <f t="shared" si="20"/>
        <v>0.3406731530597007</v>
      </c>
      <c r="M186" s="20">
        <f t="shared" si="17"/>
        <v>-0.4165358933213914</v>
      </c>
    </row>
    <row r="187" spans="1:13" x14ac:dyDescent="0.2">
      <c r="A187" s="13" t="s">
        <v>458</v>
      </c>
      <c r="B187" s="13">
        <v>0.75</v>
      </c>
      <c r="C187" s="13">
        <v>1.9299136617572373E-2</v>
      </c>
      <c r="D187" s="13">
        <v>9.0841889117043113</v>
      </c>
      <c r="E187" s="13">
        <v>0</v>
      </c>
      <c r="F187" s="13">
        <v>0</v>
      </c>
      <c r="G187" s="35">
        <f t="shared" si="14"/>
        <v>-0.87094341059224822</v>
      </c>
      <c r="H187" s="35">
        <f t="shared" si="18"/>
        <v>-0.87094341059224822</v>
      </c>
      <c r="I187" s="42">
        <f t="shared" si="19"/>
        <v>0.29505803580659301</v>
      </c>
      <c r="J187" s="35">
        <f t="shared" si="15"/>
        <v>-0.34963979985140947</v>
      </c>
      <c r="K187" s="20">
        <f t="shared" si="16"/>
        <v>-0.73931866328215101</v>
      </c>
      <c r="L187" s="20">
        <f t="shared" si="20"/>
        <v>0.32315315130595923</v>
      </c>
      <c r="M187" s="20">
        <f t="shared" si="17"/>
        <v>-0.39031025220214838</v>
      </c>
    </row>
    <row r="188" spans="1:13" x14ac:dyDescent="0.2">
      <c r="A188" s="13" t="s">
        <v>459</v>
      </c>
      <c r="B188" s="13">
        <v>0.75</v>
      </c>
      <c r="C188" s="13">
        <v>0.36194503171247355</v>
      </c>
      <c r="D188" s="13">
        <v>11.411362080766597</v>
      </c>
      <c r="E188" s="13">
        <v>0</v>
      </c>
      <c r="F188" s="13">
        <v>0</v>
      </c>
      <c r="G188" s="35">
        <f t="shared" si="14"/>
        <v>-1.0062926243541064</v>
      </c>
      <c r="H188" s="35">
        <f t="shared" si="18"/>
        <v>-1.0062926243541064</v>
      </c>
      <c r="I188" s="42">
        <f t="shared" si="19"/>
        <v>0.26770601664214477</v>
      </c>
      <c r="J188" s="35">
        <f t="shared" si="15"/>
        <v>-0.31157322903809748</v>
      </c>
      <c r="K188" s="20">
        <f t="shared" si="16"/>
        <v>-0.64438704844750772</v>
      </c>
      <c r="L188" s="20">
        <f t="shared" si="20"/>
        <v>0.34425551550392786</v>
      </c>
      <c r="M188" s="20">
        <f t="shared" si="17"/>
        <v>-0.42198407125631054</v>
      </c>
    </row>
    <row r="189" spans="1:13" x14ac:dyDescent="0.2">
      <c r="A189" s="13" t="s">
        <v>460</v>
      </c>
      <c r="B189" s="13">
        <v>0</v>
      </c>
      <c r="C189" s="13">
        <v>0</v>
      </c>
      <c r="D189" s="13">
        <v>21.765913757700204</v>
      </c>
      <c r="E189" s="13">
        <v>0.16666666666666666</v>
      </c>
      <c r="F189" s="13">
        <v>0</v>
      </c>
      <c r="G189" s="35">
        <f t="shared" si="14"/>
        <v>-1.4906138063572603</v>
      </c>
      <c r="H189" s="35">
        <f t="shared" si="18"/>
        <v>-1.4906138063572603</v>
      </c>
      <c r="I189" s="42">
        <f t="shared" si="19"/>
        <v>0.18382961631894462</v>
      </c>
      <c r="J189" s="35">
        <f t="shared" si="15"/>
        <v>-0.20313214228374801</v>
      </c>
      <c r="K189" s="20">
        <f t="shared" si="16"/>
        <v>-0.74466557748788842</v>
      </c>
      <c r="L189" s="20">
        <f t="shared" si="20"/>
        <v>0.32198475407159949</v>
      </c>
      <c r="M189" s="20">
        <f t="shared" si="17"/>
        <v>-0.38858550467450192</v>
      </c>
    </row>
    <row r="190" spans="1:13" x14ac:dyDescent="0.2">
      <c r="A190" s="13" t="s">
        <v>461</v>
      </c>
      <c r="B190" s="13">
        <v>0.5</v>
      </c>
      <c r="C190" s="13">
        <v>0.78401826484018267</v>
      </c>
      <c r="D190" s="13">
        <v>19.04722792607803</v>
      </c>
      <c r="E190" s="13">
        <v>0.32432432432432434</v>
      </c>
      <c r="F190" s="13">
        <v>0</v>
      </c>
      <c r="G190" s="35">
        <f t="shared" si="14"/>
        <v>-1.4256285353927529</v>
      </c>
      <c r="H190" s="35">
        <f t="shared" si="18"/>
        <v>-1.4256285353927529</v>
      </c>
      <c r="I190" s="42">
        <f t="shared" si="19"/>
        <v>0.19378072299368387</v>
      </c>
      <c r="J190" s="35">
        <f t="shared" si="15"/>
        <v>-0.21539951763688603</v>
      </c>
      <c r="K190" s="20">
        <f t="shared" si="16"/>
        <v>-0.52744972576866822</v>
      </c>
      <c r="L190" s="20">
        <f t="shared" si="20"/>
        <v>0.37111189516742971</v>
      </c>
      <c r="M190" s="20">
        <f t="shared" si="17"/>
        <v>-0.46380193185456708</v>
      </c>
    </row>
    <row r="191" spans="1:13" x14ac:dyDescent="0.2">
      <c r="A191" s="13" t="s">
        <v>462</v>
      </c>
      <c r="B191" s="13">
        <v>0</v>
      </c>
      <c r="C191" s="13">
        <v>0.76210705182667804</v>
      </c>
      <c r="D191" s="13">
        <v>27.427789185489392</v>
      </c>
      <c r="E191" s="13">
        <v>0.40625</v>
      </c>
      <c r="F191" s="13">
        <v>0</v>
      </c>
      <c r="G191" s="35">
        <f t="shared" si="14"/>
        <v>-1.8346225903522706</v>
      </c>
      <c r="H191" s="35">
        <f t="shared" si="18"/>
        <v>-1.8346225903522706</v>
      </c>
      <c r="I191" s="42">
        <f t="shared" si="19"/>
        <v>0.13768851146737277</v>
      </c>
      <c r="J191" s="35">
        <f t="shared" si="15"/>
        <v>-0.1481387179853608</v>
      </c>
      <c r="K191" s="20">
        <f t="shared" si="16"/>
        <v>-0.53352032770534608</v>
      </c>
      <c r="L191" s="20">
        <f t="shared" si="20"/>
        <v>0.36969620241996798</v>
      </c>
      <c r="M191" s="20">
        <f t="shared" si="17"/>
        <v>-0.46155335744547488</v>
      </c>
    </row>
    <row r="192" spans="1:13" x14ac:dyDescent="0.2">
      <c r="A192" s="13" t="s">
        <v>463</v>
      </c>
      <c r="B192" s="13">
        <v>0.7142857142857143</v>
      </c>
      <c r="C192" s="13">
        <v>0.38305075020799267</v>
      </c>
      <c r="D192" s="13">
        <v>13.399041752224504</v>
      </c>
      <c r="E192" s="13">
        <v>0.46153846153846156</v>
      </c>
      <c r="F192" s="13">
        <v>0</v>
      </c>
      <c r="G192" s="35">
        <f t="shared" si="14"/>
        <v>-1.1574153753276317</v>
      </c>
      <c r="H192" s="35">
        <f t="shared" si="18"/>
        <v>-1.1574153753276317</v>
      </c>
      <c r="I192" s="42">
        <f t="shared" si="19"/>
        <v>0.23913724210089682</v>
      </c>
      <c r="J192" s="35">
        <f t="shared" si="15"/>
        <v>-0.27330228180088251</v>
      </c>
      <c r="K192" s="20">
        <f t="shared" si="16"/>
        <v>-0.63853961245686175</v>
      </c>
      <c r="L192" s="20">
        <f t="shared" si="20"/>
        <v>0.3455767365592079</v>
      </c>
      <c r="M192" s="20">
        <f t="shared" si="17"/>
        <v>-0.42400094505774599</v>
      </c>
    </row>
    <row r="193" spans="1:13" x14ac:dyDescent="0.2">
      <c r="A193" s="13" t="s">
        <v>464</v>
      </c>
      <c r="B193" s="13">
        <v>1</v>
      </c>
      <c r="C193" s="13">
        <v>0.47667684789248627</v>
      </c>
      <c r="D193" s="13">
        <v>8.3778234086242307</v>
      </c>
      <c r="E193" s="13">
        <v>0</v>
      </c>
      <c r="F193" s="13">
        <v>0</v>
      </c>
      <c r="G193" s="35">
        <f t="shared" si="14"/>
        <v>-0.88716581387715165</v>
      </c>
      <c r="H193" s="35">
        <f t="shared" si="18"/>
        <v>-0.88716581387715165</v>
      </c>
      <c r="I193" s="42">
        <f t="shared" si="19"/>
        <v>0.29169505003753715</v>
      </c>
      <c r="J193" s="35">
        <f t="shared" si="15"/>
        <v>-0.34488055773580806</v>
      </c>
      <c r="K193" s="20">
        <f t="shared" si="16"/>
        <v>-0.61260007320922738</v>
      </c>
      <c r="L193" s="20">
        <f t="shared" si="20"/>
        <v>0.35146631446046062</v>
      </c>
      <c r="M193" s="20">
        <f t="shared" si="17"/>
        <v>-0.4330413327974309</v>
      </c>
    </row>
    <row r="194" spans="1:13" x14ac:dyDescent="0.2">
      <c r="A194" s="13" t="s">
        <v>465</v>
      </c>
      <c r="B194" s="13">
        <v>0.8</v>
      </c>
      <c r="C194" s="13">
        <v>0.41521739130434782</v>
      </c>
      <c r="D194" s="13">
        <v>11.917864476386036</v>
      </c>
      <c r="E194" s="13">
        <v>0.30434782608695654</v>
      </c>
      <c r="F194" s="13">
        <v>0</v>
      </c>
      <c r="G194" s="35">
        <f t="shared" ref="G194:G257" si="21">$V$2+$V$3*B194+$V$4*C194+$V$5*D194+$V$6*E194</f>
        <v>-1.0781531565810749</v>
      </c>
      <c r="H194" s="35">
        <f t="shared" si="18"/>
        <v>-1.0781531565810749</v>
      </c>
      <c r="I194" s="42">
        <f t="shared" si="19"/>
        <v>0.25385567371062234</v>
      </c>
      <c r="J194" s="35">
        <f t="shared" ref="J194:J257" si="22">F194*LN(I194)+(1-F194)*LN(1-I194)</f>
        <v>-0.29283623061483743</v>
      </c>
      <c r="K194" s="20">
        <f t="shared" ref="K194:K257" si="23">MIN(MAX($P$2+$P$3*C194,-35),35)</f>
        <v>-0.62962769719157707</v>
      </c>
      <c r="L194" s="20">
        <f t="shared" si="20"/>
        <v>0.34759496113065169</v>
      </c>
      <c r="M194" s="20">
        <f t="shared" ref="M194:M257" si="24">F194*LN(L194)+(1-F194)*LN(1-L194)</f>
        <v>-0.42708968467628172</v>
      </c>
    </row>
    <row r="195" spans="1:13" x14ac:dyDescent="0.2">
      <c r="A195" s="13" t="s">
        <v>466</v>
      </c>
      <c r="B195" s="13">
        <v>0.54545454545454541</v>
      </c>
      <c r="C195" s="13">
        <v>0.50781302394205619</v>
      </c>
      <c r="D195" s="13">
        <v>17.596167008898014</v>
      </c>
      <c r="E195" s="13">
        <v>0.7142857142857143</v>
      </c>
      <c r="F195" s="13">
        <v>0</v>
      </c>
      <c r="G195" s="35">
        <f t="shared" si="21"/>
        <v>-1.3894249620759063</v>
      </c>
      <c r="H195" s="35">
        <f t="shared" ref="H195:H258" si="25">MIN(MAX(G195,-35),35)</f>
        <v>-1.3894249620759063</v>
      </c>
      <c r="I195" s="42">
        <f t="shared" ref="I195:I258" si="26">1/(1+EXP(-H195))</f>
        <v>0.19949957424574949</v>
      </c>
      <c r="J195" s="35">
        <f t="shared" si="22"/>
        <v>-0.22251821468510871</v>
      </c>
      <c r="K195" s="20">
        <f t="shared" si="23"/>
        <v>-0.60397365300552763</v>
      </c>
      <c r="L195" s="20">
        <f t="shared" ref="L195:L258" si="27">1/(1+EXP(-K195))</f>
        <v>0.35343511166111063</v>
      </c>
      <c r="M195" s="20">
        <f t="shared" si="24"/>
        <v>-0.4360817171465135</v>
      </c>
    </row>
    <row r="196" spans="1:13" x14ac:dyDescent="0.2">
      <c r="A196" s="13" t="s">
        <v>467</v>
      </c>
      <c r="B196" s="13">
        <v>1</v>
      </c>
      <c r="C196" s="13">
        <v>0.6137883959044369</v>
      </c>
      <c r="D196" s="13">
        <v>10.023271731690622</v>
      </c>
      <c r="E196" s="13">
        <v>0.33333333333333331</v>
      </c>
      <c r="F196" s="13">
        <v>0</v>
      </c>
      <c r="G196" s="35">
        <f t="shared" si="21"/>
        <v>-1.0049521817968043</v>
      </c>
      <c r="H196" s="35">
        <f t="shared" si="25"/>
        <v>-1.0049521817968043</v>
      </c>
      <c r="I196" s="42">
        <f t="shared" si="26"/>
        <v>0.26796887814755566</v>
      </c>
      <c r="J196" s="35">
        <f t="shared" si="22"/>
        <v>-0.3119322497327493</v>
      </c>
      <c r="K196" s="20">
        <f t="shared" si="23"/>
        <v>-0.57461269074942245</v>
      </c>
      <c r="L196" s="20">
        <f t="shared" si="27"/>
        <v>0.36017315324530724</v>
      </c>
      <c r="M196" s="20">
        <f t="shared" si="24"/>
        <v>-0.44655769117999233</v>
      </c>
    </row>
    <row r="197" spans="1:13" x14ac:dyDescent="0.2">
      <c r="A197" s="13" t="s">
        <v>468</v>
      </c>
      <c r="B197" s="13">
        <v>0.6</v>
      </c>
      <c r="C197" s="13">
        <v>0.1298399586990191</v>
      </c>
      <c r="D197" s="13">
        <v>13.390828199863108</v>
      </c>
      <c r="E197" s="13">
        <v>0.3</v>
      </c>
      <c r="F197" s="13">
        <v>1</v>
      </c>
      <c r="G197" s="35">
        <f t="shared" si="21"/>
        <v>-1.1333278116439454</v>
      </c>
      <c r="H197" s="35">
        <f t="shared" si="25"/>
        <v>-1.1333278116439454</v>
      </c>
      <c r="I197" s="42">
        <f t="shared" si="26"/>
        <v>0.243547488040637</v>
      </c>
      <c r="J197" s="35">
        <f t="shared" si="22"/>
        <v>-1.4124433327198016</v>
      </c>
      <c r="K197" s="20">
        <f t="shared" si="23"/>
        <v>-0.70869282215706098</v>
      </c>
      <c r="L197" s="20">
        <f t="shared" si="27"/>
        <v>0.32988774302060292</v>
      </c>
      <c r="M197" s="20">
        <f t="shared" si="24"/>
        <v>-1.1090028550582964</v>
      </c>
    </row>
    <row r="198" spans="1:13" x14ac:dyDescent="0.2">
      <c r="A198" s="13" t="s">
        <v>469</v>
      </c>
      <c r="B198" s="13">
        <v>1</v>
      </c>
      <c r="C198" s="13">
        <v>4.6071428571428569E-2</v>
      </c>
      <c r="D198" s="13">
        <v>5.6646132785763177</v>
      </c>
      <c r="E198" s="13">
        <v>0</v>
      </c>
      <c r="F198" s="13">
        <v>0</v>
      </c>
      <c r="G198" s="35">
        <f t="shared" si="21"/>
        <v>-0.73829135306749416</v>
      </c>
      <c r="H198" s="35">
        <f t="shared" si="25"/>
        <v>-0.73829135306749416</v>
      </c>
      <c r="I198" s="42">
        <f t="shared" si="26"/>
        <v>0.32337789074013878</v>
      </c>
      <c r="J198" s="35">
        <f t="shared" si="22"/>
        <v>-0.39064234616695531</v>
      </c>
      <c r="K198" s="20">
        <f t="shared" si="23"/>
        <v>-0.73190127715732911</v>
      </c>
      <c r="L198" s="20">
        <f t="shared" si="27"/>
        <v>0.32477764397730191</v>
      </c>
      <c r="M198" s="20">
        <f t="shared" si="24"/>
        <v>-0.39271322602533071</v>
      </c>
    </row>
    <row r="199" spans="1:13" x14ac:dyDescent="0.2">
      <c r="A199" s="13" t="s">
        <v>470</v>
      </c>
      <c r="B199" s="13">
        <v>0.5</v>
      </c>
      <c r="C199" s="13">
        <v>0.23829687132439425</v>
      </c>
      <c r="D199" s="13">
        <v>15.373032169746748</v>
      </c>
      <c r="E199" s="13">
        <v>8.3333333333333329E-2</v>
      </c>
      <c r="F199" s="13">
        <v>0</v>
      </c>
      <c r="G199" s="35">
        <f t="shared" si="21"/>
        <v>-1.2191369165084818</v>
      </c>
      <c r="H199" s="35">
        <f t="shared" si="25"/>
        <v>-1.2191369165084818</v>
      </c>
      <c r="I199" s="42">
        <f t="shared" si="26"/>
        <v>0.22808837290000225</v>
      </c>
      <c r="J199" s="35">
        <f t="shared" si="22"/>
        <v>-0.25888520817825356</v>
      </c>
      <c r="K199" s="20">
        <f t="shared" si="23"/>
        <v>-0.67864433769278609</v>
      </c>
      <c r="L199" s="20">
        <f t="shared" si="27"/>
        <v>0.33656393950785446</v>
      </c>
      <c r="M199" s="20">
        <f t="shared" si="24"/>
        <v>-0.41032279685852874</v>
      </c>
    </row>
    <row r="200" spans="1:13" x14ac:dyDescent="0.2">
      <c r="A200" s="13" t="s">
        <v>471</v>
      </c>
      <c r="B200" s="13">
        <v>1</v>
      </c>
      <c r="C200" s="13">
        <v>0.39273809523809522</v>
      </c>
      <c r="D200" s="13">
        <v>8.1670088980150588</v>
      </c>
      <c r="E200" s="13">
        <v>9.0909090909090912E-2</v>
      </c>
      <c r="F200" s="13">
        <v>0</v>
      </c>
      <c r="G200" s="35">
        <f t="shared" si="21"/>
        <v>-0.88787554218622011</v>
      </c>
      <c r="H200" s="35">
        <f t="shared" si="25"/>
        <v>-0.88787554218622011</v>
      </c>
      <c r="I200" s="42">
        <f t="shared" si="26"/>
        <v>0.29154843542903508</v>
      </c>
      <c r="J200" s="35">
        <f t="shared" si="22"/>
        <v>-0.34467358553201516</v>
      </c>
      <c r="K200" s="20">
        <f t="shared" si="23"/>
        <v>-0.6358556891403041</v>
      </c>
      <c r="L200" s="20">
        <f t="shared" si="27"/>
        <v>0.34618396640019111</v>
      </c>
      <c r="M200" s="20">
        <f t="shared" si="24"/>
        <v>-0.42492926128546449</v>
      </c>
    </row>
    <row r="201" spans="1:13" x14ac:dyDescent="0.2">
      <c r="A201" s="13" t="s">
        <v>472</v>
      </c>
      <c r="B201" s="13">
        <v>0.8</v>
      </c>
      <c r="C201" s="13">
        <v>0.61708904583852653</v>
      </c>
      <c r="D201" s="13">
        <v>12.774811772758385</v>
      </c>
      <c r="E201" s="13">
        <v>0</v>
      </c>
      <c r="F201" s="13">
        <v>0</v>
      </c>
      <c r="G201" s="35">
        <f t="shared" si="21"/>
        <v>-1.1136555825166126</v>
      </c>
      <c r="H201" s="35">
        <f t="shared" si="25"/>
        <v>-1.1136555825166126</v>
      </c>
      <c r="I201" s="42">
        <f t="shared" si="26"/>
        <v>0.24719000329675189</v>
      </c>
      <c r="J201" s="35">
        <f t="shared" si="22"/>
        <v>-0.28394241143775545</v>
      </c>
      <c r="K201" s="20">
        <f t="shared" si="23"/>
        <v>-0.57369823056550517</v>
      </c>
      <c r="L201" s="20">
        <f t="shared" si="27"/>
        <v>0.3603839161146894</v>
      </c>
      <c r="M201" s="20">
        <f t="shared" si="24"/>
        <v>-0.44688715155097292</v>
      </c>
    </row>
    <row r="202" spans="1:13" x14ac:dyDescent="0.2">
      <c r="A202" s="13" t="s">
        <v>473</v>
      </c>
      <c r="B202" s="13">
        <v>0.6</v>
      </c>
      <c r="C202" s="13">
        <v>0.80310431768042867</v>
      </c>
      <c r="D202" s="13">
        <v>18.250513347022586</v>
      </c>
      <c r="E202" s="13">
        <v>0.42857142857142855</v>
      </c>
      <c r="F202" s="13">
        <v>0</v>
      </c>
      <c r="G202" s="35">
        <f t="shared" si="21"/>
        <v>-1.4249753835504448</v>
      </c>
      <c r="H202" s="35">
        <f t="shared" si="25"/>
        <v>-1.4249753835504448</v>
      </c>
      <c r="I202" s="42">
        <f t="shared" si="26"/>
        <v>0.19388278515517512</v>
      </c>
      <c r="J202" s="35">
        <f t="shared" si="22"/>
        <v>-0.21552611920193571</v>
      </c>
      <c r="K202" s="20">
        <f t="shared" si="23"/>
        <v>-0.52216184739953708</v>
      </c>
      <c r="L202" s="20">
        <f t="shared" si="27"/>
        <v>0.37234686057146815</v>
      </c>
      <c r="M202" s="20">
        <f t="shared" si="24"/>
        <v>-0.46576759085273944</v>
      </c>
    </row>
    <row r="203" spans="1:13" x14ac:dyDescent="0.2">
      <c r="A203" s="13" t="s">
        <v>474</v>
      </c>
      <c r="B203" s="13">
        <v>0.66666666666666663</v>
      </c>
      <c r="C203" s="13">
        <v>0.18594835262689224</v>
      </c>
      <c r="D203" s="13">
        <v>12.506502395619439</v>
      </c>
      <c r="E203" s="13">
        <v>0.125</v>
      </c>
      <c r="F203" s="13">
        <v>0</v>
      </c>
      <c r="G203" s="35">
        <f t="shared" si="21"/>
        <v>-1.090915257052077</v>
      </c>
      <c r="H203" s="35">
        <f t="shared" si="25"/>
        <v>-1.090915257052077</v>
      </c>
      <c r="I203" s="42">
        <f t="shared" si="26"/>
        <v>0.25144596870594138</v>
      </c>
      <c r="J203" s="35">
        <f t="shared" si="22"/>
        <v>-0.28961189163013829</v>
      </c>
      <c r="K203" s="20">
        <f t="shared" si="23"/>
        <v>-0.69314773459698364</v>
      </c>
      <c r="L203" s="20">
        <f t="shared" si="27"/>
        <v>0.33333321021400281</v>
      </c>
      <c r="M203" s="20">
        <f t="shared" si="24"/>
        <v>-0.40546492342918555</v>
      </c>
    </row>
    <row r="204" spans="1:13" x14ac:dyDescent="0.2">
      <c r="A204" s="13" t="s">
        <v>475</v>
      </c>
      <c r="B204" s="13">
        <v>0.33333333333333331</v>
      </c>
      <c r="C204" s="13">
        <v>0.1449953227315248</v>
      </c>
      <c r="D204" s="13">
        <v>19.348391512662559</v>
      </c>
      <c r="E204" s="13">
        <v>0.90909090909090906</v>
      </c>
      <c r="F204" s="13">
        <v>0</v>
      </c>
      <c r="G204" s="35">
        <f t="shared" si="21"/>
        <v>-1.4794371236581612</v>
      </c>
      <c r="H204" s="35">
        <f t="shared" si="25"/>
        <v>-1.4794371236581612</v>
      </c>
      <c r="I204" s="42">
        <f t="shared" si="26"/>
        <v>0.18551245349301868</v>
      </c>
      <c r="J204" s="35">
        <f t="shared" si="22"/>
        <v>-0.20519614079666706</v>
      </c>
      <c r="K204" s="20">
        <f t="shared" si="23"/>
        <v>-0.7044939591278857</v>
      </c>
      <c r="L204" s="20">
        <f t="shared" si="27"/>
        <v>0.33081661343093061</v>
      </c>
      <c r="M204" s="20">
        <f t="shared" si="24"/>
        <v>-0.40169713598595791</v>
      </c>
    </row>
    <row r="205" spans="1:13" x14ac:dyDescent="0.2">
      <c r="A205" s="13" t="s">
        <v>476</v>
      </c>
      <c r="B205" s="13">
        <v>0.66666666666666663</v>
      </c>
      <c r="C205" s="13">
        <v>0.23923694779116467</v>
      </c>
      <c r="D205" s="13">
        <v>12.725530458590006</v>
      </c>
      <c r="E205" s="13">
        <v>0</v>
      </c>
      <c r="F205" s="13">
        <v>0</v>
      </c>
      <c r="G205" s="35">
        <f t="shared" si="21"/>
        <v>-1.1006481249929418</v>
      </c>
      <c r="H205" s="35">
        <f t="shared" si="25"/>
        <v>-1.1006481249929418</v>
      </c>
      <c r="I205" s="42">
        <f t="shared" si="26"/>
        <v>0.24961847500148002</v>
      </c>
      <c r="J205" s="35">
        <f t="shared" si="22"/>
        <v>-0.28717350179773532</v>
      </c>
      <c r="K205" s="20">
        <f t="shared" si="23"/>
        <v>-0.67838388520134785</v>
      </c>
      <c r="L205" s="20">
        <f t="shared" si="27"/>
        <v>0.33662209806945859</v>
      </c>
      <c r="M205" s="20">
        <f t="shared" si="24"/>
        <v>-0.41041046334876541</v>
      </c>
    </row>
    <row r="206" spans="1:13" x14ac:dyDescent="0.2">
      <c r="A206" s="13" t="s">
        <v>477</v>
      </c>
      <c r="B206" s="13">
        <v>0.5</v>
      </c>
      <c r="C206" s="13">
        <v>0.18260513240792911</v>
      </c>
      <c r="D206" s="13">
        <v>15.425051334702259</v>
      </c>
      <c r="E206" s="13">
        <v>0.13636363636363635</v>
      </c>
      <c r="F206" s="13">
        <v>0</v>
      </c>
      <c r="G206" s="35">
        <f t="shared" si="21"/>
        <v>-1.2390491422574035</v>
      </c>
      <c r="H206" s="35">
        <f t="shared" si="25"/>
        <v>-1.2390491422574035</v>
      </c>
      <c r="I206" s="42">
        <f t="shared" si="26"/>
        <v>0.22460153965010307</v>
      </c>
      <c r="J206" s="35">
        <f t="shared" si="22"/>
        <v>-0.25437823936773762</v>
      </c>
      <c r="K206" s="20">
        <f t="shared" si="23"/>
        <v>-0.69407398907333184</v>
      </c>
      <c r="L206" s="20">
        <f t="shared" si="27"/>
        <v>0.33312740770959137</v>
      </c>
      <c r="M206" s="20">
        <f t="shared" si="24"/>
        <v>-0.40515626736876265</v>
      </c>
    </row>
    <row r="207" spans="1:13" x14ac:dyDescent="0.2">
      <c r="A207" s="13" t="s">
        <v>478</v>
      </c>
      <c r="B207" s="13">
        <v>0.75</v>
      </c>
      <c r="C207" s="13">
        <v>0.10380530973451327</v>
      </c>
      <c r="D207" s="13">
        <v>13.998631074606434</v>
      </c>
      <c r="E207" s="13">
        <v>1.6923076923076923</v>
      </c>
      <c r="F207" s="13">
        <v>0</v>
      </c>
      <c r="G207" s="35">
        <f t="shared" si="21"/>
        <v>-1.2990755584025273</v>
      </c>
      <c r="H207" s="35">
        <f t="shared" si="25"/>
        <v>-1.2990755584025273</v>
      </c>
      <c r="I207" s="42">
        <f t="shared" si="26"/>
        <v>0.21432064007491361</v>
      </c>
      <c r="J207" s="35">
        <f t="shared" si="22"/>
        <v>-0.24120650880929873</v>
      </c>
      <c r="K207" s="20">
        <f t="shared" si="23"/>
        <v>-0.71590584091267473</v>
      </c>
      <c r="L207" s="20">
        <f t="shared" si="27"/>
        <v>0.32829518098146604</v>
      </c>
      <c r="M207" s="20">
        <f t="shared" si="24"/>
        <v>-0.39793629237368122</v>
      </c>
    </row>
    <row r="208" spans="1:13" x14ac:dyDescent="0.2">
      <c r="A208" s="13" t="s">
        <v>479</v>
      </c>
      <c r="B208" s="13">
        <v>1</v>
      </c>
      <c r="C208" s="13">
        <v>0.74955752212389382</v>
      </c>
      <c r="D208" s="13">
        <v>11.967145790554415</v>
      </c>
      <c r="E208" s="13">
        <v>0.63636363636363635</v>
      </c>
      <c r="F208" s="13">
        <v>0</v>
      </c>
      <c r="G208" s="35">
        <f t="shared" si="21"/>
        <v>-1.1538182946054776</v>
      </c>
      <c r="H208" s="35">
        <f t="shared" si="25"/>
        <v>-1.1538182946054776</v>
      </c>
      <c r="I208" s="42">
        <f t="shared" si="26"/>
        <v>0.23979234718184309</v>
      </c>
      <c r="J208" s="35">
        <f t="shared" si="22"/>
        <v>-0.27416365562925477</v>
      </c>
      <c r="K208" s="20">
        <f t="shared" si="23"/>
        <v>-0.53699723239661834</v>
      </c>
      <c r="L208" s="20">
        <f t="shared" si="27"/>
        <v>0.36888637859853579</v>
      </c>
      <c r="M208" s="20">
        <f t="shared" si="24"/>
        <v>-0.46026936703832733</v>
      </c>
    </row>
    <row r="209" spans="1:13" x14ac:dyDescent="0.2">
      <c r="A209" s="13" t="s">
        <v>480</v>
      </c>
      <c r="B209" s="13">
        <v>0.6</v>
      </c>
      <c r="C209" s="13">
        <v>0.33877005347593581</v>
      </c>
      <c r="D209" s="13">
        <v>15.000684462696784</v>
      </c>
      <c r="E209" s="13">
        <v>0.2</v>
      </c>
      <c r="F209" s="13">
        <v>1</v>
      </c>
      <c r="G209" s="35">
        <f t="shared" si="21"/>
        <v>-1.2374414138044305</v>
      </c>
      <c r="H209" s="35">
        <f t="shared" si="25"/>
        <v>-1.2374414138044305</v>
      </c>
      <c r="I209" s="42">
        <f t="shared" si="26"/>
        <v>0.22488165867183182</v>
      </c>
      <c r="J209" s="35">
        <f t="shared" si="22"/>
        <v>-1.4921809766024892</v>
      </c>
      <c r="K209" s="20">
        <f t="shared" si="23"/>
        <v>-0.65080778232830594</v>
      </c>
      <c r="L209" s="20">
        <f t="shared" si="27"/>
        <v>0.34280752851903867</v>
      </c>
      <c r="M209" s="20">
        <f t="shared" si="24"/>
        <v>-1.0705861306588338</v>
      </c>
    </row>
    <row r="210" spans="1:13" x14ac:dyDescent="0.2">
      <c r="A210" s="13" t="s">
        <v>481</v>
      </c>
      <c r="B210" s="13">
        <v>0.83333333333333337</v>
      </c>
      <c r="C210" s="13">
        <v>0.74399563318777295</v>
      </c>
      <c r="D210" s="13">
        <v>13.861738535249829</v>
      </c>
      <c r="E210" s="13">
        <v>0.20689655172413793</v>
      </c>
      <c r="F210" s="13">
        <v>0</v>
      </c>
      <c r="G210" s="35">
        <f t="shared" si="21"/>
        <v>-1.210471935135522</v>
      </c>
      <c r="H210" s="35">
        <f t="shared" si="25"/>
        <v>-1.210471935135522</v>
      </c>
      <c r="I210" s="42">
        <f t="shared" si="26"/>
        <v>0.22961755812092954</v>
      </c>
      <c r="J210" s="35">
        <f t="shared" si="22"/>
        <v>-0.26086820967295571</v>
      </c>
      <c r="K210" s="20">
        <f t="shared" si="23"/>
        <v>-0.53853817920437352</v>
      </c>
      <c r="L210" s="20">
        <f t="shared" si="27"/>
        <v>0.36852770451397487</v>
      </c>
      <c r="M210" s="20">
        <f t="shared" si="24"/>
        <v>-0.45970120911828094</v>
      </c>
    </row>
    <row r="211" spans="1:13" x14ac:dyDescent="0.2">
      <c r="A211" s="13" t="s">
        <v>482</v>
      </c>
      <c r="B211" s="13">
        <v>0.75</v>
      </c>
      <c r="C211" s="13">
        <v>0.22943053272744851</v>
      </c>
      <c r="D211" s="13">
        <v>11.939767282683095</v>
      </c>
      <c r="E211" s="13">
        <v>0.19230769230769232</v>
      </c>
      <c r="F211" s="13">
        <v>0</v>
      </c>
      <c r="G211" s="35">
        <f t="shared" si="21"/>
        <v>-1.0926924453554063</v>
      </c>
      <c r="H211" s="35">
        <f t="shared" si="25"/>
        <v>-1.0926924453554063</v>
      </c>
      <c r="I211" s="42">
        <f t="shared" si="26"/>
        <v>0.25111161251778663</v>
      </c>
      <c r="J211" s="35">
        <f t="shared" si="22"/>
        <v>-0.28916532194636424</v>
      </c>
      <c r="K211" s="20">
        <f t="shared" si="23"/>
        <v>-0.68110079741615637</v>
      </c>
      <c r="L211" s="20">
        <f t="shared" si="27"/>
        <v>0.33601566031789282</v>
      </c>
      <c r="M211" s="20">
        <f t="shared" si="24"/>
        <v>-0.40949671459993292</v>
      </c>
    </row>
    <row r="212" spans="1:13" x14ac:dyDescent="0.2">
      <c r="A212" s="13" t="s">
        <v>483</v>
      </c>
      <c r="B212" s="13">
        <v>0.66666666666666663</v>
      </c>
      <c r="C212" s="13">
        <v>0.40021405187610176</v>
      </c>
      <c r="D212" s="13">
        <v>15.477070499657769</v>
      </c>
      <c r="E212" s="13">
        <v>0.66666666666666663</v>
      </c>
      <c r="F212" s="13">
        <v>0</v>
      </c>
      <c r="G212" s="35">
        <f t="shared" si="21"/>
        <v>-1.3145564562478109</v>
      </c>
      <c r="H212" s="35">
        <f t="shared" si="25"/>
        <v>-1.3145564562478109</v>
      </c>
      <c r="I212" s="42">
        <f t="shared" si="26"/>
        <v>0.21172538297882718</v>
      </c>
      <c r="J212" s="35">
        <f t="shared" si="22"/>
        <v>-0.2379087510780116</v>
      </c>
      <c r="K212" s="20">
        <f t="shared" si="23"/>
        <v>-0.63378444110774512</v>
      </c>
      <c r="L212" s="20">
        <f t="shared" si="27"/>
        <v>0.34665292321806623</v>
      </c>
      <c r="M212" s="20">
        <f t="shared" si="24"/>
        <v>-0.42564677975622006</v>
      </c>
    </row>
    <row r="213" spans="1:13" x14ac:dyDescent="0.2">
      <c r="A213" s="13" t="s">
        <v>484</v>
      </c>
      <c r="B213" s="13">
        <v>1</v>
      </c>
      <c r="C213" s="13">
        <v>0.20535612535612535</v>
      </c>
      <c r="D213" s="13">
        <v>7.3620807665982202</v>
      </c>
      <c r="E213" s="13">
        <v>0</v>
      </c>
      <c r="F213" s="13">
        <v>0</v>
      </c>
      <c r="G213" s="35">
        <f t="shared" si="21"/>
        <v>-0.86301781515399922</v>
      </c>
      <c r="H213" s="35">
        <f t="shared" si="25"/>
        <v>-0.86301781515399922</v>
      </c>
      <c r="I213" s="42">
        <f t="shared" si="26"/>
        <v>0.2967092234376652</v>
      </c>
      <c r="J213" s="35">
        <f t="shared" si="22"/>
        <v>-0.35198485026811632</v>
      </c>
      <c r="K213" s="20">
        <f t="shared" si="23"/>
        <v>-0.68777072225886837</v>
      </c>
      <c r="L213" s="20">
        <f t="shared" si="27"/>
        <v>0.33452917052554887</v>
      </c>
      <c r="M213" s="20">
        <f t="shared" si="24"/>
        <v>-0.40726047460283249</v>
      </c>
    </row>
    <row r="214" spans="1:13" x14ac:dyDescent="0.2">
      <c r="A214" s="13" t="s">
        <v>485</v>
      </c>
      <c r="B214" s="13">
        <v>0.5</v>
      </c>
      <c r="C214" s="13">
        <v>0.40371742620723727</v>
      </c>
      <c r="D214" s="13">
        <v>17.084188911704313</v>
      </c>
      <c r="E214" s="13">
        <v>9.0909090909090912E-2</v>
      </c>
      <c r="F214" s="13">
        <v>0</v>
      </c>
      <c r="G214" s="35">
        <f t="shared" si="21"/>
        <v>-1.3432940750131881</v>
      </c>
      <c r="H214" s="35">
        <f t="shared" si="25"/>
        <v>-1.3432940750131881</v>
      </c>
      <c r="I214" s="42">
        <f t="shared" si="26"/>
        <v>0.20696887104360789</v>
      </c>
      <c r="J214" s="35">
        <f t="shared" si="22"/>
        <v>-0.23189280344384705</v>
      </c>
      <c r="K214" s="20">
        <f t="shared" si="23"/>
        <v>-0.63281381520098257</v>
      </c>
      <c r="L214" s="20">
        <f t="shared" si="27"/>
        <v>0.34687278781814379</v>
      </c>
      <c r="M214" s="20">
        <f t="shared" si="24"/>
        <v>-0.42598335676199883</v>
      </c>
    </row>
    <row r="215" spans="1:13" x14ac:dyDescent="0.2">
      <c r="A215" s="13" t="s">
        <v>486</v>
      </c>
      <c r="B215" s="13">
        <v>0.25</v>
      </c>
      <c r="C215" s="13">
        <v>8.6226051468087525E-2</v>
      </c>
      <c r="D215" s="13">
        <v>19.674195756331279</v>
      </c>
      <c r="E215" s="13">
        <v>0.32608695652173914</v>
      </c>
      <c r="F215" s="13">
        <v>0</v>
      </c>
      <c r="G215" s="35">
        <f t="shared" si="21"/>
        <v>-1.470354063537449</v>
      </c>
      <c r="H215" s="35">
        <f t="shared" si="25"/>
        <v>-1.470354063537449</v>
      </c>
      <c r="I215" s="42">
        <f t="shared" si="26"/>
        <v>0.18688880401978264</v>
      </c>
      <c r="J215" s="35">
        <f t="shared" si="22"/>
        <v>-0.20688740636343009</v>
      </c>
      <c r="K215" s="20">
        <f t="shared" si="23"/>
        <v>-0.72077625494277675</v>
      </c>
      <c r="L215" s="20">
        <f t="shared" si="27"/>
        <v>0.32722206921040636</v>
      </c>
      <c r="M215" s="20">
        <f t="shared" si="24"/>
        <v>-0.39633997289826772</v>
      </c>
    </row>
    <row r="216" spans="1:13" x14ac:dyDescent="0.2">
      <c r="A216" s="13" t="s">
        <v>487</v>
      </c>
      <c r="B216" s="13">
        <v>0.72222222222222221</v>
      </c>
      <c r="C216" s="13">
        <v>0.31937966417910446</v>
      </c>
      <c r="D216" s="13">
        <v>12.832306639288159</v>
      </c>
      <c r="E216" s="13">
        <v>3.4482758620689655E-2</v>
      </c>
      <c r="F216" s="13">
        <v>0</v>
      </c>
      <c r="G216" s="35">
        <f t="shared" si="21"/>
        <v>-1.1360623978504492</v>
      </c>
      <c r="H216" s="35">
        <f t="shared" si="25"/>
        <v>-1.1360623978504492</v>
      </c>
      <c r="I216" s="42">
        <f t="shared" si="26"/>
        <v>0.24304404283184569</v>
      </c>
      <c r="J216" s="35">
        <f t="shared" si="22"/>
        <v>-0.27845020799266446</v>
      </c>
      <c r="K216" s="20">
        <f t="shared" si="23"/>
        <v>-0.65617997850684395</v>
      </c>
      <c r="L216" s="20">
        <f t="shared" si="27"/>
        <v>0.34159824771958103</v>
      </c>
      <c r="M216" s="20">
        <f t="shared" si="24"/>
        <v>-0.41793996820055401</v>
      </c>
    </row>
    <row r="217" spans="1:13" x14ac:dyDescent="0.2">
      <c r="A217" s="13" t="s">
        <v>488</v>
      </c>
      <c r="B217" s="13">
        <v>0.25</v>
      </c>
      <c r="C217" s="13">
        <v>1.190312596719282</v>
      </c>
      <c r="D217" s="13">
        <v>27.748117727583846</v>
      </c>
      <c r="E217" s="13">
        <v>0.73684210526315785</v>
      </c>
      <c r="F217" s="13">
        <v>0</v>
      </c>
      <c r="G217" s="35">
        <f t="shared" si="21"/>
        <v>-1.9542759074775258</v>
      </c>
      <c r="H217" s="35">
        <f t="shared" si="25"/>
        <v>-1.9542759074775258</v>
      </c>
      <c r="I217" s="42">
        <f t="shared" si="26"/>
        <v>0.12408786201456123</v>
      </c>
      <c r="J217" s="35">
        <f t="shared" si="22"/>
        <v>-0.13248949217941744</v>
      </c>
      <c r="K217" s="20">
        <f t="shared" si="23"/>
        <v>-0.41488401996103624</v>
      </c>
      <c r="L217" s="20">
        <f t="shared" si="27"/>
        <v>0.39774160501391176</v>
      </c>
      <c r="M217" s="20">
        <f t="shared" si="24"/>
        <v>-0.50706869821346867</v>
      </c>
    </row>
    <row r="218" spans="1:13" x14ac:dyDescent="0.2">
      <c r="A218" s="13" t="s">
        <v>489</v>
      </c>
      <c r="B218" s="13">
        <v>0.6</v>
      </c>
      <c r="C218" s="13">
        <v>0.25113268608414241</v>
      </c>
      <c r="D218" s="13">
        <v>14.340862422997947</v>
      </c>
      <c r="E218" s="13">
        <v>0</v>
      </c>
      <c r="F218" s="13">
        <v>0</v>
      </c>
      <c r="G218" s="35">
        <f t="shared" si="21"/>
        <v>-1.2011839719519017</v>
      </c>
      <c r="H218" s="35">
        <f t="shared" si="25"/>
        <v>-1.2011839719519017</v>
      </c>
      <c r="I218" s="42">
        <f t="shared" si="26"/>
        <v>0.23126466143834271</v>
      </c>
      <c r="J218" s="35">
        <f t="shared" si="22"/>
        <v>-0.26300853183299239</v>
      </c>
      <c r="K218" s="20">
        <f t="shared" si="23"/>
        <v>-0.67508811641506217</v>
      </c>
      <c r="L218" s="20">
        <f t="shared" si="27"/>
        <v>0.3373584643229835</v>
      </c>
      <c r="M218" s="20">
        <f t="shared" si="24"/>
        <v>-0.41152110518150858</v>
      </c>
    </row>
    <row r="219" spans="1:13" x14ac:dyDescent="0.2">
      <c r="A219" s="13" t="s">
        <v>490</v>
      </c>
      <c r="B219" s="13">
        <v>1</v>
      </c>
      <c r="C219" s="13">
        <v>0.8821046707934721</v>
      </c>
      <c r="D219" s="13">
        <v>12.366872005475702</v>
      </c>
      <c r="E219" s="13">
        <v>0.2</v>
      </c>
      <c r="F219" s="13">
        <v>0</v>
      </c>
      <c r="G219" s="35">
        <f t="shared" si="21"/>
        <v>-1.1665028464105551</v>
      </c>
      <c r="H219" s="35">
        <f t="shared" si="25"/>
        <v>-1.1665028464105551</v>
      </c>
      <c r="I219" s="42">
        <f t="shared" si="26"/>
        <v>0.2374876928341145</v>
      </c>
      <c r="J219" s="35">
        <f t="shared" si="22"/>
        <v>-0.27113663008540401</v>
      </c>
      <c r="K219" s="20">
        <f t="shared" si="23"/>
        <v>-0.50027443768330193</v>
      </c>
      <c r="L219" s="20">
        <f t="shared" si="27"/>
        <v>0.37747617709160841</v>
      </c>
      <c r="M219" s="20">
        <f t="shared" si="24"/>
        <v>-0.47397338164318592</v>
      </c>
    </row>
    <row r="220" spans="1:13" x14ac:dyDescent="0.2">
      <c r="A220" s="13" t="s">
        <v>491</v>
      </c>
      <c r="B220" s="13">
        <v>1</v>
      </c>
      <c r="C220" s="13">
        <v>0.47866194247603167</v>
      </c>
      <c r="D220" s="13">
        <v>9.3278576317590698</v>
      </c>
      <c r="E220" s="13">
        <v>0</v>
      </c>
      <c r="F220" s="13">
        <v>0</v>
      </c>
      <c r="G220" s="35">
        <f t="shared" si="21"/>
        <v>-0.98197467147993567</v>
      </c>
      <c r="H220" s="35">
        <f t="shared" si="25"/>
        <v>-0.98197467147993567</v>
      </c>
      <c r="I220" s="42">
        <f t="shared" si="26"/>
        <v>0.2725001414394872</v>
      </c>
      <c r="J220" s="35">
        <f t="shared" si="22"/>
        <v>-0.31814147435504747</v>
      </c>
      <c r="K220" s="20">
        <f t="shared" si="23"/>
        <v>-0.61205009366149843</v>
      </c>
      <c r="L220" s="20">
        <f t="shared" si="27"/>
        <v>0.35159168579644468</v>
      </c>
      <c r="M220" s="20">
        <f t="shared" si="24"/>
        <v>-0.43323466655699683</v>
      </c>
    </row>
    <row r="221" spans="1:13" x14ac:dyDescent="0.2">
      <c r="A221" s="13" t="s">
        <v>492</v>
      </c>
      <c r="B221" s="13">
        <v>0.5714285714285714</v>
      </c>
      <c r="C221" s="13">
        <v>0.26154083204930662</v>
      </c>
      <c r="D221" s="13">
        <v>15.19233401779603</v>
      </c>
      <c r="E221" s="13">
        <v>9.375E-2</v>
      </c>
      <c r="F221" s="13">
        <v>0</v>
      </c>
      <c r="G221" s="35">
        <f t="shared" si="21"/>
        <v>-1.2564571664062332</v>
      </c>
      <c r="H221" s="35">
        <f t="shared" si="25"/>
        <v>-1.2564571664062332</v>
      </c>
      <c r="I221" s="42">
        <f t="shared" si="26"/>
        <v>0.22158437414306839</v>
      </c>
      <c r="J221" s="35">
        <f t="shared" si="22"/>
        <v>-0.25049467398380731</v>
      </c>
      <c r="K221" s="20">
        <f t="shared" si="23"/>
        <v>-0.67220449189758757</v>
      </c>
      <c r="L221" s="20">
        <f t="shared" si="27"/>
        <v>0.33800339406384644</v>
      </c>
      <c r="M221" s="20">
        <f t="shared" si="24"/>
        <v>-0.41249485004293424</v>
      </c>
    </row>
    <row r="222" spans="1:13" x14ac:dyDescent="0.2">
      <c r="A222" s="13" t="s">
        <v>493</v>
      </c>
      <c r="B222" s="13">
        <v>0.875</v>
      </c>
      <c r="C222" s="13">
        <v>1.8142076502732241E-2</v>
      </c>
      <c r="D222" s="13">
        <v>8.7474332648870643</v>
      </c>
      <c r="E222" s="13">
        <v>0.1111111111111111</v>
      </c>
      <c r="F222" s="13">
        <v>0</v>
      </c>
      <c r="G222" s="35">
        <f t="shared" si="21"/>
        <v>-0.94394135974288884</v>
      </c>
      <c r="H222" s="35">
        <f t="shared" si="25"/>
        <v>-0.94394135974288884</v>
      </c>
      <c r="I222" s="42">
        <f t="shared" si="26"/>
        <v>0.2801048942214307</v>
      </c>
      <c r="J222" s="35">
        <f t="shared" si="22"/>
        <v>-0.32864976400398693</v>
      </c>
      <c r="K222" s="20">
        <f t="shared" si="23"/>
        <v>-0.73963923208724969</v>
      </c>
      <c r="L222" s="20">
        <f t="shared" si="27"/>
        <v>0.32308303880786943</v>
      </c>
      <c r="M222" s="20">
        <f t="shared" si="24"/>
        <v>-0.39020667062072251</v>
      </c>
    </row>
    <row r="223" spans="1:13" x14ac:dyDescent="0.2">
      <c r="A223" s="13" t="s">
        <v>494</v>
      </c>
      <c r="B223" s="13">
        <v>1</v>
      </c>
      <c r="C223" s="13">
        <v>0.81923076923076921</v>
      </c>
      <c r="D223" s="13">
        <v>11.945242984257359</v>
      </c>
      <c r="E223" s="13">
        <v>0.1111111111111111</v>
      </c>
      <c r="F223" s="13">
        <v>1</v>
      </c>
      <c r="G223" s="35">
        <f t="shared" si="21"/>
        <v>-1.1443627702829586</v>
      </c>
      <c r="H223" s="35">
        <f t="shared" si="25"/>
        <v>-1.1443627702829586</v>
      </c>
      <c r="I223" s="42">
        <f t="shared" si="26"/>
        <v>0.24152025187055279</v>
      </c>
      <c r="J223" s="35">
        <f t="shared" si="22"/>
        <v>-1.4208019507282148</v>
      </c>
      <c r="K223" s="20">
        <f t="shared" si="23"/>
        <v>-0.51769394012517023</v>
      </c>
      <c r="L223" s="20">
        <f t="shared" si="27"/>
        <v>0.37339162552915578</v>
      </c>
      <c r="M223" s="20">
        <f t="shared" si="24"/>
        <v>-0.98512747573941928</v>
      </c>
    </row>
    <row r="224" spans="1:13" x14ac:dyDescent="0.2">
      <c r="A224" s="13" t="s">
        <v>495</v>
      </c>
      <c r="B224" s="13">
        <v>0.6</v>
      </c>
      <c r="C224" s="13">
        <v>0.44455410592096861</v>
      </c>
      <c r="D224" s="13">
        <v>16.128678986995208</v>
      </c>
      <c r="E224" s="13">
        <v>0.1111111111111111</v>
      </c>
      <c r="F224" s="13">
        <v>0</v>
      </c>
      <c r="G224" s="35">
        <f t="shared" si="21"/>
        <v>-1.3224963978242801</v>
      </c>
      <c r="H224" s="35">
        <f t="shared" si="25"/>
        <v>-1.3224963978242801</v>
      </c>
      <c r="I224" s="42">
        <f t="shared" si="26"/>
        <v>0.21040325776942639</v>
      </c>
      <c r="J224" s="35">
        <f t="shared" si="22"/>
        <v>-0.23623291671918098</v>
      </c>
      <c r="K224" s="20">
        <f t="shared" si="23"/>
        <v>-0.62149982602088194</v>
      </c>
      <c r="L224" s="20">
        <f t="shared" si="27"/>
        <v>0.34944041631322642</v>
      </c>
      <c r="M224" s="20">
        <f t="shared" si="24"/>
        <v>-0.42992238847292202</v>
      </c>
    </row>
    <row r="225" spans="1:13" x14ac:dyDescent="0.2">
      <c r="A225" s="13" t="s">
        <v>496</v>
      </c>
      <c r="B225" s="13">
        <v>0.5</v>
      </c>
      <c r="C225" s="13">
        <v>0</v>
      </c>
      <c r="D225" s="13">
        <v>15.832991101984941</v>
      </c>
      <c r="E225" s="13">
        <v>0.5625</v>
      </c>
      <c r="F225" s="13">
        <v>0</v>
      </c>
      <c r="G225" s="35">
        <f t="shared" si="21"/>
        <v>-1.3220566017669848</v>
      </c>
      <c r="H225" s="35">
        <f t="shared" si="25"/>
        <v>-1.3220566017669848</v>
      </c>
      <c r="I225" s="42">
        <f t="shared" si="26"/>
        <v>0.21047633203331267</v>
      </c>
      <c r="J225" s="35">
        <f t="shared" si="22"/>
        <v>-0.23632546731059459</v>
      </c>
      <c r="K225" s="20">
        <f t="shared" si="23"/>
        <v>-0.74466557748788842</v>
      </c>
      <c r="L225" s="20">
        <f t="shared" si="27"/>
        <v>0.32198475407159949</v>
      </c>
      <c r="M225" s="20">
        <f t="shared" si="24"/>
        <v>-0.38858550467450192</v>
      </c>
    </row>
    <row r="226" spans="1:13" x14ac:dyDescent="0.2">
      <c r="A226" s="13" t="s">
        <v>497</v>
      </c>
      <c r="B226" s="13">
        <v>1</v>
      </c>
      <c r="C226" s="13">
        <v>0.67765690376569032</v>
      </c>
      <c r="D226" s="13">
        <v>10.932238193018481</v>
      </c>
      <c r="E226" s="13">
        <v>0</v>
      </c>
      <c r="F226" s="13">
        <v>0</v>
      </c>
      <c r="G226" s="35">
        <f t="shared" si="21"/>
        <v>-1.0859650140444905</v>
      </c>
      <c r="H226" s="35">
        <f t="shared" si="25"/>
        <v>-1.0859650140444905</v>
      </c>
      <c r="I226" s="42">
        <f t="shared" si="26"/>
        <v>0.25237885378745456</v>
      </c>
      <c r="J226" s="35">
        <f t="shared" si="22"/>
        <v>-0.29085891833721145</v>
      </c>
      <c r="K226" s="20">
        <f t="shared" si="23"/>
        <v>-0.55691762807642997</v>
      </c>
      <c r="L226" s="20">
        <f t="shared" si="27"/>
        <v>0.3642609606366442</v>
      </c>
      <c r="M226" s="20">
        <f t="shared" si="24"/>
        <v>-0.45296711531086153</v>
      </c>
    </row>
    <row r="227" spans="1:13" x14ac:dyDescent="0.2">
      <c r="A227" s="13" t="s">
        <v>498</v>
      </c>
      <c r="B227" s="13">
        <v>1</v>
      </c>
      <c r="C227" s="13">
        <v>0.26695652173913043</v>
      </c>
      <c r="D227" s="13">
        <v>9.3004791238877473</v>
      </c>
      <c r="E227" s="13">
        <v>0.5</v>
      </c>
      <c r="F227" s="13">
        <v>1</v>
      </c>
      <c r="G227" s="35">
        <f t="shared" si="21"/>
        <v>-1.0278358274438073</v>
      </c>
      <c r="H227" s="35">
        <f t="shared" si="25"/>
        <v>-1.0278358274438073</v>
      </c>
      <c r="I227" s="42">
        <f t="shared" si="26"/>
        <v>0.26350388922880286</v>
      </c>
      <c r="J227" s="35">
        <f t="shared" si="22"/>
        <v>-1.3336871512280413</v>
      </c>
      <c r="K227" s="20">
        <f t="shared" si="23"/>
        <v>-0.67070405026073121</v>
      </c>
      <c r="L227" s="20">
        <f t="shared" si="27"/>
        <v>0.33833921009533519</v>
      </c>
      <c r="M227" s="20">
        <f t="shared" si="24"/>
        <v>-1.0837063065853043</v>
      </c>
    </row>
    <row r="228" spans="1:13" x14ac:dyDescent="0.2">
      <c r="A228" s="13" t="s">
        <v>499</v>
      </c>
      <c r="B228" s="13">
        <v>0.77777777777777779</v>
      </c>
      <c r="C228" s="13">
        <v>1.0772972972972974</v>
      </c>
      <c r="D228" s="13">
        <v>17.560574948665298</v>
      </c>
      <c r="E228" s="13">
        <v>0.13157894736842105</v>
      </c>
      <c r="F228" s="13">
        <v>1</v>
      </c>
      <c r="G228" s="35">
        <f t="shared" si="21"/>
        <v>-1.4395155354614892</v>
      </c>
      <c r="H228" s="35">
        <f t="shared" si="25"/>
        <v>-1.4395155354614892</v>
      </c>
      <c r="I228" s="42">
        <f t="shared" si="26"/>
        <v>0.19162038188143377</v>
      </c>
      <c r="J228" s="35">
        <f t="shared" si="22"/>
        <v>-1.6522390418512936</v>
      </c>
      <c r="K228" s="20">
        <f t="shared" si="23"/>
        <v>-0.44619542636845355</v>
      </c>
      <c r="L228" s="20">
        <f t="shared" si="27"/>
        <v>0.39026571735451759</v>
      </c>
      <c r="M228" s="20">
        <f t="shared" si="24"/>
        <v>-0.94092744530596228</v>
      </c>
    </row>
    <row r="229" spans="1:13" x14ac:dyDescent="0.2">
      <c r="A229" s="13" t="s">
        <v>500</v>
      </c>
      <c r="B229" s="13">
        <v>0.5</v>
      </c>
      <c r="C229" s="13">
        <v>0.24953181572266844</v>
      </c>
      <c r="D229" s="13">
        <v>16.859685147159478</v>
      </c>
      <c r="E229" s="13">
        <v>0.15151515151515152</v>
      </c>
      <c r="F229" s="13">
        <v>0</v>
      </c>
      <c r="G229" s="35">
        <f t="shared" si="21"/>
        <v>-1.3635138050757749</v>
      </c>
      <c r="H229" s="35">
        <f t="shared" si="25"/>
        <v>-1.3635138050757749</v>
      </c>
      <c r="I229" s="42">
        <f t="shared" si="26"/>
        <v>0.20366981035945159</v>
      </c>
      <c r="J229" s="35">
        <f t="shared" si="22"/>
        <v>-0.22774136804187989</v>
      </c>
      <c r="K229" s="20">
        <f t="shared" si="23"/>
        <v>-0.6755316448820049</v>
      </c>
      <c r="L229" s="20">
        <f t="shared" si="27"/>
        <v>0.3372593216940139</v>
      </c>
      <c r="M229" s="20">
        <f t="shared" si="24"/>
        <v>-0.41137149908583515</v>
      </c>
    </row>
    <row r="230" spans="1:13" x14ac:dyDescent="0.2">
      <c r="A230" s="13" t="s">
        <v>501</v>
      </c>
      <c r="B230" s="13">
        <v>0.93333333333333335</v>
      </c>
      <c r="C230" s="13">
        <v>0.61506196893435083</v>
      </c>
      <c r="D230" s="13">
        <v>12.328542094455852</v>
      </c>
      <c r="E230" s="13">
        <v>0.25</v>
      </c>
      <c r="F230" s="13">
        <v>0</v>
      </c>
      <c r="G230" s="35">
        <f t="shared" si="21"/>
        <v>-1.1798204893510456</v>
      </c>
      <c r="H230" s="35">
        <f t="shared" si="25"/>
        <v>-1.1798204893510456</v>
      </c>
      <c r="I230" s="42">
        <f t="shared" si="26"/>
        <v>0.23508447426373258</v>
      </c>
      <c r="J230" s="35">
        <f t="shared" si="22"/>
        <v>-0.26798987512692629</v>
      </c>
      <c r="K230" s="20">
        <f t="shared" si="23"/>
        <v>-0.57425984150747811</v>
      </c>
      <c r="L230" s="20">
        <f t="shared" si="27"/>
        <v>0.36025447081841588</v>
      </c>
      <c r="M230" s="20">
        <f t="shared" si="24"/>
        <v>-0.44668479235026992</v>
      </c>
    </row>
    <row r="231" spans="1:13" x14ac:dyDescent="0.2">
      <c r="A231" s="13" t="s">
        <v>502</v>
      </c>
      <c r="B231" s="13">
        <v>1</v>
      </c>
      <c r="C231" s="13">
        <v>0</v>
      </c>
      <c r="D231" s="13">
        <v>6.9267624914442161</v>
      </c>
      <c r="E231" s="13">
        <v>0.1</v>
      </c>
      <c r="F231" s="13">
        <v>0</v>
      </c>
      <c r="G231" s="35">
        <f t="shared" si="21"/>
        <v>-0.87579626725298032</v>
      </c>
      <c r="H231" s="35">
        <f t="shared" si="25"/>
        <v>-0.87579626725298032</v>
      </c>
      <c r="I231" s="42">
        <f t="shared" si="26"/>
        <v>0.29404965235748631</v>
      </c>
      <c r="J231" s="35">
        <f t="shared" si="22"/>
        <v>-0.34821037308035585</v>
      </c>
      <c r="K231" s="20">
        <f t="shared" si="23"/>
        <v>-0.74466557748788842</v>
      </c>
      <c r="L231" s="20">
        <f t="shared" si="27"/>
        <v>0.32198475407159949</v>
      </c>
      <c r="M231" s="20">
        <f t="shared" si="24"/>
        <v>-0.38858550467450192</v>
      </c>
    </row>
    <row r="232" spans="1:13" x14ac:dyDescent="0.2">
      <c r="A232" s="13" t="s">
        <v>503</v>
      </c>
      <c r="B232" s="13">
        <v>0.7142857142857143</v>
      </c>
      <c r="C232" s="13">
        <v>0.25154072248032616</v>
      </c>
      <c r="D232" s="13">
        <v>14.05886379192334</v>
      </c>
      <c r="E232" s="13">
        <v>0.47058823529411764</v>
      </c>
      <c r="F232" s="13">
        <v>0</v>
      </c>
      <c r="G232" s="35">
        <f t="shared" si="21"/>
        <v>-1.2611616297373194</v>
      </c>
      <c r="H232" s="35">
        <f t="shared" si="25"/>
        <v>-1.2611616297373194</v>
      </c>
      <c r="I232" s="42">
        <f t="shared" si="26"/>
        <v>0.22077398894595085</v>
      </c>
      <c r="J232" s="35">
        <f t="shared" si="22"/>
        <v>-0.24945414546809339</v>
      </c>
      <c r="K232" s="20">
        <f t="shared" si="23"/>
        <v>-0.67497506806235885</v>
      </c>
      <c r="L232" s="20">
        <f t="shared" si="27"/>
        <v>0.33738373649034537</v>
      </c>
      <c r="M232" s="20">
        <f t="shared" si="24"/>
        <v>-0.41155924442865055</v>
      </c>
    </row>
    <row r="233" spans="1:13" x14ac:dyDescent="0.2">
      <c r="A233" s="13" t="s">
        <v>504</v>
      </c>
      <c r="B233" s="13">
        <v>0.66666666666666663</v>
      </c>
      <c r="C233" s="13">
        <v>0</v>
      </c>
      <c r="D233" s="13">
        <v>12.747433264887064</v>
      </c>
      <c r="E233" s="13">
        <v>0.22727272727272727</v>
      </c>
      <c r="F233" s="13">
        <v>0</v>
      </c>
      <c r="G233" s="35">
        <f t="shared" si="21"/>
        <v>-1.1659633449624864</v>
      </c>
      <c r="H233" s="35">
        <f t="shared" si="25"/>
        <v>-1.1659633449624864</v>
      </c>
      <c r="I233" s="42">
        <f t="shared" si="26"/>
        <v>0.23758540352451543</v>
      </c>
      <c r="J233" s="35">
        <f t="shared" si="22"/>
        <v>-0.27126478139587179</v>
      </c>
      <c r="K233" s="20">
        <f t="shared" si="23"/>
        <v>-0.74466557748788842</v>
      </c>
      <c r="L233" s="20">
        <f t="shared" si="27"/>
        <v>0.32198475407159949</v>
      </c>
      <c r="M233" s="20">
        <f t="shared" si="24"/>
        <v>-0.38858550467450192</v>
      </c>
    </row>
    <row r="234" spans="1:13" x14ac:dyDescent="0.2">
      <c r="A234" s="13" t="s">
        <v>505</v>
      </c>
      <c r="B234" s="13">
        <v>1</v>
      </c>
      <c r="C234" s="13">
        <v>0.51578840031270889</v>
      </c>
      <c r="D234" s="13">
        <v>10.165639972621491</v>
      </c>
      <c r="E234" s="13">
        <v>0</v>
      </c>
      <c r="F234" s="13">
        <v>0</v>
      </c>
      <c r="G234" s="35">
        <f t="shared" si="21"/>
        <v>-1.0554339194995168</v>
      </c>
      <c r="H234" s="35">
        <f t="shared" si="25"/>
        <v>-1.0554339194995168</v>
      </c>
      <c r="I234" s="42">
        <f t="shared" si="26"/>
        <v>0.25818300511572539</v>
      </c>
      <c r="J234" s="35">
        <f t="shared" si="22"/>
        <v>-0.29865270385708836</v>
      </c>
      <c r="K234" s="20">
        <f t="shared" si="23"/>
        <v>-0.60176403844828796</v>
      </c>
      <c r="L234" s="20">
        <f t="shared" si="27"/>
        <v>0.35394021335390741</v>
      </c>
      <c r="M234" s="20">
        <f t="shared" si="24"/>
        <v>-0.43686323049416903</v>
      </c>
    </row>
    <row r="235" spans="1:13" x14ac:dyDescent="0.2">
      <c r="A235" s="13" t="s">
        <v>506</v>
      </c>
      <c r="B235" s="13">
        <v>0.88888888888888884</v>
      </c>
      <c r="C235" s="13">
        <v>0.49973418394471025</v>
      </c>
      <c r="D235" s="13">
        <v>11.93429158110883</v>
      </c>
      <c r="E235" s="13">
        <v>0</v>
      </c>
      <c r="F235" s="13">
        <v>1</v>
      </c>
      <c r="G235" s="35">
        <f t="shared" si="21"/>
        <v>-1.1405645568968261</v>
      </c>
      <c r="H235" s="35">
        <f t="shared" si="25"/>
        <v>-1.1405645568968261</v>
      </c>
      <c r="I235" s="42">
        <f t="shared" si="26"/>
        <v>0.24221672275002057</v>
      </c>
      <c r="J235" s="35">
        <f t="shared" si="22"/>
        <v>-1.4179224050360013</v>
      </c>
      <c r="K235" s="20">
        <f t="shared" si="23"/>
        <v>-0.6062119326344908</v>
      </c>
      <c r="L235" s="20">
        <f t="shared" si="27"/>
        <v>0.3529237907889895</v>
      </c>
      <c r="M235" s="20">
        <f t="shared" si="24"/>
        <v>-1.0415031354726432</v>
      </c>
    </row>
    <row r="236" spans="1:13" x14ac:dyDescent="0.2">
      <c r="A236" s="13" t="s">
        <v>507</v>
      </c>
      <c r="B236" s="13">
        <v>0.6</v>
      </c>
      <c r="C236" s="13">
        <v>0.69122025500579554</v>
      </c>
      <c r="D236" s="13">
        <v>18.885694729637233</v>
      </c>
      <c r="E236" s="13">
        <v>0.44680851063829785</v>
      </c>
      <c r="F236" s="13">
        <v>1</v>
      </c>
      <c r="G236" s="35">
        <f t="shared" si="21"/>
        <v>-1.5203955935643823</v>
      </c>
      <c r="H236" s="35">
        <f t="shared" si="25"/>
        <v>-1.5203955935643823</v>
      </c>
      <c r="I236" s="42">
        <f t="shared" si="26"/>
        <v>0.17940327363087977</v>
      </c>
      <c r="J236" s="35">
        <f t="shared" si="22"/>
        <v>-1.718119081860161</v>
      </c>
      <c r="K236" s="20">
        <f t="shared" si="23"/>
        <v>-0.55315983948411063</v>
      </c>
      <c r="L236" s="20">
        <f t="shared" si="27"/>
        <v>0.36513161328046218</v>
      </c>
      <c r="M236" s="20">
        <f t="shared" si="24"/>
        <v>-1.0074974060645181</v>
      </c>
    </row>
    <row r="237" spans="1:13" x14ac:dyDescent="0.2">
      <c r="A237" s="13" t="s">
        <v>508</v>
      </c>
      <c r="B237" s="13">
        <v>1</v>
      </c>
      <c r="C237" s="13">
        <v>0.60960185267658329</v>
      </c>
      <c r="D237" s="13">
        <v>10.956878850102669</v>
      </c>
      <c r="E237" s="13">
        <v>0</v>
      </c>
      <c r="F237" s="13">
        <v>0</v>
      </c>
      <c r="G237" s="35">
        <f t="shared" si="21"/>
        <v>-1.1079600655504032</v>
      </c>
      <c r="H237" s="35">
        <f t="shared" si="25"/>
        <v>-1.1079600655504032</v>
      </c>
      <c r="I237" s="42">
        <f t="shared" si="26"/>
        <v>0.24825139096924387</v>
      </c>
      <c r="J237" s="35">
        <f t="shared" si="22"/>
        <v>-0.28535330742348297</v>
      </c>
      <c r="K237" s="20">
        <f t="shared" si="23"/>
        <v>-0.57577259172849327</v>
      </c>
      <c r="L237" s="20">
        <f t="shared" si="27"/>
        <v>0.35990589923376631</v>
      </c>
      <c r="M237" s="20">
        <f t="shared" si="24"/>
        <v>-0.44614008098939012</v>
      </c>
    </row>
    <row r="238" spans="1:13" x14ac:dyDescent="0.2">
      <c r="A238" s="13" t="s">
        <v>509</v>
      </c>
      <c r="B238" s="13">
        <v>1</v>
      </c>
      <c r="C238" s="13">
        <v>0.55737456419584663</v>
      </c>
      <c r="D238" s="13">
        <v>10.833675564681725</v>
      </c>
      <c r="E238" s="13">
        <v>7.6923076923076927E-2</v>
      </c>
      <c r="F238" s="13">
        <v>0</v>
      </c>
      <c r="G238" s="35">
        <f t="shared" si="21"/>
        <v>-1.1087081374393954</v>
      </c>
      <c r="H238" s="35">
        <f t="shared" si="25"/>
        <v>-1.1087081374393954</v>
      </c>
      <c r="I238" s="42">
        <f t="shared" si="26"/>
        <v>0.24811181011323949</v>
      </c>
      <c r="J238" s="35">
        <f t="shared" si="22"/>
        <v>-0.28516764974803122</v>
      </c>
      <c r="K238" s="20">
        <f t="shared" si="23"/>
        <v>-0.59024240124580241</v>
      </c>
      <c r="L238" s="20">
        <f t="shared" si="27"/>
        <v>0.35657923813694864</v>
      </c>
      <c r="M238" s="20">
        <f t="shared" si="24"/>
        <v>-0.44095639571579281</v>
      </c>
    </row>
    <row r="239" spans="1:13" x14ac:dyDescent="0.2">
      <c r="A239" s="13" t="s">
        <v>510</v>
      </c>
      <c r="B239" s="13">
        <v>0.8</v>
      </c>
      <c r="C239" s="13">
        <v>0.44666666666666666</v>
      </c>
      <c r="D239" s="13">
        <v>13.360711841204655</v>
      </c>
      <c r="E239" s="13">
        <v>0</v>
      </c>
      <c r="F239" s="13">
        <v>0</v>
      </c>
      <c r="G239" s="35">
        <f t="shared" si="21"/>
        <v>-1.2213616031624046</v>
      </c>
      <c r="H239" s="35">
        <f t="shared" si="25"/>
        <v>-1.2213616031624046</v>
      </c>
      <c r="I239" s="42">
        <f t="shared" si="26"/>
        <v>0.2276969224767266</v>
      </c>
      <c r="J239" s="35">
        <f t="shared" si="22"/>
        <v>-0.25837821853427656</v>
      </c>
      <c r="K239" s="20">
        <f t="shared" si="23"/>
        <v>-0.62091453138902919</v>
      </c>
      <c r="L239" s="20">
        <f t="shared" si="27"/>
        <v>0.3495734841246641</v>
      </c>
      <c r="M239" s="20">
        <f t="shared" si="24"/>
        <v>-0.43012695301353693</v>
      </c>
    </row>
    <row r="240" spans="1:13" x14ac:dyDescent="0.2">
      <c r="A240" s="13" t="s">
        <v>511</v>
      </c>
      <c r="B240" s="13">
        <v>0.5714285714285714</v>
      </c>
      <c r="C240" s="13">
        <v>0.19302848575712145</v>
      </c>
      <c r="D240" s="13">
        <v>15.972621492128679</v>
      </c>
      <c r="E240" s="13">
        <v>0.23809523809523808</v>
      </c>
      <c r="F240" s="13">
        <v>1</v>
      </c>
      <c r="G240" s="35">
        <f t="shared" si="21"/>
        <v>-1.3509481991385943</v>
      </c>
      <c r="H240" s="35">
        <f t="shared" si="25"/>
        <v>-1.3509481991385943</v>
      </c>
      <c r="I240" s="42">
        <f t="shared" si="26"/>
        <v>0.20571539607934969</v>
      </c>
      <c r="J240" s="35">
        <f t="shared" si="22"/>
        <v>-1.5812616378740212</v>
      </c>
      <c r="K240" s="20">
        <f t="shared" si="23"/>
        <v>-0.69118615128044991</v>
      </c>
      <c r="L240" s="20">
        <f t="shared" si="27"/>
        <v>0.33376925995544265</v>
      </c>
      <c r="M240" s="20">
        <f t="shared" si="24"/>
        <v>-1.0973053632010414</v>
      </c>
    </row>
    <row r="241" spans="1:13" x14ac:dyDescent="0.2">
      <c r="A241" s="13" t="s">
        <v>512</v>
      </c>
      <c r="B241" s="13">
        <v>1</v>
      </c>
      <c r="C241" s="13">
        <v>0.81079003011469208</v>
      </c>
      <c r="D241" s="13">
        <v>12.481861738535249</v>
      </c>
      <c r="E241" s="13">
        <v>0</v>
      </c>
      <c r="F241" s="13">
        <v>0</v>
      </c>
      <c r="G241" s="35">
        <f t="shared" si="21"/>
        <v>-1.2033501998184144</v>
      </c>
      <c r="H241" s="35">
        <f t="shared" si="25"/>
        <v>-1.2033501998184144</v>
      </c>
      <c r="I241" s="42">
        <f t="shared" si="26"/>
        <v>0.230879770805066</v>
      </c>
      <c r="J241" s="35">
        <f t="shared" si="22"/>
        <v>-0.26250797684020527</v>
      </c>
      <c r="K241" s="20">
        <f t="shared" si="23"/>
        <v>-0.52003248556277193</v>
      </c>
      <c r="L241" s="20">
        <f t="shared" si="27"/>
        <v>0.37284463750710817</v>
      </c>
      <c r="M241" s="20">
        <f t="shared" si="24"/>
        <v>-0.46656098197335916</v>
      </c>
    </row>
    <row r="242" spans="1:13" x14ac:dyDescent="0.2">
      <c r="A242" s="13" t="s">
        <v>513</v>
      </c>
      <c r="B242" s="13">
        <v>0.875</v>
      </c>
      <c r="C242" s="13">
        <v>0.39296325254104769</v>
      </c>
      <c r="D242" s="13">
        <v>11.819301848049282</v>
      </c>
      <c r="E242" s="13">
        <v>0</v>
      </c>
      <c r="F242" s="13">
        <v>0</v>
      </c>
      <c r="G242" s="35">
        <f t="shared" si="21"/>
        <v>-1.1475172591240337</v>
      </c>
      <c r="H242" s="35">
        <f t="shared" si="25"/>
        <v>-1.1475172591240337</v>
      </c>
      <c r="I242" s="42">
        <f t="shared" si="26"/>
        <v>0.24094285794469009</v>
      </c>
      <c r="J242" s="35">
        <f t="shared" si="22"/>
        <v>-0.27567821844497853</v>
      </c>
      <c r="K242" s="20">
        <f t="shared" si="23"/>
        <v>-0.63579330827811642</v>
      </c>
      <c r="L242" s="20">
        <f t="shared" si="27"/>
        <v>0.34619808585917594</v>
      </c>
      <c r="M242" s="20">
        <f t="shared" si="24"/>
        <v>-0.42495085698015472</v>
      </c>
    </row>
    <row r="243" spans="1:13" x14ac:dyDescent="0.2">
      <c r="A243" s="13" t="s">
        <v>514</v>
      </c>
      <c r="B243" s="13">
        <v>1</v>
      </c>
      <c r="C243" s="13">
        <v>0.91887172599059774</v>
      </c>
      <c r="D243" s="13">
        <v>13.32785763175907</v>
      </c>
      <c r="E243" s="13">
        <v>5.2631578947368418E-2</v>
      </c>
      <c r="F243" s="13">
        <v>0</v>
      </c>
      <c r="G243" s="35">
        <f t="shared" si="21"/>
        <v>-1.2560054156970164</v>
      </c>
      <c r="H243" s="35">
        <f t="shared" si="25"/>
        <v>-1.2560054156970164</v>
      </c>
      <c r="I243" s="42">
        <f t="shared" si="26"/>
        <v>0.22166230404663256</v>
      </c>
      <c r="J243" s="35">
        <f t="shared" si="22"/>
        <v>-0.25059479248368449</v>
      </c>
      <c r="K243" s="20">
        <f t="shared" si="23"/>
        <v>-0.49008795661773746</v>
      </c>
      <c r="L243" s="20">
        <f t="shared" si="27"/>
        <v>0.37987284754441408</v>
      </c>
      <c r="M243" s="20">
        <f t="shared" si="24"/>
        <v>-0.47783073736418902</v>
      </c>
    </row>
    <row r="244" spans="1:13" x14ac:dyDescent="0.2">
      <c r="A244" s="13" t="s">
        <v>515</v>
      </c>
      <c r="B244" s="13">
        <v>0</v>
      </c>
      <c r="C244" s="13">
        <v>0.89110604332953247</v>
      </c>
      <c r="D244" s="13">
        <v>30.064339493497606</v>
      </c>
      <c r="E244" s="13">
        <v>0.26315789473684209</v>
      </c>
      <c r="F244" s="13">
        <v>1</v>
      </c>
      <c r="G244" s="35">
        <f t="shared" si="21"/>
        <v>-2.0657828291183882</v>
      </c>
      <c r="H244" s="35">
        <f t="shared" si="25"/>
        <v>-2.0657828291183882</v>
      </c>
      <c r="I244" s="42">
        <f t="shared" si="26"/>
        <v>0.11246730238533827</v>
      </c>
      <c r="J244" s="35">
        <f t="shared" si="22"/>
        <v>-2.1850927450469007</v>
      </c>
      <c r="K244" s="20">
        <f t="shared" si="23"/>
        <v>-0.497780566188534</v>
      </c>
      <c r="L244" s="20">
        <f t="shared" si="27"/>
        <v>0.3780623855662647</v>
      </c>
      <c r="M244" s="20">
        <f t="shared" si="24"/>
        <v>-0.97269605579975227</v>
      </c>
    </row>
    <row r="245" spans="1:13" x14ac:dyDescent="0.2">
      <c r="A245" s="13" t="s">
        <v>516</v>
      </c>
      <c r="B245" s="13">
        <v>0.7142857142857143</v>
      </c>
      <c r="C245" s="13">
        <v>1.5233927695076067E-2</v>
      </c>
      <c r="D245" s="13">
        <v>12.177960301163587</v>
      </c>
      <c r="E245" s="13">
        <v>6.8965517241379309E-2</v>
      </c>
      <c r="F245" s="13">
        <v>0</v>
      </c>
      <c r="G245" s="35">
        <f t="shared" si="21"/>
        <v>-1.1498454285023842</v>
      </c>
      <c r="H245" s="35">
        <f t="shared" si="25"/>
        <v>-1.1498454285023842</v>
      </c>
      <c r="I245" s="42">
        <f t="shared" si="26"/>
        <v>0.24051731729869988</v>
      </c>
      <c r="J245" s="35">
        <f t="shared" si="22"/>
        <v>-0.27511775812620159</v>
      </c>
      <c r="K245" s="20">
        <f t="shared" si="23"/>
        <v>-0.74044494803611216</v>
      </c>
      <c r="L245" s="20">
        <f t="shared" si="27"/>
        <v>0.32290685354038456</v>
      </c>
      <c r="M245" s="20">
        <f t="shared" si="24"/>
        <v>-0.38994642844456212</v>
      </c>
    </row>
    <row r="246" spans="1:13" x14ac:dyDescent="0.2">
      <c r="A246" s="13" t="s">
        <v>517</v>
      </c>
      <c r="B246" s="13">
        <v>1</v>
      </c>
      <c r="C246" s="13">
        <v>0.85939393939393938</v>
      </c>
      <c r="D246" s="13">
        <v>12.845995893223819</v>
      </c>
      <c r="E246" s="13">
        <v>0</v>
      </c>
      <c r="F246" s="13">
        <v>0</v>
      </c>
      <c r="G246" s="35">
        <f t="shared" si="21"/>
        <v>-1.225965492659415</v>
      </c>
      <c r="H246" s="35">
        <f t="shared" si="25"/>
        <v>-1.225965492659415</v>
      </c>
      <c r="I246" s="42">
        <f t="shared" si="26"/>
        <v>0.22688833886010359</v>
      </c>
      <c r="J246" s="35">
        <f t="shared" si="22"/>
        <v>-0.25733178915816407</v>
      </c>
      <c r="K246" s="20">
        <f t="shared" si="23"/>
        <v>-0.50656654985127747</v>
      </c>
      <c r="L246" s="20">
        <f t="shared" si="27"/>
        <v>0.37599875065811678</v>
      </c>
      <c r="M246" s="20">
        <f t="shared" si="24"/>
        <v>-0.4716029084642599</v>
      </c>
    </row>
    <row r="247" spans="1:13" x14ac:dyDescent="0.2">
      <c r="A247" s="13" t="s">
        <v>518</v>
      </c>
      <c r="B247" s="13">
        <v>1</v>
      </c>
      <c r="C247" s="13">
        <v>0.43889982470057093</v>
      </c>
      <c r="D247" s="13">
        <v>10.130047912388775</v>
      </c>
      <c r="E247" s="13">
        <v>0</v>
      </c>
      <c r="F247" s="13">
        <v>0</v>
      </c>
      <c r="G247" s="35">
        <f t="shared" si="21"/>
        <v>-1.0739157875033898</v>
      </c>
      <c r="H247" s="35">
        <f t="shared" si="25"/>
        <v>-1.0739157875033898</v>
      </c>
      <c r="I247" s="42">
        <f t="shared" si="26"/>
        <v>0.25465912317441636</v>
      </c>
      <c r="J247" s="35">
        <f t="shared" si="22"/>
        <v>-0.293913612461916</v>
      </c>
      <c r="K247" s="20">
        <f t="shared" si="23"/>
        <v>-0.6230663705342282</v>
      </c>
      <c r="L247" s="20">
        <f t="shared" si="27"/>
        <v>0.34908437495892181</v>
      </c>
      <c r="M247" s="20">
        <f t="shared" si="24"/>
        <v>-0.42937525340527133</v>
      </c>
    </row>
    <row r="248" spans="1:13" x14ac:dyDescent="0.2">
      <c r="A248" s="13" t="s">
        <v>519</v>
      </c>
      <c r="B248" s="13">
        <v>0.58823529411764708</v>
      </c>
      <c r="C248" s="13">
        <v>0.63001201458040601</v>
      </c>
      <c r="D248" s="13">
        <v>18.414784394250514</v>
      </c>
      <c r="E248" s="13">
        <v>0.11904761904761904</v>
      </c>
      <c r="F248" s="13">
        <v>0</v>
      </c>
      <c r="G248" s="35">
        <f t="shared" si="21"/>
        <v>-1.4883443635989992</v>
      </c>
      <c r="H248" s="35">
        <f t="shared" si="25"/>
        <v>-1.4883443635989992</v>
      </c>
      <c r="I248" s="42">
        <f t="shared" si="26"/>
        <v>0.18417035943468063</v>
      </c>
      <c r="J248" s="35">
        <f t="shared" si="22"/>
        <v>-0.20354971963132767</v>
      </c>
      <c r="K248" s="20">
        <f t="shared" si="23"/>
        <v>-0.5701178628777952</v>
      </c>
      <c r="L248" s="20">
        <f t="shared" si="27"/>
        <v>0.36120962905202647</v>
      </c>
      <c r="M248" s="20">
        <f t="shared" si="24"/>
        <v>-0.44817893641178641</v>
      </c>
    </row>
    <row r="249" spans="1:13" x14ac:dyDescent="0.2">
      <c r="A249" s="13" t="s">
        <v>520</v>
      </c>
      <c r="B249" s="13">
        <v>0.25</v>
      </c>
      <c r="C249" s="13">
        <v>0</v>
      </c>
      <c r="D249" s="13">
        <v>20.498288843258042</v>
      </c>
      <c r="E249" s="13">
        <v>0.41379310344827586</v>
      </c>
      <c r="F249" s="13">
        <v>0</v>
      </c>
      <c r="G249" s="35">
        <f t="shared" si="21"/>
        <v>-1.575696609711674</v>
      </c>
      <c r="H249" s="35">
        <f t="shared" si="25"/>
        <v>-1.575696609711674</v>
      </c>
      <c r="I249" s="42">
        <f t="shared" si="26"/>
        <v>0.17140581073490832</v>
      </c>
      <c r="J249" s="35">
        <f t="shared" si="22"/>
        <v>-0.18802476207753097</v>
      </c>
      <c r="K249" s="20">
        <f t="shared" si="23"/>
        <v>-0.74466557748788842</v>
      </c>
      <c r="L249" s="20">
        <f t="shared" si="27"/>
        <v>0.32198475407159949</v>
      </c>
      <c r="M249" s="20">
        <f t="shared" si="24"/>
        <v>-0.38858550467450192</v>
      </c>
    </row>
    <row r="250" spans="1:13" x14ac:dyDescent="0.2">
      <c r="A250" s="13" t="s">
        <v>521</v>
      </c>
      <c r="B250" s="13">
        <v>1</v>
      </c>
      <c r="C250" s="13">
        <v>0.72911504424778761</v>
      </c>
      <c r="D250" s="13">
        <v>12.062970568104038</v>
      </c>
      <c r="E250" s="13">
        <v>0</v>
      </c>
      <c r="F250" s="13">
        <v>0</v>
      </c>
      <c r="G250" s="35">
        <f t="shared" si="21"/>
        <v>-1.184723879165692</v>
      </c>
      <c r="H250" s="35">
        <f t="shared" si="25"/>
        <v>-1.184723879165692</v>
      </c>
      <c r="I250" s="42">
        <f t="shared" si="26"/>
        <v>0.23420389348811638</v>
      </c>
      <c r="J250" s="35">
        <f t="shared" si="22"/>
        <v>-0.26683932416199596</v>
      </c>
      <c r="K250" s="20">
        <f t="shared" si="23"/>
        <v>-0.54266091453547116</v>
      </c>
      <c r="L250" s="20">
        <f t="shared" si="27"/>
        <v>0.36756880312214468</v>
      </c>
      <c r="M250" s="20">
        <f t="shared" si="24"/>
        <v>-0.45818384393715028</v>
      </c>
    </row>
    <row r="251" spans="1:13" x14ac:dyDescent="0.2">
      <c r="A251" s="13" t="s">
        <v>522</v>
      </c>
      <c r="B251" s="13">
        <v>0.92307692307692313</v>
      </c>
      <c r="C251" s="13">
        <v>0.40383116883116882</v>
      </c>
      <c r="D251" s="13">
        <v>11.523613963039015</v>
      </c>
      <c r="E251" s="13">
        <v>0.12</v>
      </c>
      <c r="F251" s="13">
        <v>1</v>
      </c>
      <c r="G251" s="35">
        <f t="shared" si="21"/>
        <v>-1.153793700615843</v>
      </c>
      <c r="H251" s="35">
        <f t="shared" si="25"/>
        <v>-1.153793700615843</v>
      </c>
      <c r="I251" s="42">
        <f t="shared" si="26"/>
        <v>0.23979683049753703</v>
      </c>
      <c r="J251" s="35">
        <f t="shared" si="22"/>
        <v>-1.4279632537507301</v>
      </c>
      <c r="K251" s="20">
        <f t="shared" si="23"/>
        <v>-0.63278230228598809</v>
      </c>
      <c r="L251" s="20">
        <f t="shared" si="27"/>
        <v>0.34687992716830457</v>
      </c>
      <c r="M251" s="20">
        <f t="shared" si="24"/>
        <v>-1.0587765901331541</v>
      </c>
    </row>
    <row r="252" spans="1:13" x14ac:dyDescent="0.2">
      <c r="A252" s="13" t="s">
        <v>523</v>
      </c>
      <c r="B252" s="13">
        <v>0</v>
      </c>
      <c r="C252" s="13">
        <v>0.72867924528301886</v>
      </c>
      <c r="D252" s="13">
        <v>29.390828199863108</v>
      </c>
      <c r="E252" s="13">
        <v>0.375</v>
      </c>
      <c r="F252" s="13">
        <v>0</v>
      </c>
      <c r="G252" s="35">
        <f t="shared" si="21"/>
        <v>-2.0420469475977554</v>
      </c>
      <c r="H252" s="35">
        <f t="shared" si="25"/>
        <v>-2.0420469475977554</v>
      </c>
      <c r="I252" s="42">
        <f t="shared" si="26"/>
        <v>0.11485846295910886</v>
      </c>
      <c r="J252" s="35">
        <f t="shared" si="22"/>
        <v>-0.12200771790170026</v>
      </c>
      <c r="K252" s="20">
        <f t="shared" si="23"/>
        <v>-0.54278165463497619</v>
      </c>
      <c r="L252" s="20">
        <f t="shared" si="27"/>
        <v>0.36754073608859755</v>
      </c>
      <c r="M252" s="20">
        <f t="shared" si="24"/>
        <v>-0.45813946533770356</v>
      </c>
    </row>
    <row r="253" spans="1:13" x14ac:dyDescent="0.2">
      <c r="A253" s="13" t="s">
        <v>524</v>
      </c>
      <c r="B253" s="13">
        <v>1</v>
      </c>
      <c r="C253" s="13">
        <v>0.61952457013999807</v>
      </c>
      <c r="D253" s="13">
        <v>11.832991101984941</v>
      </c>
      <c r="E253" s="13">
        <v>0.15384615384615385</v>
      </c>
      <c r="F253" s="13">
        <v>0</v>
      </c>
      <c r="G253" s="35">
        <f t="shared" si="21"/>
        <v>-1.1893424223214664</v>
      </c>
      <c r="H253" s="35">
        <f t="shared" si="25"/>
        <v>-1.1893424223214664</v>
      </c>
      <c r="I253" s="42">
        <f t="shared" si="26"/>
        <v>0.23337656364430096</v>
      </c>
      <c r="J253" s="35">
        <f t="shared" si="22"/>
        <v>-0.26575955468496437</v>
      </c>
      <c r="K253" s="20">
        <f t="shared" si="23"/>
        <v>-0.57302345740108807</v>
      </c>
      <c r="L253" s="20">
        <f t="shared" si="27"/>
        <v>0.36053947093686795</v>
      </c>
      <c r="M253" s="20">
        <f t="shared" si="24"/>
        <v>-0.44713038142691736</v>
      </c>
    </row>
    <row r="254" spans="1:13" x14ac:dyDescent="0.2">
      <c r="A254" s="13" t="s">
        <v>525</v>
      </c>
      <c r="B254" s="13">
        <v>0.8</v>
      </c>
      <c r="C254" s="13">
        <v>9.4756790903348081E-3</v>
      </c>
      <c r="D254" s="13">
        <v>11.039014373716633</v>
      </c>
      <c r="E254" s="13">
        <v>7.1428571428571425E-2</v>
      </c>
      <c r="F254" s="13">
        <v>0</v>
      </c>
      <c r="G254" s="35">
        <f t="shared" si="21"/>
        <v>-1.1119509427717782</v>
      </c>
      <c r="H254" s="35">
        <f t="shared" si="25"/>
        <v>-1.1119509427717782</v>
      </c>
      <c r="I254" s="42">
        <f t="shared" si="26"/>
        <v>0.2475073514572364</v>
      </c>
      <c r="J254" s="35">
        <f t="shared" si="22"/>
        <v>-0.28436405178521412</v>
      </c>
      <c r="K254" s="20">
        <f t="shared" si="23"/>
        <v>-0.74204029718954656</v>
      </c>
      <c r="L254" s="20">
        <f t="shared" si="27"/>
        <v>0.32255814815638117</v>
      </c>
      <c r="M254" s="20">
        <f t="shared" si="24"/>
        <v>-0.38943155744876889</v>
      </c>
    </row>
    <row r="255" spans="1:13" x14ac:dyDescent="0.2">
      <c r="A255" s="13" t="s">
        <v>526</v>
      </c>
      <c r="B255" s="13">
        <v>1</v>
      </c>
      <c r="C255" s="13">
        <v>0.47484987636877429</v>
      </c>
      <c r="D255" s="13">
        <v>10.948665297741274</v>
      </c>
      <c r="E255" s="13">
        <v>0.15151515151515152</v>
      </c>
      <c r="F255" s="13">
        <v>0</v>
      </c>
      <c r="G255" s="35">
        <f t="shared" si="21"/>
        <v>-1.1421166456790053</v>
      </c>
      <c r="H255" s="35">
        <f t="shared" si="25"/>
        <v>-1.1421166456790053</v>
      </c>
      <c r="I255" s="42">
        <f t="shared" si="26"/>
        <v>0.24193195429037942</v>
      </c>
      <c r="J255" s="35">
        <f t="shared" si="22"/>
        <v>-0.27698212730339405</v>
      </c>
      <c r="K255" s="20">
        <f t="shared" si="23"/>
        <v>-0.61310624403889635</v>
      </c>
      <c r="L255" s="20">
        <f t="shared" si="27"/>
        <v>0.35135094769946634</v>
      </c>
      <c r="M255" s="20">
        <f t="shared" si="24"/>
        <v>-0.43286345999981629</v>
      </c>
    </row>
    <row r="256" spans="1:13" x14ac:dyDescent="0.2">
      <c r="A256" s="13" t="s">
        <v>527</v>
      </c>
      <c r="B256" s="13">
        <v>1</v>
      </c>
      <c r="C256" s="13">
        <v>0.65800156128024978</v>
      </c>
      <c r="D256" s="13">
        <v>11.909650924024641</v>
      </c>
      <c r="E256" s="13">
        <v>0</v>
      </c>
      <c r="F256" s="13">
        <v>0</v>
      </c>
      <c r="G256" s="35">
        <f t="shared" si="21"/>
        <v>-1.1897299801231491</v>
      </c>
      <c r="H256" s="35">
        <f t="shared" si="25"/>
        <v>-1.1897299801231491</v>
      </c>
      <c r="I256" s="42">
        <f t="shared" si="26"/>
        <v>0.2333072320899405</v>
      </c>
      <c r="J256" s="35">
        <f t="shared" si="22"/>
        <v>-0.2656691212124494</v>
      </c>
      <c r="K256" s="20">
        <f t="shared" si="23"/>
        <v>-0.56236323074957462</v>
      </c>
      <c r="L256" s="20">
        <f t="shared" si="27"/>
        <v>0.3630008302486647</v>
      </c>
      <c r="M256" s="20">
        <f t="shared" si="24"/>
        <v>-0.4509869267839231</v>
      </c>
    </row>
    <row r="257" spans="1:13" x14ac:dyDescent="0.2">
      <c r="A257" s="13" t="s">
        <v>528</v>
      </c>
      <c r="B257" s="13">
        <v>1</v>
      </c>
      <c r="C257" s="13">
        <v>0</v>
      </c>
      <c r="D257" s="13">
        <v>9.681040383299111</v>
      </c>
      <c r="E257" s="13">
        <v>1</v>
      </c>
      <c r="F257" s="13">
        <v>0</v>
      </c>
      <c r="G257" s="35">
        <f t="shared" si="21"/>
        <v>-1.1305004309043551</v>
      </c>
      <c r="H257" s="35">
        <f t="shared" si="25"/>
        <v>-1.1305004309043551</v>
      </c>
      <c r="I257" s="42">
        <f t="shared" si="26"/>
        <v>0.24406875997878302</v>
      </c>
      <c r="J257" s="35">
        <f t="shared" si="22"/>
        <v>-0.27980485929190763</v>
      </c>
      <c r="K257" s="20">
        <f t="shared" si="23"/>
        <v>-0.74466557748788842</v>
      </c>
      <c r="L257" s="20">
        <f t="shared" si="27"/>
        <v>0.32198475407159949</v>
      </c>
      <c r="M257" s="20">
        <f t="shared" si="24"/>
        <v>-0.38858550467450192</v>
      </c>
    </row>
    <row r="258" spans="1:13" x14ac:dyDescent="0.2">
      <c r="A258" s="13" t="s">
        <v>529</v>
      </c>
      <c r="B258" s="13">
        <v>1</v>
      </c>
      <c r="C258" s="13">
        <v>0</v>
      </c>
      <c r="D258" s="13">
        <v>7.6468172484599588</v>
      </c>
      <c r="E258" s="13">
        <v>0</v>
      </c>
      <c r="F258" s="13">
        <v>0</v>
      </c>
      <c r="G258" s="35">
        <f t="shared" ref="G258:G321" si="28">$V$2+$V$3*B258+$V$4*C258+$V$5*D258+$V$6*E258</f>
        <v>-0.95050922533169502</v>
      </c>
      <c r="H258" s="35">
        <f t="shared" si="25"/>
        <v>-0.95050922533169502</v>
      </c>
      <c r="I258" s="42">
        <f t="shared" si="26"/>
        <v>0.27878242418132987</v>
      </c>
      <c r="J258" s="35">
        <f t="shared" ref="J258:J321" si="29">F258*LN(I258)+(1-F258)*LN(1-I258)</f>
        <v>-0.32681441770773068</v>
      </c>
      <c r="K258" s="20">
        <f t="shared" ref="K258:K321" si="30">MIN(MAX($P$2+$P$3*C258,-35),35)</f>
        <v>-0.74466557748788842</v>
      </c>
      <c r="L258" s="20">
        <f t="shared" si="27"/>
        <v>0.32198475407159949</v>
      </c>
      <c r="M258" s="20">
        <f t="shared" ref="M258:M321" si="31">F258*LN(L258)+(1-F258)*LN(1-L258)</f>
        <v>-0.38858550467450192</v>
      </c>
    </row>
    <row r="259" spans="1:13" x14ac:dyDescent="0.2">
      <c r="A259" s="13" t="s">
        <v>530</v>
      </c>
      <c r="B259" s="13">
        <v>1</v>
      </c>
      <c r="C259" s="13">
        <v>0.96784848484848485</v>
      </c>
      <c r="D259" s="13">
        <v>14.009582477754963</v>
      </c>
      <c r="E259" s="13">
        <v>0</v>
      </c>
      <c r="F259" s="13">
        <v>0</v>
      </c>
      <c r="G259" s="35">
        <f t="shared" si="28"/>
        <v>-1.3116735977297469</v>
      </c>
      <c r="H259" s="35">
        <f t="shared" ref="H259:H322" si="32">MIN(MAX(G259,-35),35)</f>
        <v>-1.3116735977297469</v>
      </c>
      <c r="I259" s="42">
        <f t="shared" ref="I259:I322" si="33">1/(1+EXP(-H259))</f>
        <v>0.21220692541988781</v>
      </c>
      <c r="J259" s="35">
        <f t="shared" si="29"/>
        <v>-0.23851981931906616</v>
      </c>
      <c r="K259" s="20">
        <f t="shared" si="30"/>
        <v>-0.47651872122252453</v>
      </c>
      <c r="L259" s="20">
        <f t="shared" ref="L259:L322" si="34">1/(1+EXP(-K259))</f>
        <v>0.38307451479738114</v>
      </c>
      <c r="M259" s="20">
        <f t="shared" si="31"/>
        <v>-0.48300703189571481</v>
      </c>
    </row>
    <row r="260" spans="1:13" x14ac:dyDescent="0.2">
      <c r="A260" s="13" t="s">
        <v>531</v>
      </c>
      <c r="B260" s="13">
        <v>0.5714285714285714</v>
      </c>
      <c r="C260" s="13">
        <v>0.62065963060686014</v>
      </c>
      <c r="D260" s="13">
        <v>19.167693360711841</v>
      </c>
      <c r="E260" s="13">
        <v>0.13043478260869565</v>
      </c>
      <c r="F260" s="13">
        <v>0</v>
      </c>
      <c r="G260" s="35">
        <f t="shared" si="28"/>
        <v>-1.5516611313804451</v>
      </c>
      <c r="H260" s="35">
        <f t="shared" si="32"/>
        <v>-1.5516611313804451</v>
      </c>
      <c r="I260" s="42">
        <f t="shared" si="33"/>
        <v>0.17484647866194306</v>
      </c>
      <c r="J260" s="35">
        <f t="shared" si="29"/>
        <v>-0.19218582348902355</v>
      </c>
      <c r="K260" s="20">
        <f t="shared" si="30"/>
        <v>-0.57270898369923817</v>
      </c>
      <c r="L260" s="20">
        <f t="shared" si="34"/>
        <v>0.36061197626733626</v>
      </c>
      <c r="M260" s="20">
        <f t="shared" si="31"/>
        <v>-0.44724377300934925</v>
      </c>
    </row>
    <row r="261" spans="1:13" x14ac:dyDescent="0.2">
      <c r="A261" s="13" t="s">
        <v>532</v>
      </c>
      <c r="B261" s="13">
        <v>1</v>
      </c>
      <c r="C261" s="13">
        <v>0.69511066398390342</v>
      </c>
      <c r="D261" s="13">
        <v>12.758384668035593</v>
      </c>
      <c r="E261" s="13">
        <v>0.2</v>
      </c>
      <c r="F261" s="13">
        <v>0</v>
      </c>
      <c r="G261" s="35">
        <f t="shared" si="28"/>
        <v>-1.2594469195636169</v>
      </c>
      <c r="H261" s="35">
        <f t="shared" si="32"/>
        <v>-1.2594469195636169</v>
      </c>
      <c r="I261" s="42">
        <f t="shared" si="33"/>
        <v>0.22106911663027745</v>
      </c>
      <c r="J261" s="35">
        <f t="shared" si="29"/>
        <v>-0.24983296186188797</v>
      </c>
      <c r="K261" s="20">
        <f t="shared" si="30"/>
        <v>-0.55208198385546903</v>
      </c>
      <c r="L261" s="20">
        <f t="shared" si="34"/>
        <v>0.36538150785499451</v>
      </c>
      <c r="M261" s="20">
        <f t="shared" si="31"/>
        <v>-0.45473126041359391</v>
      </c>
    </row>
    <row r="262" spans="1:13" x14ac:dyDescent="0.2">
      <c r="A262" s="13" t="s">
        <v>533</v>
      </c>
      <c r="B262" s="13">
        <v>0.2</v>
      </c>
      <c r="C262" s="13">
        <v>0.67335480901978828</v>
      </c>
      <c r="D262" s="13">
        <v>26.130047912388775</v>
      </c>
      <c r="E262" s="13">
        <v>0.32</v>
      </c>
      <c r="F262" s="13">
        <v>1</v>
      </c>
      <c r="G262" s="35">
        <f t="shared" si="28"/>
        <v>-1.9065521357160735</v>
      </c>
      <c r="H262" s="35">
        <f t="shared" si="32"/>
        <v>-1.9065521357160735</v>
      </c>
      <c r="I262" s="42">
        <f t="shared" si="33"/>
        <v>0.12936869749853855</v>
      </c>
      <c r="J262" s="35">
        <f t="shared" si="29"/>
        <v>-2.0450888311362587</v>
      </c>
      <c r="K262" s="20">
        <f t="shared" si="30"/>
        <v>-0.55810954313289662</v>
      </c>
      <c r="L262" s="20">
        <f t="shared" si="34"/>
        <v>0.36398498769308008</v>
      </c>
      <c r="M262" s="20">
        <f t="shared" si="31"/>
        <v>-1.0106426547973242</v>
      </c>
    </row>
    <row r="263" spans="1:13" x14ac:dyDescent="0.2">
      <c r="A263" s="13" t="s">
        <v>534</v>
      </c>
      <c r="B263" s="13">
        <v>0</v>
      </c>
      <c r="C263" s="13">
        <v>1</v>
      </c>
      <c r="D263" s="13">
        <v>31.655030800821354</v>
      </c>
      <c r="E263" s="13">
        <v>0.36363636363636365</v>
      </c>
      <c r="F263" s="13">
        <v>0</v>
      </c>
      <c r="G263" s="35">
        <f t="shared" si="28"/>
        <v>-2.1918089148105695</v>
      </c>
      <c r="H263" s="35">
        <f t="shared" si="32"/>
        <v>-2.1918089148105695</v>
      </c>
      <c r="I263" s="42">
        <f t="shared" si="33"/>
        <v>0.10048846658150394</v>
      </c>
      <c r="J263" s="35">
        <f t="shared" si="29"/>
        <v>-0.10590340364095915</v>
      </c>
      <c r="K263" s="20">
        <f t="shared" si="30"/>
        <v>-0.46761099666954697</v>
      </c>
      <c r="L263" s="20">
        <f t="shared" si="34"/>
        <v>0.38518184429769742</v>
      </c>
      <c r="M263" s="20">
        <f t="shared" si="31"/>
        <v>-0.48642873668297082</v>
      </c>
    </row>
    <row r="264" spans="1:13" x14ac:dyDescent="0.2">
      <c r="A264" s="13" t="s">
        <v>535</v>
      </c>
      <c r="B264" s="13">
        <v>0.8</v>
      </c>
      <c r="C264" s="13">
        <v>0.11517961998253486</v>
      </c>
      <c r="D264" s="13">
        <v>12.11772758384668</v>
      </c>
      <c r="E264" s="13">
        <v>2.7027027027027029E-2</v>
      </c>
      <c r="F264" s="13">
        <v>0</v>
      </c>
      <c r="G264" s="35">
        <f t="shared" si="28"/>
        <v>-1.1910032355364839</v>
      </c>
      <c r="H264" s="35">
        <f t="shared" si="32"/>
        <v>-1.1910032355364839</v>
      </c>
      <c r="I264" s="42">
        <f t="shared" si="33"/>
        <v>0.23307955591151</v>
      </c>
      <c r="J264" s="35">
        <f t="shared" si="29"/>
        <v>-0.26537220647759718</v>
      </c>
      <c r="K264" s="20">
        <f t="shared" si="30"/>
        <v>-0.71275453615481132</v>
      </c>
      <c r="L264" s="20">
        <f t="shared" si="34"/>
        <v>0.32899047433080675</v>
      </c>
      <c r="M264" s="20">
        <f t="shared" si="31"/>
        <v>-0.39897194588291485</v>
      </c>
    </row>
    <row r="265" spans="1:13" x14ac:dyDescent="0.2">
      <c r="A265" s="13" t="s">
        <v>536</v>
      </c>
      <c r="B265" s="13">
        <v>0.7142857142857143</v>
      </c>
      <c r="C265" s="13">
        <v>2.1196105702364396E-2</v>
      </c>
      <c r="D265" s="13">
        <v>13.237508555783711</v>
      </c>
      <c r="E265" s="13">
        <v>0.18181818181818182</v>
      </c>
      <c r="F265" s="13">
        <v>0</v>
      </c>
      <c r="G265" s="35">
        <f t="shared" si="28"/>
        <v>-1.2517732501981551</v>
      </c>
      <c r="H265" s="35">
        <f t="shared" si="32"/>
        <v>-1.2517732501981551</v>
      </c>
      <c r="I265" s="42">
        <f t="shared" si="33"/>
        <v>0.22239333167170447</v>
      </c>
      <c r="J265" s="35">
        <f t="shared" si="29"/>
        <v>-0.25153445034760596</v>
      </c>
      <c r="K265" s="20">
        <f t="shared" si="30"/>
        <v>-0.73879309930753856</v>
      </c>
      <c r="L265" s="20">
        <f t="shared" si="34"/>
        <v>0.32326811606994782</v>
      </c>
      <c r="M265" s="20">
        <f t="shared" si="31"/>
        <v>-0.39048012006649063</v>
      </c>
    </row>
    <row r="266" spans="1:13" x14ac:dyDescent="0.2">
      <c r="A266" s="13" t="s">
        <v>537</v>
      </c>
      <c r="B266" s="13">
        <v>1</v>
      </c>
      <c r="C266" s="13">
        <v>0.48638362014822256</v>
      </c>
      <c r="D266" s="13">
        <v>11.274469541409994</v>
      </c>
      <c r="E266" s="13">
        <v>0</v>
      </c>
      <c r="F266" s="13">
        <v>0</v>
      </c>
      <c r="G266" s="35">
        <f t="shared" si="28"/>
        <v>-1.1751890010380104</v>
      </c>
      <c r="H266" s="35">
        <f t="shared" si="32"/>
        <v>-1.1751890010380104</v>
      </c>
      <c r="I266" s="42">
        <f t="shared" si="33"/>
        <v>0.23591832901034332</v>
      </c>
      <c r="J266" s="35">
        <f t="shared" si="29"/>
        <v>-0.26908059632780762</v>
      </c>
      <c r="K266" s="20">
        <f t="shared" si="30"/>
        <v>-0.60991076749081519</v>
      </c>
      <c r="L266" s="20">
        <f t="shared" si="34"/>
        <v>0.35207955332973712</v>
      </c>
      <c r="M266" s="20">
        <f t="shared" si="31"/>
        <v>-0.43398735765056906</v>
      </c>
    </row>
    <row r="267" spans="1:13" x14ac:dyDescent="0.2">
      <c r="A267" s="13" t="s">
        <v>538</v>
      </c>
      <c r="B267" s="13">
        <v>1</v>
      </c>
      <c r="C267" s="13">
        <v>8.0000000000000004E-4</v>
      </c>
      <c r="D267" s="13">
        <v>9.6974674880219034</v>
      </c>
      <c r="E267" s="13">
        <v>0.76923076923076927</v>
      </c>
      <c r="F267" s="13">
        <v>0</v>
      </c>
      <c r="G267" s="35">
        <f t="shared" si="28"/>
        <v>-1.1375125485230548</v>
      </c>
      <c r="H267" s="35">
        <f t="shared" si="32"/>
        <v>-1.1375125485230548</v>
      </c>
      <c r="I267" s="42">
        <f t="shared" si="33"/>
        <v>0.2427773527618331</v>
      </c>
      <c r="J267" s="35">
        <f t="shared" si="29"/>
        <v>-0.27809795090490191</v>
      </c>
      <c r="K267" s="20">
        <f t="shared" si="30"/>
        <v>-0.74444393382323371</v>
      </c>
      <c r="L267" s="20">
        <f t="shared" si="34"/>
        <v>0.32203314313589698</v>
      </c>
      <c r="M267" s="20">
        <f t="shared" si="31"/>
        <v>-0.38865687591785147</v>
      </c>
    </row>
    <row r="268" spans="1:13" x14ac:dyDescent="0.2">
      <c r="A268" s="13" t="s">
        <v>539</v>
      </c>
      <c r="B268" s="13">
        <v>0.8571428571428571</v>
      </c>
      <c r="C268" s="13">
        <v>0.68560948962072732</v>
      </c>
      <c r="D268" s="13">
        <v>14.943189596167009</v>
      </c>
      <c r="E268" s="13">
        <v>0</v>
      </c>
      <c r="F268" s="13">
        <v>0</v>
      </c>
      <c r="G268" s="35">
        <f t="shared" si="28"/>
        <v>-1.3615991435283215</v>
      </c>
      <c r="H268" s="35">
        <f t="shared" si="32"/>
        <v>-1.3615991435283215</v>
      </c>
      <c r="I268" s="42">
        <f t="shared" si="33"/>
        <v>0.2039805224826374</v>
      </c>
      <c r="J268" s="35">
        <f t="shared" si="29"/>
        <v>-0.22813162419420327</v>
      </c>
      <c r="K268" s="20">
        <f t="shared" si="30"/>
        <v>-0.55471432773594076</v>
      </c>
      <c r="L268" s="20">
        <f t="shared" si="34"/>
        <v>0.36477134215703577</v>
      </c>
      <c r="M268" s="20">
        <f t="shared" si="31"/>
        <v>-0.45377025381540054</v>
      </c>
    </row>
    <row r="269" spans="1:13" x14ac:dyDescent="0.2">
      <c r="A269" s="13" t="s">
        <v>540</v>
      </c>
      <c r="B269" s="13">
        <v>0.5</v>
      </c>
      <c r="C269" s="13">
        <v>0.21663172606568834</v>
      </c>
      <c r="D269" s="13">
        <v>19.832991101984941</v>
      </c>
      <c r="E269" s="13">
        <v>1</v>
      </c>
      <c r="F269" s="13">
        <v>0</v>
      </c>
      <c r="G269" s="35">
        <f t="shared" si="28"/>
        <v>-1.6508928328078245</v>
      </c>
      <c r="H269" s="35">
        <f t="shared" si="32"/>
        <v>-1.6508928328078245</v>
      </c>
      <c r="I269" s="42">
        <f t="shared" si="33"/>
        <v>0.16098831718085341</v>
      </c>
      <c r="J269" s="35">
        <f t="shared" si="29"/>
        <v>-0.17553064791682893</v>
      </c>
      <c r="K269" s="20">
        <f t="shared" si="30"/>
        <v>-0.68464676543080538</v>
      </c>
      <c r="L269" s="20">
        <f t="shared" si="34"/>
        <v>0.33522498305071519</v>
      </c>
      <c r="M269" s="20">
        <f t="shared" si="31"/>
        <v>-0.40830661594654849</v>
      </c>
    </row>
    <row r="270" spans="1:13" x14ac:dyDescent="0.2">
      <c r="A270" s="13" t="s">
        <v>541</v>
      </c>
      <c r="B270" s="13">
        <v>1</v>
      </c>
      <c r="C270" s="13">
        <v>0.32779661016949152</v>
      </c>
      <c r="D270" s="13">
        <v>10.603696098562628</v>
      </c>
      <c r="E270" s="13">
        <v>0.15789473684210525</v>
      </c>
      <c r="F270" s="13">
        <v>0</v>
      </c>
      <c r="G270" s="35">
        <f t="shared" si="28"/>
        <v>-1.1495105326128328</v>
      </c>
      <c r="H270" s="35">
        <f t="shared" si="32"/>
        <v>-1.1495105326128328</v>
      </c>
      <c r="I270" s="42">
        <f t="shared" si="33"/>
        <v>0.24057849762397657</v>
      </c>
      <c r="J270" s="35">
        <f t="shared" si="29"/>
        <v>-0.27519831663135397</v>
      </c>
      <c r="K270" s="20">
        <f t="shared" si="30"/>
        <v>-0.65384802506370665</v>
      </c>
      <c r="L270" s="20">
        <f t="shared" si="34"/>
        <v>0.34212291833601688</v>
      </c>
      <c r="M270" s="20">
        <f t="shared" si="31"/>
        <v>-0.41873717108901903</v>
      </c>
    </row>
    <row r="271" spans="1:13" x14ac:dyDescent="0.2">
      <c r="A271" s="13" t="s">
        <v>542</v>
      </c>
      <c r="B271" s="13">
        <v>1</v>
      </c>
      <c r="C271" s="13">
        <v>0.19732217573221758</v>
      </c>
      <c r="D271" s="13">
        <v>10.91854893908282</v>
      </c>
      <c r="E271" s="13">
        <v>0.70588235294117652</v>
      </c>
      <c r="F271" s="13">
        <v>0</v>
      </c>
      <c r="G271" s="35">
        <f t="shared" si="28"/>
        <v>-1.2052662194387829</v>
      </c>
      <c r="H271" s="35">
        <f t="shared" si="32"/>
        <v>-1.2052662194387829</v>
      </c>
      <c r="I271" s="42">
        <f t="shared" si="33"/>
        <v>0.23053971041055765</v>
      </c>
      <c r="J271" s="35">
        <f t="shared" si="29"/>
        <v>-0.26206593250662114</v>
      </c>
      <c r="K271" s="20">
        <f t="shared" si="30"/>
        <v>-0.68999656480423577</v>
      </c>
      <c r="L271" s="20">
        <f t="shared" si="34"/>
        <v>0.3340338374250178</v>
      </c>
      <c r="M271" s="20">
        <f t="shared" si="31"/>
        <v>-0.40651641667693561</v>
      </c>
    </row>
    <row r="272" spans="1:13" x14ac:dyDescent="0.2">
      <c r="A272" s="13" t="s">
        <v>543</v>
      </c>
      <c r="B272" s="13">
        <v>1</v>
      </c>
      <c r="C272" s="13">
        <v>0.35811965811965812</v>
      </c>
      <c r="D272" s="13">
        <v>10.611909650924025</v>
      </c>
      <c r="E272" s="13">
        <v>0.04</v>
      </c>
      <c r="F272" s="13">
        <v>0</v>
      </c>
      <c r="G272" s="35">
        <f t="shared" si="28"/>
        <v>-1.144494138944079</v>
      </c>
      <c r="H272" s="35">
        <f t="shared" si="32"/>
        <v>-1.144494138944079</v>
      </c>
      <c r="I272" s="42">
        <f t="shared" si="33"/>
        <v>0.24149618749655152</v>
      </c>
      <c r="J272" s="35">
        <f t="shared" si="29"/>
        <v>-0.27640745383380461</v>
      </c>
      <c r="K272" s="20">
        <f t="shared" si="30"/>
        <v>-0.64544688572473885</v>
      </c>
      <c r="L272" s="20">
        <f t="shared" si="34"/>
        <v>0.34401630347031964</v>
      </c>
      <c r="M272" s="20">
        <f t="shared" si="31"/>
        <v>-0.42161934319798222</v>
      </c>
    </row>
    <row r="273" spans="1:13" x14ac:dyDescent="0.2">
      <c r="A273" s="13" t="s">
        <v>544</v>
      </c>
      <c r="B273" s="13">
        <v>0.75</v>
      </c>
      <c r="C273" s="13">
        <v>1.2255290256874505</v>
      </c>
      <c r="D273" s="13">
        <v>22.414784394250514</v>
      </c>
      <c r="E273" s="13">
        <v>1</v>
      </c>
      <c r="F273" s="13">
        <v>1</v>
      </c>
      <c r="G273" s="35">
        <f t="shared" si="28"/>
        <v>-1.8390277712399177</v>
      </c>
      <c r="H273" s="35">
        <f t="shared" si="32"/>
        <v>-1.8390277712399177</v>
      </c>
      <c r="I273" s="42">
        <f t="shared" si="33"/>
        <v>0.13716631693517825</v>
      </c>
      <c r="J273" s="35">
        <f t="shared" si="29"/>
        <v>-1.9865610972191559</v>
      </c>
      <c r="K273" s="20">
        <f t="shared" si="30"/>
        <v>-0.40512714699534141</v>
      </c>
      <c r="L273" s="20">
        <f t="shared" si="34"/>
        <v>0.4000811134076232</v>
      </c>
      <c r="M273" s="20">
        <f t="shared" si="31"/>
        <v>-0.91608796891289568</v>
      </c>
    </row>
    <row r="274" spans="1:13" x14ac:dyDescent="0.2">
      <c r="A274" s="13" t="s">
        <v>545</v>
      </c>
      <c r="B274" s="13">
        <v>0.9285714285714286</v>
      </c>
      <c r="C274" s="13">
        <v>0.46306433953757969</v>
      </c>
      <c r="D274" s="13">
        <v>12.594113620807667</v>
      </c>
      <c r="E274" s="13">
        <v>7.1428571428571425E-2</v>
      </c>
      <c r="F274" s="13">
        <v>0</v>
      </c>
      <c r="G274" s="35">
        <f t="shared" si="28"/>
        <v>-1.2502509207637476</v>
      </c>
      <c r="H274" s="35">
        <f t="shared" si="32"/>
        <v>-1.2502509207637476</v>
      </c>
      <c r="I274" s="42">
        <f t="shared" si="33"/>
        <v>0.22265670626222669</v>
      </c>
      <c r="J274" s="35">
        <f t="shared" si="29"/>
        <v>-0.2518732067056445</v>
      </c>
      <c r="K274" s="20">
        <f t="shared" si="30"/>
        <v>-0.61637148100538219</v>
      </c>
      <c r="L274" s="20">
        <f t="shared" si="34"/>
        <v>0.35060715058044817</v>
      </c>
      <c r="M274" s="20">
        <f t="shared" si="31"/>
        <v>-0.43171743043106353</v>
      </c>
    </row>
    <row r="275" spans="1:13" x14ac:dyDescent="0.2">
      <c r="A275" s="13" t="s">
        <v>546</v>
      </c>
      <c r="B275" s="13">
        <v>0.5</v>
      </c>
      <c r="C275" s="13">
        <v>0.32151082450483648</v>
      </c>
      <c r="D275" s="13">
        <v>18.833675564681723</v>
      </c>
      <c r="E275" s="13">
        <v>0.11538461538461539</v>
      </c>
      <c r="F275" s="13">
        <v>0</v>
      </c>
      <c r="G275" s="35">
        <f t="shared" si="28"/>
        <v>-1.541920460281861</v>
      </c>
      <c r="H275" s="35">
        <f t="shared" si="32"/>
        <v>-1.541920460281861</v>
      </c>
      <c r="I275" s="42">
        <f t="shared" si="33"/>
        <v>0.1762562697743103</v>
      </c>
      <c r="J275" s="35">
        <f t="shared" si="29"/>
        <v>-0.19389580445303264</v>
      </c>
      <c r="K275" s="20">
        <f t="shared" si="30"/>
        <v>-0.65558953077614157</v>
      </c>
      <c r="L275" s="20">
        <f t="shared" si="34"/>
        <v>0.34173105707779927</v>
      </c>
      <c r="M275" s="20">
        <f t="shared" si="31"/>
        <v>-0.41814170331800227</v>
      </c>
    </row>
    <row r="276" spans="1:13" x14ac:dyDescent="0.2">
      <c r="A276" s="13" t="s">
        <v>547</v>
      </c>
      <c r="B276" s="13">
        <v>0.33333333333333331</v>
      </c>
      <c r="C276" s="13">
        <v>0</v>
      </c>
      <c r="D276" s="13">
        <v>19.260780287474333</v>
      </c>
      <c r="E276" s="13">
        <v>0</v>
      </c>
      <c r="F276" s="13">
        <v>0</v>
      </c>
      <c r="G276" s="35">
        <f t="shared" si="28"/>
        <v>-1.5342633159455143</v>
      </c>
      <c r="H276" s="35">
        <f t="shared" si="32"/>
        <v>-1.5342633159455143</v>
      </c>
      <c r="I276" s="42">
        <f t="shared" si="33"/>
        <v>0.17737076788101705</v>
      </c>
      <c r="J276" s="35">
        <f t="shared" si="29"/>
        <v>-0.19524968756753552</v>
      </c>
      <c r="K276" s="20">
        <f t="shared" si="30"/>
        <v>-0.74466557748788842</v>
      </c>
      <c r="L276" s="20">
        <f t="shared" si="34"/>
        <v>0.32198475407159949</v>
      </c>
      <c r="M276" s="20">
        <f t="shared" si="31"/>
        <v>-0.38858550467450192</v>
      </c>
    </row>
    <row r="277" spans="1:13" x14ac:dyDescent="0.2">
      <c r="A277" s="13" t="s">
        <v>548</v>
      </c>
      <c r="B277" s="13">
        <v>0.90909090909090906</v>
      </c>
      <c r="C277" s="13">
        <v>0.70889205896338559</v>
      </c>
      <c r="D277" s="13">
        <v>14.414784394250514</v>
      </c>
      <c r="E277" s="13">
        <v>0</v>
      </c>
      <c r="F277" s="13">
        <v>0</v>
      </c>
      <c r="G277" s="35">
        <f t="shared" si="28"/>
        <v>-1.3472397968769725</v>
      </c>
      <c r="H277" s="35">
        <f t="shared" si="32"/>
        <v>-1.3472397968769725</v>
      </c>
      <c r="I277" s="42">
        <f t="shared" si="33"/>
        <v>0.20632199760075404</v>
      </c>
      <c r="J277" s="35">
        <f t="shared" si="29"/>
        <v>-0.23107743852798604</v>
      </c>
      <c r="K277" s="20">
        <f t="shared" si="30"/>
        <v>-0.54826378524633668</v>
      </c>
      <c r="L277" s="20">
        <f t="shared" si="34"/>
        <v>0.36626731781382343</v>
      </c>
      <c r="M277" s="20">
        <f t="shared" si="31"/>
        <v>-0.45612805038907622</v>
      </c>
    </row>
    <row r="278" spans="1:13" x14ac:dyDescent="0.2">
      <c r="A278" s="13" t="s">
        <v>549</v>
      </c>
      <c r="B278" s="13">
        <v>1</v>
      </c>
      <c r="C278" s="13">
        <v>1.1724137931034482</v>
      </c>
      <c r="D278" s="13">
        <v>16.213552361396303</v>
      </c>
      <c r="E278" s="13">
        <v>0.11904761904761904</v>
      </c>
      <c r="F278" s="13">
        <v>0</v>
      </c>
      <c r="G278" s="35">
        <f t="shared" si="28"/>
        <v>-1.4713766530670733</v>
      </c>
      <c r="H278" s="35">
        <f t="shared" si="32"/>
        <v>-1.4713766530670733</v>
      </c>
      <c r="I278" s="42">
        <f t="shared" si="33"/>
        <v>0.1867334596571113</v>
      </c>
      <c r="J278" s="35">
        <f t="shared" si="29"/>
        <v>-0.20669637526447393</v>
      </c>
      <c r="K278" s="20">
        <f t="shared" si="30"/>
        <v>-0.41984296549397088</v>
      </c>
      <c r="L278" s="20">
        <f t="shared" si="34"/>
        <v>0.39655432772390714</v>
      </c>
      <c r="M278" s="20">
        <f t="shared" si="31"/>
        <v>-0.50509926358021651</v>
      </c>
    </row>
    <row r="279" spans="1:13" x14ac:dyDescent="0.2">
      <c r="A279" s="13" t="s">
        <v>550</v>
      </c>
      <c r="B279" s="13">
        <v>0.77777777777777779</v>
      </c>
      <c r="C279" s="13">
        <v>0.21842105263157896</v>
      </c>
      <c r="D279" s="13">
        <v>13.494866529774127</v>
      </c>
      <c r="E279" s="13">
        <v>0</v>
      </c>
      <c r="F279" s="13">
        <v>0</v>
      </c>
      <c r="G279" s="35">
        <f t="shared" si="28"/>
        <v>-1.2808936700965998</v>
      </c>
      <c r="H279" s="35">
        <f t="shared" si="32"/>
        <v>-1.2808936700965998</v>
      </c>
      <c r="I279" s="42">
        <f t="shared" si="33"/>
        <v>0.21739813955377138</v>
      </c>
      <c r="J279" s="35">
        <f t="shared" si="29"/>
        <v>-0.24513119194538896</v>
      </c>
      <c r="K279" s="20">
        <f t="shared" si="30"/>
        <v>-0.68415102430914543</v>
      </c>
      <c r="L279" s="20">
        <f t="shared" si="34"/>
        <v>0.33533546758275468</v>
      </c>
      <c r="M279" s="20">
        <f t="shared" si="31"/>
        <v>-0.40847282814077185</v>
      </c>
    </row>
    <row r="280" spans="1:13" x14ac:dyDescent="0.2">
      <c r="A280" s="13" t="s">
        <v>551</v>
      </c>
      <c r="B280" s="13">
        <v>1</v>
      </c>
      <c r="C280" s="13">
        <v>7.2203389830508474E-2</v>
      </c>
      <c r="D280" s="13">
        <v>12.632443531827516</v>
      </c>
      <c r="E280" s="13">
        <v>1.7777777777777777</v>
      </c>
      <c r="F280" s="13">
        <v>0</v>
      </c>
      <c r="G280" s="35">
        <f t="shared" si="28"/>
        <v>-1.3872456061395655</v>
      </c>
      <c r="H280" s="35">
        <f t="shared" si="32"/>
        <v>-1.3872456061395655</v>
      </c>
      <c r="I280" s="42">
        <f t="shared" si="33"/>
        <v>0.19984784422955107</v>
      </c>
      <c r="J280" s="35">
        <f t="shared" si="29"/>
        <v>-0.22295337468586995</v>
      </c>
      <c r="K280" s="20">
        <f t="shared" si="30"/>
        <v>-0.72466129758473363</v>
      </c>
      <c r="L280" s="20">
        <f t="shared" si="34"/>
        <v>0.32636736046978243</v>
      </c>
      <c r="M280" s="20">
        <f t="shared" si="31"/>
        <v>-0.39507036186835642</v>
      </c>
    </row>
    <row r="281" spans="1:13" x14ac:dyDescent="0.2">
      <c r="A281" s="13" t="s">
        <v>552</v>
      </c>
      <c r="B281" s="13">
        <v>1</v>
      </c>
      <c r="C281" s="13">
        <v>0.35464535464535463</v>
      </c>
      <c r="D281" s="13">
        <v>11.085557837097879</v>
      </c>
      <c r="E281" s="13">
        <v>0.11764705882352941</v>
      </c>
      <c r="F281" s="13">
        <v>0</v>
      </c>
      <c r="G281" s="35">
        <f t="shared" si="28"/>
        <v>-1.1911607509927469</v>
      </c>
      <c r="H281" s="35">
        <f t="shared" si="32"/>
        <v>-1.1911607509927469</v>
      </c>
      <c r="I281" s="42">
        <f t="shared" si="33"/>
        <v>0.23305140065991645</v>
      </c>
      <c r="J281" s="35">
        <f t="shared" si="29"/>
        <v>-0.265335495062477</v>
      </c>
      <c r="K281" s="20">
        <f t="shared" si="30"/>
        <v>-0.64640945741744771</v>
      </c>
      <c r="L281" s="20">
        <f t="shared" si="34"/>
        <v>0.34379911342269126</v>
      </c>
      <c r="M281" s="20">
        <f t="shared" si="31"/>
        <v>-0.42128830737816247</v>
      </c>
    </row>
    <row r="282" spans="1:13" x14ac:dyDescent="0.2">
      <c r="A282" s="13" t="s">
        <v>553</v>
      </c>
      <c r="B282" s="13">
        <v>1</v>
      </c>
      <c r="C282" s="13">
        <v>0.3218701582768782</v>
      </c>
      <c r="D282" s="13">
        <v>10.666666666666666</v>
      </c>
      <c r="E282" s="13">
        <v>0</v>
      </c>
      <c r="F282" s="13">
        <v>0</v>
      </c>
      <c r="G282" s="35">
        <f t="shared" si="28"/>
        <v>-1.1613587896958992</v>
      </c>
      <c r="H282" s="35">
        <f t="shared" si="32"/>
        <v>-1.1613587896958992</v>
      </c>
      <c r="I282" s="42">
        <f t="shared" si="33"/>
        <v>0.23842047366692162</v>
      </c>
      <c r="J282" s="35">
        <f t="shared" si="29"/>
        <v>-0.27236067830713179</v>
      </c>
      <c r="K282" s="20">
        <f t="shared" si="30"/>
        <v>-0.65548997570855472</v>
      </c>
      <c r="L282" s="20">
        <f t="shared" si="34"/>
        <v>0.34175345243685801</v>
      </c>
      <c r="M282" s="20">
        <f t="shared" si="31"/>
        <v>-0.41817572549126597</v>
      </c>
    </row>
    <row r="283" spans="1:13" x14ac:dyDescent="0.2">
      <c r="A283" s="13" t="s">
        <v>554</v>
      </c>
      <c r="B283" s="13">
        <v>1</v>
      </c>
      <c r="C283" s="13">
        <v>0.22789988995795829</v>
      </c>
      <c r="D283" s="13">
        <v>10.113620807665983</v>
      </c>
      <c r="E283" s="13">
        <v>0</v>
      </c>
      <c r="F283" s="13">
        <v>0</v>
      </c>
      <c r="G283" s="35">
        <f t="shared" si="28"/>
        <v>-1.132790909985216</v>
      </c>
      <c r="H283" s="35">
        <f t="shared" si="32"/>
        <v>-1.132790909985216</v>
      </c>
      <c r="I283" s="42">
        <f t="shared" si="33"/>
        <v>0.24364641618462712</v>
      </c>
      <c r="J283" s="35">
        <f t="shared" si="29"/>
        <v>-0.27924630868228828</v>
      </c>
      <c r="K283" s="20">
        <f t="shared" si="30"/>
        <v>-0.68152486900704012</v>
      </c>
      <c r="L283" s="20">
        <f t="shared" si="34"/>
        <v>0.33592105265204375</v>
      </c>
      <c r="M283" s="20">
        <f t="shared" si="31"/>
        <v>-0.40935423996497688</v>
      </c>
    </row>
    <row r="284" spans="1:13" x14ac:dyDescent="0.2">
      <c r="A284" s="13" t="s">
        <v>555</v>
      </c>
      <c r="B284" s="13">
        <v>0.75</v>
      </c>
      <c r="C284" s="13">
        <v>0.16328737496620707</v>
      </c>
      <c r="D284" s="13">
        <v>14.091718001368925</v>
      </c>
      <c r="E284" s="13">
        <v>7.8947368421052627E-2</v>
      </c>
      <c r="F284" s="13">
        <v>0</v>
      </c>
      <c r="G284" s="35">
        <f t="shared" si="28"/>
        <v>-1.3304565921065963</v>
      </c>
      <c r="H284" s="35">
        <f t="shared" si="32"/>
        <v>-1.3304565921065963</v>
      </c>
      <c r="I284" s="42">
        <f t="shared" si="33"/>
        <v>0.20908384955447276</v>
      </c>
      <c r="J284" s="35">
        <f t="shared" si="29"/>
        <v>-0.23456332132700108</v>
      </c>
      <c r="K284" s="20">
        <f t="shared" si="30"/>
        <v>-0.69942606226369852</v>
      </c>
      <c r="L284" s="20">
        <f t="shared" si="34"/>
        <v>0.33193948949742796</v>
      </c>
      <c r="M284" s="20">
        <f t="shared" si="31"/>
        <v>-0.40337652496333831</v>
      </c>
    </row>
    <row r="285" spans="1:13" x14ac:dyDescent="0.2">
      <c r="A285" s="13" t="s">
        <v>556</v>
      </c>
      <c r="B285" s="13">
        <v>0.8571428571428571</v>
      </c>
      <c r="C285" s="13">
        <v>1.4234777838727373</v>
      </c>
      <c r="D285" s="13">
        <v>20.424366872005475</v>
      </c>
      <c r="E285" s="13">
        <v>0</v>
      </c>
      <c r="F285" s="13">
        <v>0</v>
      </c>
      <c r="G285" s="35">
        <f t="shared" si="28"/>
        <v>-1.7002255864091533</v>
      </c>
      <c r="H285" s="35">
        <f t="shared" si="32"/>
        <v>-1.7002255864091533</v>
      </c>
      <c r="I285" s="42">
        <f t="shared" si="33"/>
        <v>0.15443580449857866</v>
      </c>
      <c r="J285" s="35">
        <f t="shared" si="29"/>
        <v>-0.1677511874448169</v>
      </c>
      <c r="K285" s="20">
        <f t="shared" si="30"/>
        <v>-0.35028453677280558</v>
      </c>
      <c r="L285" s="20">
        <f t="shared" si="34"/>
        <v>0.41331342335745214</v>
      </c>
      <c r="M285" s="20">
        <f t="shared" si="31"/>
        <v>-0.53326454273502344</v>
      </c>
    </row>
    <row r="286" spans="1:13" x14ac:dyDescent="0.2">
      <c r="A286" s="13" t="s">
        <v>557</v>
      </c>
      <c r="B286" s="13">
        <v>0.8571428571428571</v>
      </c>
      <c r="C286" s="13">
        <v>0.1387363834422658</v>
      </c>
      <c r="D286" s="13">
        <v>12.035592060232718</v>
      </c>
      <c r="E286" s="13">
        <v>0</v>
      </c>
      <c r="F286" s="13">
        <v>0</v>
      </c>
      <c r="G286" s="35">
        <f t="shared" si="28"/>
        <v>-1.2265600693966372</v>
      </c>
      <c r="H286" s="35">
        <f t="shared" si="32"/>
        <v>-1.2265600693966372</v>
      </c>
      <c r="I286" s="42">
        <f t="shared" si="33"/>
        <v>0.22678406107871646</v>
      </c>
      <c r="J286" s="35">
        <f t="shared" si="29"/>
        <v>-0.25719691763218061</v>
      </c>
      <c r="K286" s="20">
        <f t="shared" si="30"/>
        <v>-0.70622802692903874</v>
      </c>
      <c r="L286" s="20">
        <f t="shared" si="34"/>
        <v>0.33043284341990337</v>
      </c>
      <c r="M286" s="20">
        <f t="shared" si="31"/>
        <v>-0.40112381032270666</v>
      </c>
    </row>
    <row r="287" spans="1:13" x14ac:dyDescent="0.2">
      <c r="A287" s="13" t="s">
        <v>558</v>
      </c>
      <c r="B287" s="13">
        <v>1</v>
      </c>
      <c r="C287" s="13">
        <v>0.41863687537888628</v>
      </c>
      <c r="D287" s="13">
        <v>11.597535934291582</v>
      </c>
      <c r="E287" s="13">
        <v>0</v>
      </c>
      <c r="F287" s="13">
        <v>0</v>
      </c>
      <c r="G287" s="35">
        <f t="shared" si="28"/>
        <v>-1.2270559382453183</v>
      </c>
      <c r="H287" s="35">
        <f t="shared" si="32"/>
        <v>-1.2270559382453183</v>
      </c>
      <c r="I287" s="42">
        <f t="shared" si="33"/>
        <v>0.22669712074373832</v>
      </c>
      <c r="J287" s="35">
        <f t="shared" si="29"/>
        <v>-0.2570844840373897</v>
      </c>
      <c r="K287" s="20">
        <f t="shared" si="30"/>
        <v>-0.62868031346469078</v>
      </c>
      <c r="L287" s="20">
        <f t="shared" si="34"/>
        <v>0.34780983290866063</v>
      </c>
      <c r="M287" s="20">
        <f t="shared" si="31"/>
        <v>-0.42741909226412222</v>
      </c>
    </row>
    <row r="288" spans="1:13" x14ac:dyDescent="0.2">
      <c r="A288" s="13" t="s">
        <v>559</v>
      </c>
      <c r="B288" s="13">
        <v>0.77777777777777779</v>
      </c>
      <c r="C288" s="13">
        <v>0.33733384382792403</v>
      </c>
      <c r="D288" s="13">
        <v>15.167693360711841</v>
      </c>
      <c r="E288" s="13">
        <v>0.17241379310344829</v>
      </c>
      <c r="F288" s="13">
        <v>0</v>
      </c>
      <c r="G288" s="35">
        <f t="shared" si="28"/>
        <v>-1.4105485995310107</v>
      </c>
      <c r="H288" s="35">
        <f t="shared" si="32"/>
        <v>-1.4105485995310107</v>
      </c>
      <c r="I288" s="42">
        <f t="shared" si="33"/>
        <v>0.1961475422375753</v>
      </c>
      <c r="J288" s="35">
        <f t="shared" si="29"/>
        <v>-0.21833953688897656</v>
      </c>
      <c r="K288" s="20">
        <f t="shared" si="30"/>
        <v>-0.6512056907903031</v>
      </c>
      <c r="L288" s="20">
        <f t="shared" si="34"/>
        <v>0.34271788911994061</v>
      </c>
      <c r="M288" s="20">
        <f t="shared" si="31"/>
        <v>-0.41964196014860344</v>
      </c>
    </row>
    <row r="289" spans="1:13" x14ac:dyDescent="0.2">
      <c r="A289" s="13" t="s">
        <v>560</v>
      </c>
      <c r="B289" s="13">
        <v>0.9285714285714286</v>
      </c>
      <c r="C289" s="13">
        <v>0.28561798790341197</v>
      </c>
      <c r="D289" s="13">
        <v>11.997262149212867</v>
      </c>
      <c r="E289" s="13">
        <v>0</v>
      </c>
      <c r="F289" s="13">
        <v>0</v>
      </c>
      <c r="G289" s="35">
        <f t="shared" si="28"/>
        <v>-1.2429608893713737</v>
      </c>
      <c r="H289" s="35">
        <f t="shared" si="32"/>
        <v>-1.2429608893713737</v>
      </c>
      <c r="I289" s="42">
        <f t="shared" si="33"/>
        <v>0.22392102062355662</v>
      </c>
      <c r="J289" s="35">
        <f t="shared" si="29"/>
        <v>-0.25350098643093838</v>
      </c>
      <c r="K289" s="20">
        <f t="shared" si="30"/>
        <v>-0.66553380557513053</v>
      </c>
      <c r="L289" s="20">
        <f t="shared" si="34"/>
        <v>0.33949761664687989</v>
      </c>
      <c r="M289" s="20">
        <f t="shared" si="31"/>
        <v>-0.41475454661881833</v>
      </c>
    </row>
    <row r="290" spans="1:13" x14ac:dyDescent="0.2">
      <c r="A290" s="13" t="s">
        <v>561</v>
      </c>
      <c r="B290" s="13">
        <v>0.66666666666666663</v>
      </c>
      <c r="C290" s="13">
        <v>9.2312116564417179E-2</v>
      </c>
      <c r="D290" s="13">
        <v>16.109514031485283</v>
      </c>
      <c r="E290" s="13">
        <v>0.5</v>
      </c>
      <c r="F290" s="13">
        <v>0</v>
      </c>
      <c r="G290" s="35">
        <f t="shared" si="28"/>
        <v>-1.4704094926442253</v>
      </c>
      <c r="H290" s="35">
        <f t="shared" si="32"/>
        <v>-1.4704094926442253</v>
      </c>
      <c r="I290" s="42">
        <f t="shared" si="33"/>
        <v>0.1868803810824691</v>
      </c>
      <c r="J290" s="35">
        <f t="shared" si="29"/>
        <v>-0.206877047517396</v>
      </c>
      <c r="K290" s="20">
        <f t="shared" si="30"/>
        <v>-0.71909008272867991</v>
      </c>
      <c r="L290" s="20">
        <f t="shared" si="34"/>
        <v>0.32759338437973484</v>
      </c>
      <c r="M290" s="20">
        <f t="shared" si="31"/>
        <v>-0.39689203867950218</v>
      </c>
    </row>
    <row r="291" spans="1:13" x14ac:dyDescent="0.2">
      <c r="A291" s="13" t="s">
        <v>562</v>
      </c>
      <c r="B291" s="13">
        <v>1</v>
      </c>
      <c r="C291" s="13">
        <v>0.57026927333087418</v>
      </c>
      <c r="D291" s="13">
        <v>12.80766598220397</v>
      </c>
      <c r="E291" s="13">
        <v>2.9411764705882353E-2</v>
      </c>
      <c r="F291" s="13">
        <v>0</v>
      </c>
      <c r="G291" s="35">
        <f t="shared" si="28"/>
        <v>-1.3043386380614854</v>
      </c>
      <c r="H291" s="35">
        <f t="shared" si="32"/>
        <v>-1.3043386380614854</v>
      </c>
      <c r="I291" s="42">
        <f t="shared" si="33"/>
        <v>0.21343573682580935</v>
      </c>
      <c r="J291" s="35">
        <f t="shared" si="29"/>
        <v>-0.24008085203506602</v>
      </c>
      <c r="K291" s="20">
        <f t="shared" si="30"/>
        <v>-0.58666986301162294</v>
      </c>
      <c r="L291" s="20">
        <f t="shared" si="34"/>
        <v>0.35739930662826314</v>
      </c>
      <c r="M291" s="20">
        <f t="shared" si="31"/>
        <v>-0.44223175329109982</v>
      </c>
    </row>
    <row r="292" spans="1:13" x14ac:dyDescent="0.2">
      <c r="A292" s="13" t="s">
        <v>563</v>
      </c>
      <c r="B292" s="13">
        <v>0.8</v>
      </c>
      <c r="C292" s="13">
        <v>0.46084048027444252</v>
      </c>
      <c r="D292" s="13">
        <v>15.498973305954825</v>
      </c>
      <c r="E292" s="13">
        <v>7.1428571428571425E-2</v>
      </c>
      <c r="F292" s="13">
        <v>1</v>
      </c>
      <c r="G292" s="35">
        <f t="shared" si="28"/>
        <v>-1.4302347608167667</v>
      </c>
      <c r="H292" s="35">
        <f t="shared" si="32"/>
        <v>-1.4302347608167667</v>
      </c>
      <c r="I292" s="42">
        <f t="shared" si="33"/>
        <v>0.19306210841427238</v>
      </c>
      <c r="J292" s="35">
        <f t="shared" si="29"/>
        <v>-1.6447433365901596</v>
      </c>
      <c r="K292" s="20">
        <f t="shared" si="30"/>
        <v>-0.61698761140132963</v>
      </c>
      <c r="L292" s="20">
        <f t="shared" si="34"/>
        <v>0.35046688183285812</v>
      </c>
      <c r="M292" s="20">
        <f t="shared" si="31"/>
        <v>-1.0484890653231298</v>
      </c>
    </row>
    <row r="293" spans="1:13" x14ac:dyDescent="0.2">
      <c r="A293" s="13" t="s">
        <v>564</v>
      </c>
      <c r="B293" s="13">
        <v>1</v>
      </c>
      <c r="C293" s="13">
        <v>0.25777777777777777</v>
      </c>
      <c r="D293" s="13">
        <v>10.732375085557837</v>
      </c>
      <c r="E293" s="13">
        <v>0</v>
      </c>
      <c r="F293" s="13">
        <v>0</v>
      </c>
      <c r="G293" s="35">
        <f t="shared" si="28"/>
        <v>-1.1863401483141474</v>
      </c>
      <c r="H293" s="35">
        <f t="shared" si="32"/>
        <v>-1.1863401483141474</v>
      </c>
      <c r="I293" s="42">
        <f t="shared" si="33"/>
        <v>0.2339141362314196</v>
      </c>
      <c r="J293" s="35">
        <f t="shared" si="29"/>
        <v>-0.26646102183091064</v>
      </c>
      <c r="K293" s="20">
        <f t="shared" si="30"/>
        <v>-0.67324706332138262</v>
      </c>
      <c r="L293" s="20">
        <f t="shared" si="34"/>
        <v>0.33777015072016686</v>
      </c>
      <c r="M293" s="20">
        <f t="shared" si="31"/>
        <v>-0.41214257895640993</v>
      </c>
    </row>
    <row r="294" spans="1:13" x14ac:dyDescent="0.2">
      <c r="A294" s="13" t="s">
        <v>565</v>
      </c>
      <c r="B294" s="13">
        <v>1</v>
      </c>
      <c r="C294" s="13">
        <v>0.23486596840049706</v>
      </c>
      <c r="D294" s="13">
        <v>12.049281314168377</v>
      </c>
      <c r="E294" s="13">
        <v>0.625</v>
      </c>
      <c r="F294" s="13">
        <v>1</v>
      </c>
      <c r="G294" s="35">
        <f t="shared" si="28"/>
        <v>-1.3099764301598413</v>
      </c>
      <c r="H294" s="35">
        <f t="shared" si="32"/>
        <v>-1.3099764301598413</v>
      </c>
      <c r="I294" s="42">
        <f t="shared" si="33"/>
        <v>0.21249078823640472</v>
      </c>
      <c r="J294" s="35">
        <f t="shared" si="29"/>
        <v>-1.5488566410330238</v>
      </c>
      <c r="K294" s="20">
        <f t="shared" si="30"/>
        <v>-0.67959488506419485</v>
      </c>
      <c r="L294" s="20">
        <f t="shared" si="34"/>
        <v>0.33635172604873353</v>
      </c>
      <c r="M294" s="20">
        <f t="shared" si="31"/>
        <v>-1.0895978628194125</v>
      </c>
    </row>
    <row r="295" spans="1:13" x14ac:dyDescent="0.2">
      <c r="A295" s="13" t="s">
        <v>566</v>
      </c>
      <c r="B295" s="13">
        <v>0.7</v>
      </c>
      <c r="C295" s="13">
        <v>0.51810849735957754</v>
      </c>
      <c r="D295" s="13">
        <v>18.414784394250514</v>
      </c>
      <c r="E295" s="13">
        <v>0.41666666666666669</v>
      </c>
      <c r="F295" s="13">
        <v>0</v>
      </c>
      <c r="G295" s="35">
        <f t="shared" si="28"/>
        <v>-1.6108391797060666</v>
      </c>
      <c r="H295" s="35">
        <f t="shared" si="32"/>
        <v>-1.6108391797060666</v>
      </c>
      <c r="I295" s="42">
        <f t="shared" si="33"/>
        <v>0.1664721371066929</v>
      </c>
      <c r="J295" s="35">
        <f t="shared" si="29"/>
        <v>-0.18208814856380642</v>
      </c>
      <c r="K295" s="20">
        <f t="shared" si="30"/>
        <v>-0.60112124493350994</v>
      </c>
      <c r="L295" s="20">
        <f t="shared" si="34"/>
        <v>0.35408721251819025</v>
      </c>
      <c r="M295" s="20">
        <f t="shared" si="31"/>
        <v>-0.43709078821150898</v>
      </c>
    </row>
    <row r="296" spans="1:13" x14ac:dyDescent="0.2">
      <c r="A296" s="13" t="s">
        <v>567</v>
      </c>
      <c r="B296" s="13">
        <v>0.75</v>
      </c>
      <c r="C296" s="13">
        <v>0.4720912611550766</v>
      </c>
      <c r="D296" s="13">
        <v>16.580424366872005</v>
      </c>
      <c r="E296" s="13">
        <v>5.8823529411764705E-2</v>
      </c>
      <c r="F296" s="13">
        <v>0</v>
      </c>
      <c r="G296" s="35">
        <f t="shared" si="28"/>
        <v>-1.4922179539087455</v>
      </c>
      <c r="H296" s="35">
        <f t="shared" si="32"/>
        <v>-1.4922179539087455</v>
      </c>
      <c r="I296" s="42">
        <f t="shared" si="33"/>
        <v>0.18358905803302714</v>
      </c>
      <c r="J296" s="35">
        <f t="shared" si="29"/>
        <v>-0.20283744543296431</v>
      </c>
      <c r="K296" s="20">
        <f t="shared" si="30"/>
        <v>-0.61387053102056655</v>
      </c>
      <c r="L296" s="20">
        <f t="shared" si="34"/>
        <v>0.3511767838478102</v>
      </c>
      <c r="M296" s="20">
        <f t="shared" si="31"/>
        <v>-0.43259499360259629</v>
      </c>
    </row>
    <row r="297" spans="1:13" x14ac:dyDescent="0.2">
      <c r="A297" s="13" t="s">
        <v>568</v>
      </c>
      <c r="B297" s="13">
        <v>1</v>
      </c>
      <c r="C297" s="13">
        <v>0.75209380234505863</v>
      </c>
      <c r="D297" s="13">
        <v>15.613963039014374</v>
      </c>
      <c r="E297" s="13">
        <v>0.62962962962962965</v>
      </c>
      <c r="F297" s="13">
        <v>0</v>
      </c>
      <c r="G297" s="35">
        <f t="shared" si="28"/>
        <v>-1.519374595743695</v>
      </c>
      <c r="H297" s="35">
        <f t="shared" si="32"/>
        <v>-1.519374595743695</v>
      </c>
      <c r="I297" s="42">
        <f t="shared" si="33"/>
        <v>0.179553631825077</v>
      </c>
      <c r="J297" s="35">
        <f t="shared" si="29"/>
        <v>-0.19790673539650136</v>
      </c>
      <c r="K297" s="20">
        <f t="shared" si="30"/>
        <v>-0.53629454434310564</v>
      </c>
      <c r="L297" s="20">
        <f t="shared" si="34"/>
        <v>0.36904998592170468</v>
      </c>
      <c r="M297" s="20">
        <f t="shared" si="31"/>
        <v>-0.46052863657036353</v>
      </c>
    </row>
    <row r="298" spans="1:13" x14ac:dyDescent="0.2">
      <c r="A298" s="13" t="s">
        <v>569</v>
      </c>
      <c r="B298" s="13">
        <v>0.77777777777777779</v>
      </c>
      <c r="C298" s="13">
        <v>0.39414672048000343</v>
      </c>
      <c r="D298" s="13">
        <v>15.832991101984941</v>
      </c>
      <c r="E298" s="13">
        <v>5.2631578947368418E-2</v>
      </c>
      <c r="F298" s="13">
        <v>0</v>
      </c>
      <c r="G298" s="35">
        <f t="shared" si="28"/>
        <v>-1.4639471479961572</v>
      </c>
      <c r="H298" s="35">
        <f t="shared" si="32"/>
        <v>-1.4639471479961572</v>
      </c>
      <c r="I298" s="42">
        <f t="shared" si="33"/>
        <v>0.18786436144646859</v>
      </c>
      <c r="J298" s="35">
        <f t="shared" si="29"/>
        <v>-0.20808791021690284</v>
      </c>
      <c r="K298" s="20">
        <f t="shared" si="30"/>
        <v>-0.63546542306437703</v>
      </c>
      <c r="L298" s="20">
        <f t="shared" si="34"/>
        <v>0.34627230477058712</v>
      </c>
      <c r="M298" s="20">
        <f t="shared" si="31"/>
        <v>-0.42506438238097005</v>
      </c>
    </row>
    <row r="299" spans="1:13" x14ac:dyDescent="0.2">
      <c r="A299" s="13" t="s">
        <v>570</v>
      </c>
      <c r="B299" s="13">
        <v>1</v>
      </c>
      <c r="C299" s="13">
        <v>0.2058691420871388</v>
      </c>
      <c r="D299" s="13">
        <v>10.833675564681725</v>
      </c>
      <c r="E299" s="13">
        <v>0</v>
      </c>
      <c r="F299" s="13">
        <v>0</v>
      </c>
      <c r="G299" s="35">
        <f t="shared" si="28"/>
        <v>-1.2113999078442077</v>
      </c>
      <c r="H299" s="35">
        <f t="shared" si="32"/>
        <v>-1.2113999078442077</v>
      </c>
      <c r="I299" s="42">
        <f t="shared" si="33"/>
        <v>0.22945344712204821</v>
      </c>
      <c r="J299" s="35">
        <f t="shared" si="29"/>
        <v>-0.26065520699721889</v>
      </c>
      <c r="K299" s="20">
        <f t="shared" si="30"/>
        <v>-0.68762858862350462</v>
      </c>
      <c r="L299" s="20">
        <f t="shared" si="34"/>
        <v>0.33456081297497076</v>
      </c>
      <c r="M299" s="20">
        <f t="shared" si="31"/>
        <v>-0.4073080246986851</v>
      </c>
    </row>
    <row r="300" spans="1:13" x14ac:dyDescent="0.2">
      <c r="A300" s="13" t="s">
        <v>571</v>
      </c>
      <c r="B300" s="13">
        <v>0.8571428571428571</v>
      </c>
      <c r="C300" s="13">
        <v>4.6592516148759699E-2</v>
      </c>
      <c r="D300" s="13">
        <v>12.394250513347023</v>
      </c>
      <c r="E300" s="13">
        <v>8.6956521739130432E-2</v>
      </c>
      <c r="F300" s="13">
        <v>1</v>
      </c>
      <c r="G300" s="35">
        <f t="shared" si="28"/>
        <v>-1.286891171221265</v>
      </c>
      <c r="H300" s="35">
        <f t="shared" si="32"/>
        <v>-1.286891171221265</v>
      </c>
      <c r="I300" s="42">
        <f t="shared" si="33"/>
        <v>0.21637947716146014</v>
      </c>
      <c r="J300" s="35">
        <f t="shared" si="29"/>
        <v>-1.5307215740235303</v>
      </c>
      <c r="K300" s="20">
        <f t="shared" si="30"/>
        <v>-0.73175690745702204</v>
      </c>
      <c r="L300" s="20">
        <f t="shared" si="34"/>
        <v>0.32480930463851188</v>
      </c>
      <c r="M300" s="20">
        <f t="shared" si="31"/>
        <v>-1.1245170238188811</v>
      </c>
    </row>
    <row r="301" spans="1:13" x14ac:dyDescent="0.2">
      <c r="A301" s="13" t="s">
        <v>572</v>
      </c>
      <c r="B301" s="13">
        <v>0.91666666666666663</v>
      </c>
      <c r="C301" s="13">
        <v>0.35162037037037036</v>
      </c>
      <c r="D301" s="13">
        <v>13.486652977412732</v>
      </c>
      <c r="E301" s="13">
        <v>0.1111111111111111</v>
      </c>
      <c r="F301" s="13">
        <v>0</v>
      </c>
      <c r="G301" s="35">
        <f t="shared" si="28"/>
        <v>-1.3604656610286456</v>
      </c>
      <c r="H301" s="35">
        <f t="shared" si="32"/>
        <v>-1.3604656610286456</v>
      </c>
      <c r="I301" s="42">
        <f t="shared" si="33"/>
        <v>0.204164630589214</v>
      </c>
      <c r="J301" s="35">
        <f t="shared" si="29"/>
        <v>-0.22836293687670409</v>
      </c>
      <c r="K301" s="20">
        <f t="shared" si="30"/>
        <v>-0.64724754316773547</v>
      </c>
      <c r="L301" s="20">
        <f t="shared" si="34"/>
        <v>0.34361006496148488</v>
      </c>
      <c r="M301" s="20">
        <f t="shared" si="31"/>
        <v>-0.42100025346311098</v>
      </c>
    </row>
    <row r="302" spans="1:13" x14ac:dyDescent="0.2">
      <c r="A302" s="13" t="s">
        <v>573</v>
      </c>
      <c r="B302" s="13">
        <v>1</v>
      </c>
      <c r="C302" s="13">
        <v>0.28625766871165642</v>
      </c>
      <c r="D302" s="13">
        <v>11.811088295687885</v>
      </c>
      <c r="E302" s="13">
        <v>0.16666666666666666</v>
      </c>
      <c r="F302" s="13">
        <v>1</v>
      </c>
      <c r="G302" s="35">
        <f t="shared" si="28"/>
        <v>-1.2824288153537418</v>
      </c>
      <c r="H302" s="35">
        <f t="shared" si="32"/>
        <v>-1.2824288153537418</v>
      </c>
      <c r="I302" s="42">
        <f t="shared" si="33"/>
        <v>0.21713706910371536</v>
      </c>
      <c r="J302" s="35">
        <f t="shared" si="29"/>
        <v>-1.5272264699958071</v>
      </c>
      <c r="K302" s="20">
        <f t="shared" si="30"/>
        <v>-0.66535657907694479</v>
      </c>
      <c r="L302" s="20">
        <f t="shared" si="34"/>
        <v>0.33953735886731151</v>
      </c>
      <c r="M302" s="20">
        <f t="shared" si="31"/>
        <v>-1.0801712971911577</v>
      </c>
    </row>
    <row r="303" spans="1:13" x14ac:dyDescent="0.2">
      <c r="A303" s="13" t="s">
        <v>574</v>
      </c>
      <c r="B303" s="13">
        <v>1</v>
      </c>
      <c r="C303" s="13">
        <v>0.80072188449848025</v>
      </c>
      <c r="D303" s="13">
        <v>15.5564681724846</v>
      </c>
      <c r="E303" s="13">
        <v>0.33333333333333331</v>
      </c>
      <c r="F303" s="13">
        <v>0</v>
      </c>
      <c r="G303" s="35">
        <f t="shared" si="28"/>
        <v>-1.5068340602591697</v>
      </c>
      <c r="H303" s="35">
        <f t="shared" si="32"/>
        <v>-1.5068340602591697</v>
      </c>
      <c r="I303" s="42">
        <f t="shared" si="33"/>
        <v>0.18140845928254795</v>
      </c>
      <c r="J303" s="35">
        <f t="shared" si="29"/>
        <v>-0.20017004881860201</v>
      </c>
      <c r="K303" s="20">
        <f t="shared" si="30"/>
        <v>-0.52282191142608958</v>
      </c>
      <c r="L303" s="20">
        <f t="shared" si="34"/>
        <v>0.3721926135243474</v>
      </c>
      <c r="M303" s="20">
        <f t="shared" si="31"/>
        <v>-0.46552186899257059</v>
      </c>
    </row>
    <row r="304" spans="1:13" x14ac:dyDescent="0.2">
      <c r="A304" s="13" t="s">
        <v>575</v>
      </c>
      <c r="B304" s="13">
        <v>1</v>
      </c>
      <c r="C304" s="13">
        <v>5.8467336683417089E-2</v>
      </c>
      <c r="D304" s="13">
        <v>10.031485284052019</v>
      </c>
      <c r="E304" s="13">
        <v>0</v>
      </c>
      <c r="F304" s="13">
        <v>0</v>
      </c>
      <c r="G304" s="35">
        <f t="shared" si="28"/>
        <v>-1.1731458612771317</v>
      </c>
      <c r="H304" s="35">
        <f t="shared" si="32"/>
        <v>-1.1731458612771317</v>
      </c>
      <c r="I304" s="42">
        <f t="shared" si="33"/>
        <v>0.23628682585972074</v>
      </c>
      <c r="J304" s="35">
        <f t="shared" si="29"/>
        <v>-0.26956298682375396</v>
      </c>
      <c r="K304" s="20">
        <f t="shared" si="30"/>
        <v>-0.72846693403149942</v>
      </c>
      <c r="L304" s="20">
        <f t="shared" si="34"/>
        <v>0.3255312383068632</v>
      </c>
      <c r="M304" s="20">
        <f t="shared" si="31"/>
        <v>-0.39382991768608289</v>
      </c>
    </row>
    <row r="305" spans="1:13" x14ac:dyDescent="0.2">
      <c r="A305" s="13" t="s">
        <v>576</v>
      </c>
      <c r="B305" s="13">
        <v>0.8</v>
      </c>
      <c r="C305" s="13">
        <v>1.6363636363636363E-3</v>
      </c>
      <c r="D305" s="13">
        <v>12.966461327857632</v>
      </c>
      <c r="E305" s="13">
        <v>0</v>
      </c>
      <c r="F305" s="13">
        <v>0</v>
      </c>
      <c r="G305" s="35">
        <f t="shared" si="28"/>
        <v>-1.3094357923428375</v>
      </c>
      <c r="H305" s="35">
        <f t="shared" si="32"/>
        <v>-1.3094357923428375</v>
      </c>
      <c r="I305" s="42">
        <f t="shared" si="33"/>
        <v>0.21258127179482839</v>
      </c>
      <c r="J305" s="35">
        <f t="shared" si="29"/>
        <v>-0.23899511588721764</v>
      </c>
      <c r="K305" s="20">
        <f t="shared" si="30"/>
        <v>-0.74421221544654936</v>
      </c>
      <c r="L305" s="20">
        <f t="shared" si="34"/>
        <v>0.32208373578492466</v>
      </c>
      <c r="M305" s="20">
        <f t="shared" si="31"/>
        <v>-0.38873150277656027</v>
      </c>
    </row>
    <row r="306" spans="1:13" x14ac:dyDescent="0.2">
      <c r="A306" s="13" t="s">
        <v>577</v>
      </c>
      <c r="B306" s="13">
        <v>1</v>
      </c>
      <c r="C306" s="13">
        <v>0.59856367840626112</v>
      </c>
      <c r="D306" s="13">
        <v>13.571526351813826</v>
      </c>
      <c r="E306" s="13">
        <v>0</v>
      </c>
      <c r="F306" s="13">
        <v>0</v>
      </c>
      <c r="G306" s="35">
        <f t="shared" si="28"/>
        <v>-1.3736227108030215</v>
      </c>
      <c r="H306" s="35">
        <f t="shared" si="32"/>
        <v>-1.3736227108030215</v>
      </c>
      <c r="I306" s="42">
        <f t="shared" si="33"/>
        <v>0.20203517352048758</v>
      </c>
      <c r="J306" s="35">
        <f t="shared" si="29"/>
        <v>-0.22569075959709478</v>
      </c>
      <c r="K306" s="20">
        <f t="shared" si="30"/>
        <v>-0.5788307684739572</v>
      </c>
      <c r="L306" s="20">
        <f t="shared" si="34"/>
        <v>0.35920167817624055</v>
      </c>
      <c r="M306" s="20">
        <f t="shared" si="31"/>
        <v>-0.44504050210819679</v>
      </c>
    </row>
    <row r="307" spans="1:13" x14ac:dyDescent="0.2">
      <c r="A307" s="13" t="s">
        <v>578</v>
      </c>
      <c r="B307" s="13">
        <v>1</v>
      </c>
      <c r="C307" s="13">
        <v>0.5030173943911963</v>
      </c>
      <c r="D307" s="13">
        <v>12.960985626283367</v>
      </c>
      <c r="E307" s="13">
        <v>0</v>
      </c>
      <c r="F307" s="13">
        <v>0</v>
      </c>
      <c r="G307" s="35">
        <f t="shared" si="28"/>
        <v>-1.33973473149425</v>
      </c>
      <c r="H307" s="35">
        <f t="shared" si="32"/>
        <v>-1.33973473149425</v>
      </c>
      <c r="I307" s="42">
        <f t="shared" si="33"/>
        <v>0.20755368525302753</v>
      </c>
      <c r="J307" s="35">
        <f t="shared" si="29"/>
        <v>-0.23263051716946895</v>
      </c>
      <c r="K307" s="20">
        <f t="shared" si="30"/>
        <v>-0.60530230414050123</v>
      </c>
      <c r="L307" s="20">
        <f t="shared" si="34"/>
        <v>0.35313154914495498</v>
      </c>
      <c r="M307" s="20">
        <f t="shared" si="31"/>
        <v>-0.43561232686170998</v>
      </c>
    </row>
    <row r="308" spans="1:13" x14ac:dyDescent="0.2">
      <c r="A308" s="13" t="s">
        <v>579</v>
      </c>
      <c r="B308" s="13">
        <v>1</v>
      </c>
      <c r="C308" s="13">
        <v>0.12197593413552882</v>
      </c>
      <c r="D308" s="13">
        <v>10.483230663928817</v>
      </c>
      <c r="E308" s="13">
        <v>0</v>
      </c>
      <c r="F308" s="13">
        <v>0</v>
      </c>
      <c r="G308" s="35">
        <f t="shared" si="28"/>
        <v>-1.20028150696682</v>
      </c>
      <c r="H308" s="35">
        <f t="shared" si="32"/>
        <v>-1.20028150696682</v>
      </c>
      <c r="I308" s="42">
        <f t="shared" si="33"/>
        <v>0.23142514176214193</v>
      </c>
      <c r="J308" s="35">
        <f t="shared" si="29"/>
        <v>-0.2632173125003115</v>
      </c>
      <c r="K308" s="20">
        <f t="shared" si="30"/>
        <v>-0.71087158618604385</v>
      </c>
      <c r="L308" s="20">
        <f t="shared" si="34"/>
        <v>0.32940628011615602</v>
      </c>
      <c r="M308" s="20">
        <f t="shared" si="31"/>
        <v>-0.39959180991505899</v>
      </c>
    </row>
    <row r="309" spans="1:13" x14ac:dyDescent="0.2">
      <c r="A309" s="13" t="s">
        <v>580</v>
      </c>
      <c r="B309" s="13">
        <v>0.875</v>
      </c>
      <c r="C309" s="13">
        <v>0.16700000000000001</v>
      </c>
      <c r="D309" s="13">
        <v>13.127994524298426</v>
      </c>
      <c r="E309" s="13">
        <v>0.13793103448275862</v>
      </c>
      <c r="F309" s="13">
        <v>0</v>
      </c>
      <c r="G309" s="35">
        <f t="shared" si="28"/>
        <v>-1.3403767760433649</v>
      </c>
      <c r="H309" s="35">
        <f t="shared" si="32"/>
        <v>-1.3403767760433649</v>
      </c>
      <c r="I309" s="42">
        <f t="shared" si="33"/>
        <v>0.20744810470539149</v>
      </c>
      <c r="J309" s="35">
        <f t="shared" si="29"/>
        <v>-0.23249729235303288</v>
      </c>
      <c r="K309" s="20">
        <f t="shared" si="30"/>
        <v>-0.69839746249122536</v>
      </c>
      <c r="L309" s="20">
        <f t="shared" si="34"/>
        <v>0.33216762674108286</v>
      </c>
      <c r="M309" s="20">
        <f t="shared" si="31"/>
        <v>-0.40371807517091252</v>
      </c>
    </row>
    <row r="310" spans="1:13" x14ac:dyDescent="0.2">
      <c r="A310" s="13" t="s">
        <v>581</v>
      </c>
      <c r="B310" s="13">
        <v>0.94444444444444442</v>
      </c>
      <c r="C310" s="13">
        <v>8.5835487505799696E-3</v>
      </c>
      <c r="D310" s="13">
        <v>10.666666666666666</v>
      </c>
      <c r="E310" s="13">
        <v>0</v>
      </c>
      <c r="F310" s="13">
        <v>0</v>
      </c>
      <c r="G310" s="35">
        <f t="shared" si="28"/>
        <v>-1.2027048210696221</v>
      </c>
      <c r="H310" s="35">
        <f t="shared" si="32"/>
        <v>-1.2027048210696221</v>
      </c>
      <c r="I310" s="42">
        <f t="shared" si="33"/>
        <v>0.23099439339024733</v>
      </c>
      <c r="J310" s="35">
        <f t="shared" si="29"/>
        <v>-0.26265701872315822</v>
      </c>
      <c r="K310" s="20">
        <f t="shared" si="30"/>
        <v>-0.74228746598686268</v>
      </c>
      <c r="L310" s="20">
        <f t="shared" si="34"/>
        <v>0.32250414058654658</v>
      </c>
      <c r="M310" s="20">
        <f t="shared" si="31"/>
        <v>-0.3893518378138151</v>
      </c>
    </row>
    <row r="311" spans="1:13" x14ac:dyDescent="0.2">
      <c r="A311" s="13" t="s">
        <v>582</v>
      </c>
      <c r="B311" s="13">
        <v>0.8</v>
      </c>
      <c r="C311" s="13">
        <v>1.1347517730496455E-2</v>
      </c>
      <c r="D311" s="13">
        <v>13.166324435318275</v>
      </c>
      <c r="E311" s="13">
        <v>0</v>
      </c>
      <c r="F311" s="13">
        <v>0</v>
      </c>
      <c r="G311" s="35">
        <f t="shared" si="28"/>
        <v>-1.3267153642889795</v>
      </c>
      <c r="H311" s="35">
        <f t="shared" si="32"/>
        <v>-1.3267153642889795</v>
      </c>
      <c r="I311" s="42">
        <f t="shared" si="33"/>
        <v>0.20970320151341618</v>
      </c>
      <c r="J311" s="35">
        <f t="shared" si="29"/>
        <v>-0.23534670978968247</v>
      </c>
      <c r="K311" s="20">
        <f t="shared" si="30"/>
        <v>-0.74152169571973703</v>
      </c>
      <c r="L311" s="20">
        <f t="shared" si="34"/>
        <v>0.3226714804662833</v>
      </c>
      <c r="M311" s="20">
        <f t="shared" si="31"/>
        <v>-0.38959886596475207</v>
      </c>
    </row>
    <row r="312" spans="1:13" x14ac:dyDescent="0.2">
      <c r="A312" s="13" t="s">
        <v>583</v>
      </c>
      <c r="B312" s="13">
        <v>1</v>
      </c>
      <c r="C312" s="13">
        <v>0.14410783768760421</v>
      </c>
      <c r="D312" s="13">
        <v>10.907597535934292</v>
      </c>
      <c r="E312" s="13">
        <v>0.05</v>
      </c>
      <c r="F312" s="13">
        <v>0</v>
      </c>
      <c r="G312" s="35">
        <f t="shared" si="28"/>
        <v>-1.2353255174892255</v>
      </c>
      <c r="H312" s="35">
        <f t="shared" si="32"/>
        <v>-1.2353255174892255</v>
      </c>
      <c r="I312" s="42">
        <f t="shared" si="33"/>
        <v>0.2252506950297325</v>
      </c>
      <c r="J312" s="35">
        <f t="shared" si="29"/>
        <v>-0.2552157794166276</v>
      </c>
      <c r="K312" s="20">
        <f t="shared" si="30"/>
        <v>-0.70473984092471165</v>
      </c>
      <c r="L312" s="20">
        <f t="shared" si="34"/>
        <v>0.33076218312541883</v>
      </c>
      <c r="M312" s="20">
        <f t="shared" si="31"/>
        <v>-0.40161580089443105</v>
      </c>
    </row>
    <row r="313" spans="1:13" x14ac:dyDescent="0.2">
      <c r="A313" s="13" t="s">
        <v>584</v>
      </c>
      <c r="B313" s="13">
        <v>0.83333333333333337</v>
      </c>
      <c r="C313" s="13">
        <v>0.33391948646156999</v>
      </c>
      <c r="D313" s="13">
        <v>14.798083504449007</v>
      </c>
      <c r="E313" s="13">
        <v>0</v>
      </c>
      <c r="F313" s="13">
        <v>0</v>
      </c>
      <c r="G313" s="35">
        <f t="shared" si="28"/>
        <v>-1.4271181248869811</v>
      </c>
      <c r="H313" s="35">
        <f t="shared" si="32"/>
        <v>-1.4271181248869811</v>
      </c>
      <c r="I313" s="42">
        <f t="shared" si="33"/>
        <v>0.19354811093976959</v>
      </c>
      <c r="J313" s="35">
        <f t="shared" si="29"/>
        <v>-0.2151110371823185</v>
      </c>
      <c r="K313" s="20">
        <f t="shared" si="30"/>
        <v>-0.65215165413920229</v>
      </c>
      <c r="L313" s="20">
        <f t="shared" si="34"/>
        <v>0.34250483092003636</v>
      </c>
      <c r="M313" s="20">
        <f t="shared" si="31"/>
        <v>-0.41931786236410917</v>
      </c>
    </row>
    <row r="314" spans="1:13" x14ac:dyDescent="0.2">
      <c r="A314" s="13" t="s">
        <v>585</v>
      </c>
      <c r="B314" s="13">
        <v>1</v>
      </c>
      <c r="C314" s="13">
        <v>0.59416216216216211</v>
      </c>
      <c r="D314" s="13">
        <v>14.097193702943189</v>
      </c>
      <c r="E314" s="13">
        <v>0.15384615384615385</v>
      </c>
      <c r="F314" s="13">
        <v>0</v>
      </c>
      <c r="G314" s="35">
        <f t="shared" si="28"/>
        <v>-1.4239311416745153</v>
      </c>
      <c r="H314" s="35">
        <f t="shared" si="32"/>
        <v>-1.4239311416745153</v>
      </c>
      <c r="I314" s="42">
        <f t="shared" si="33"/>
        <v>0.19404604424095004</v>
      </c>
      <c r="J314" s="35">
        <f t="shared" si="29"/>
        <v>-0.21572866495712337</v>
      </c>
      <c r="K314" s="20">
        <f t="shared" si="30"/>
        <v>-0.58005022871193113</v>
      </c>
      <c r="L314" s="20">
        <f t="shared" si="34"/>
        <v>0.35892103612112203</v>
      </c>
      <c r="M314" s="20">
        <f t="shared" si="31"/>
        <v>-0.44460264106996411</v>
      </c>
    </row>
    <row r="315" spans="1:13" x14ac:dyDescent="0.2">
      <c r="A315" s="13" t="s">
        <v>586</v>
      </c>
      <c r="B315" s="13">
        <v>1</v>
      </c>
      <c r="C315" s="13">
        <v>0</v>
      </c>
      <c r="D315" s="13">
        <v>9.9520876112251884</v>
      </c>
      <c r="E315" s="13">
        <v>0</v>
      </c>
      <c r="F315" s="13">
        <v>0</v>
      </c>
      <c r="G315" s="35">
        <f t="shared" si="28"/>
        <v>-1.1819458402486702</v>
      </c>
      <c r="H315" s="35">
        <f t="shared" si="32"/>
        <v>-1.1819458402486702</v>
      </c>
      <c r="I315" s="42">
        <f t="shared" si="33"/>
        <v>0.2347025093711316</v>
      </c>
      <c r="J315" s="35">
        <f t="shared" si="29"/>
        <v>-0.26749064410948081</v>
      </c>
      <c r="K315" s="20">
        <f t="shared" si="30"/>
        <v>-0.74466557748788842</v>
      </c>
      <c r="L315" s="20">
        <f t="shared" si="34"/>
        <v>0.32198475407159949</v>
      </c>
      <c r="M315" s="20">
        <f t="shared" si="31"/>
        <v>-0.38858550467450192</v>
      </c>
    </row>
    <row r="316" spans="1:13" x14ac:dyDescent="0.2">
      <c r="A316" s="13" t="s">
        <v>587</v>
      </c>
      <c r="B316" s="13">
        <v>1</v>
      </c>
      <c r="C316" s="13">
        <v>0.15955853900637629</v>
      </c>
      <c r="D316" s="13">
        <v>11.000684462696784</v>
      </c>
      <c r="E316" s="13">
        <v>0</v>
      </c>
      <c r="F316" s="13">
        <v>0</v>
      </c>
      <c r="G316" s="35">
        <f t="shared" si="28"/>
        <v>-1.2414506668171348</v>
      </c>
      <c r="H316" s="35">
        <f t="shared" si="32"/>
        <v>-1.2414506668171348</v>
      </c>
      <c r="I316" s="42">
        <f t="shared" si="33"/>
        <v>0.22418357711939868</v>
      </c>
      <c r="J316" s="35">
        <f t="shared" si="29"/>
        <v>-0.25383935523848211</v>
      </c>
      <c r="K316" s="20">
        <f t="shared" si="30"/>
        <v>-0.70045915334748987</v>
      </c>
      <c r="L316" s="20">
        <f t="shared" si="34"/>
        <v>0.33171043548647799</v>
      </c>
      <c r="M316" s="20">
        <f t="shared" si="31"/>
        <v>-0.40303371956006051</v>
      </c>
    </row>
    <row r="317" spans="1:13" x14ac:dyDescent="0.2">
      <c r="A317" s="13" t="s">
        <v>588</v>
      </c>
      <c r="B317" s="13">
        <v>1</v>
      </c>
      <c r="C317" s="13">
        <v>0.14278738555442522</v>
      </c>
      <c r="D317" s="13">
        <v>11.498973305954825</v>
      </c>
      <c r="E317" s="13">
        <v>0.2857142857142857</v>
      </c>
      <c r="F317" s="13">
        <v>1</v>
      </c>
      <c r="G317" s="35">
        <f t="shared" si="28"/>
        <v>-1.2893629569975946</v>
      </c>
      <c r="H317" s="35">
        <f t="shared" si="32"/>
        <v>-1.2893629569975946</v>
      </c>
      <c r="I317" s="42">
        <f t="shared" si="33"/>
        <v>0.21596065647784193</v>
      </c>
      <c r="J317" s="35">
        <f t="shared" si="29"/>
        <v>-1.5326590338244745</v>
      </c>
      <c r="K317" s="20">
        <f t="shared" si="30"/>
        <v>-0.70510567823696024</v>
      </c>
      <c r="L317" s="20">
        <f t="shared" si="34"/>
        <v>0.33068120691871933</v>
      </c>
      <c r="M317" s="20">
        <f t="shared" si="31"/>
        <v>-1.106600488795688</v>
      </c>
    </row>
    <row r="318" spans="1:13" x14ac:dyDescent="0.2">
      <c r="A318" s="13" t="s">
        <v>589</v>
      </c>
      <c r="B318" s="13">
        <v>0.92307692307692313</v>
      </c>
      <c r="C318" s="13">
        <v>0.53639326814341781</v>
      </c>
      <c r="D318" s="13">
        <v>14.978781656399725</v>
      </c>
      <c r="E318" s="13">
        <v>6.9767441860465115E-2</v>
      </c>
      <c r="F318" s="13">
        <v>0</v>
      </c>
      <c r="G318" s="35">
        <f t="shared" si="28"/>
        <v>-1.4638662810528209</v>
      </c>
      <c r="H318" s="35">
        <f t="shared" si="32"/>
        <v>-1.4638662810528209</v>
      </c>
      <c r="I318" s="42">
        <f t="shared" si="33"/>
        <v>0.18787669973605908</v>
      </c>
      <c r="J318" s="35">
        <f t="shared" si="29"/>
        <v>-0.2081031027324505</v>
      </c>
      <c r="K318" s="20">
        <f t="shared" si="30"/>
        <v>-0.59605536542863358</v>
      </c>
      <c r="L318" s="20">
        <f t="shared" si="34"/>
        <v>0.35524668164913609</v>
      </c>
      <c r="M318" s="20">
        <f t="shared" si="31"/>
        <v>-0.43888748750905104</v>
      </c>
    </row>
    <row r="319" spans="1:13" x14ac:dyDescent="0.2">
      <c r="A319" s="13" t="s">
        <v>590</v>
      </c>
      <c r="B319" s="13">
        <v>0.90909090909090906</v>
      </c>
      <c r="C319" s="13">
        <v>7.2573839662447251E-2</v>
      </c>
      <c r="D319" s="13">
        <v>12.041067761806982</v>
      </c>
      <c r="E319" s="13">
        <v>0</v>
      </c>
      <c r="F319" s="13">
        <v>0</v>
      </c>
      <c r="G319" s="35">
        <f t="shared" si="28"/>
        <v>-1.2914563634097116</v>
      </c>
      <c r="H319" s="35">
        <f t="shared" si="32"/>
        <v>-1.2914563634097116</v>
      </c>
      <c r="I319" s="42">
        <f t="shared" si="33"/>
        <v>0.21560640821608637</v>
      </c>
      <c r="J319" s="35">
        <f t="shared" si="29"/>
        <v>-0.24284435427017365</v>
      </c>
      <c r="K319" s="20">
        <f t="shared" si="30"/>
        <v>-0.72455866276183156</v>
      </c>
      <c r="L319" s="20">
        <f t="shared" si="34"/>
        <v>0.32638992531284544</v>
      </c>
      <c r="M319" s="20">
        <f t="shared" si="31"/>
        <v>-0.39510385968256179</v>
      </c>
    </row>
    <row r="320" spans="1:13" x14ac:dyDescent="0.2">
      <c r="A320" s="13" t="s">
        <v>591</v>
      </c>
      <c r="B320" s="13">
        <v>0.94736842105263153</v>
      </c>
      <c r="C320" s="13">
        <v>0.34109532401142684</v>
      </c>
      <c r="D320" s="13">
        <v>13.166324435318275</v>
      </c>
      <c r="E320" s="13">
        <v>0</v>
      </c>
      <c r="F320" s="13">
        <v>0</v>
      </c>
      <c r="G320" s="35">
        <f t="shared" si="28"/>
        <v>-1.3608310915842203</v>
      </c>
      <c r="H320" s="35">
        <f t="shared" si="32"/>
        <v>-1.3608310915842203</v>
      </c>
      <c r="I320" s="42">
        <f t="shared" si="33"/>
        <v>0.20410526132735196</v>
      </c>
      <c r="J320" s="35">
        <f t="shared" si="29"/>
        <v>-0.22828833973038132</v>
      </c>
      <c r="K320" s="20">
        <f t="shared" si="30"/>
        <v>-0.6501635554748062</v>
      </c>
      <c r="L320" s="20">
        <f t="shared" si="34"/>
        <v>0.34295268142058039</v>
      </c>
      <c r="M320" s="20">
        <f t="shared" si="31"/>
        <v>-0.41999924090010249</v>
      </c>
    </row>
    <row r="321" spans="1:13" x14ac:dyDescent="0.2">
      <c r="A321" s="13" t="s">
        <v>592</v>
      </c>
      <c r="B321" s="13">
        <v>1</v>
      </c>
      <c r="C321" s="13">
        <v>0.3558682158807055</v>
      </c>
      <c r="D321" s="13">
        <v>12.405201916495551</v>
      </c>
      <c r="E321" s="13">
        <v>0</v>
      </c>
      <c r="F321" s="13">
        <v>0</v>
      </c>
      <c r="G321" s="35">
        <f t="shared" si="28"/>
        <v>-1.3261461005745208</v>
      </c>
      <c r="H321" s="35">
        <f t="shared" si="32"/>
        <v>-1.3261461005745208</v>
      </c>
      <c r="I321" s="42">
        <f t="shared" si="33"/>
        <v>0.20979755990935511</v>
      </c>
      <c r="J321" s="35">
        <f t="shared" si="29"/>
        <v>-0.23546611306903617</v>
      </c>
      <c r="K321" s="20">
        <f t="shared" si="30"/>
        <v>-0.64607065811048847</v>
      </c>
      <c r="L321" s="20">
        <f t="shared" si="34"/>
        <v>0.34387555102543599</v>
      </c>
      <c r="M321" s="20">
        <f t="shared" si="31"/>
        <v>-0.42140479922779839</v>
      </c>
    </row>
    <row r="322" spans="1:13" x14ac:dyDescent="0.2">
      <c r="A322" s="13" t="s">
        <v>593</v>
      </c>
      <c r="B322" s="13">
        <v>1</v>
      </c>
      <c r="C322" s="13">
        <v>0.2130412474624668</v>
      </c>
      <c r="D322" s="13">
        <v>11.507186858316222</v>
      </c>
      <c r="E322" s="13">
        <v>0</v>
      </c>
      <c r="F322" s="13">
        <v>0</v>
      </c>
      <c r="G322" s="35">
        <f t="shared" ref="G322:G385" si="35">$V$2+$V$3*B322+$V$4*C322+$V$5*D322+$V$6*E322</f>
        <v>-1.2769594972200915</v>
      </c>
      <c r="H322" s="35">
        <f t="shared" si="32"/>
        <v>-1.2769594972200915</v>
      </c>
      <c r="I322" s="42">
        <f t="shared" si="33"/>
        <v>0.21806822887585764</v>
      </c>
      <c r="J322" s="35">
        <f t="shared" ref="J322:J385" si="36">F322*LN(I322)+(1-F322)*LN(1-I322)</f>
        <v>-0.24598779144512298</v>
      </c>
      <c r="K322" s="20">
        <f t="shared" ref="K322:K385" si="37">MIN(MAX($P$2+$P$3*C322,-35),35)</f>
        <v>-0.6856415239751581</v>
      </c>
      <c r="L322" s="20">
        <f t="shared" si="34"/>
        <v>0.33500333825946665</v>
      </c>
      <c r="M322" s="20">
        <f t="shared" ref="M322:M385" si="38">F322*LN(L322)+(1-F322)*LN(1-L322)</f>
        <v>-0.40797325827793035</v>
      </c>
    </row>
    <row r="323" spans="1:13" x14ac:dyDescent="0.2">
      <c r="A323" s="13" t="s">
        <v>594</v>
      </c>
      <c r="B323" s="13">
        <v>1</v>
      </c>
      <c r="C323" s="13">
        <v>0</v>
      </c>
      <c r="D323" s="13">
        <v>10.143737166324435</v>
      </c>
      <c r="E323" s="13">
        <v>0</v>
      </c>
      <c r="F323" s="13">
        <v>0</v>
      </c>
      <c r="G323" s="35">
        <f t="shared" si="35"/>
        <v>-1.2011864139353545</v>
      </c>
      <c r="H323" s="35">
        <f t="shared" ref="H323:H386" si="39">MIN(MAX(G323,-35),35)</f>
        <v>-1.2011864139353545</v>
      </c>
      <c r="I323" s="42">
        <f t="shared" ref="I323:I386" si="40">1/(1+EXP(-H323))</f>
        <v>0.23126422729959134</v>
      </c>
      <c r="J323" s="35">
        <f t="shared" si="36"/>
        <v>-0.263007967089046</v>
      </c>
      <c r="K323" s="20">
        <f t="shared" si="37"/>
        <v>-0.74466557748788842</v>
      </c>
      <c r="L323" s="20">
        <f t="shared" ref="L323:L386" si="41">1/(1+EXP(-K323))</f>
        <v>0.32198475407159949</v>
      </c>
      <c r="M323" s="20">
        <f t="shared" si="38"/>
        <v>-0.38858550467450192</v>
      </c>
    </row>
    <row r="324" spans="1:13" x14ac:dyDescent="0.2">
      <c r="A324" s="13" t="s">
        <v>595</v>
      </c>
      <c r="B324" s="13">
        <v>0.88888888888888884</v>
      </c>
      <c r="C324" s="13">
        <v>0.83046728971962613</v>
      </c>
      <c r="D324" s="13">
        <v>17.541409993155373</v>
      </c>
      <c r="E324" s="13">
        <v>5.5555555555555552E-2</v>
      </c>
      <c r="F324" s="13">
        <v>0</v>
      </c>
      <c r="G324" s="35">
        <f t="shared" si="35"/>
        <v>-1.6072732533145166</v>
      </c>
      <c r="H324" s="35">
        <f t="shared" si="39"/>
        <v>-1.6072732533145166</v>
      </c>
      <c r="I324" s="42">
        <f t="shared" si="40"/>
        <v>0.16696753073851336</v>
      </c>
      <c r="J324" s="35">
        <f t="shared" si="36"/>
        <v>-0.18268265886967824</v>
      </c>
      <c r="K324" s="20">
        <f t="shared" si="37"/>
        <v>-0.51458081065127326</v>
      </c>
      <c r="L324" s="20">
        <f t="shared" si="41"/>
        <v>0.37412029204099706</v>
      </c>
      <c r="M324" s="20">
        <f t="shared" si="38"/>
        <v>-0.4685970861569998</v>
      </c>
    </row>
    <row r="325" spans="1:13" x14ac:dyDescent="0.2">
      <c r="A325" s="13" t="s">
        <v>596</v>
      </c>
      <c r="B325" s="13">
        <v>1</v>
      </c>
      <c r="C325" s="13">
        <v>0.40985442329227323</v>
      </c>
      <c r="D325" s="13">
        <v>13.034907597535934</v>
      </c>
      <c r="E325" s="13">
        <v>6.6666666666666666E-2</v>
      </c>
      <c r="F325" s="13">
        <v>0</v>
      </c>
      <c r="G325" s="35">
        <f t="shared" si="35"/>
        <v>-1.3722638622325476</v>
      </c>
      <c r="H325" s="35">
        <f t="shared" si="39"/>
        <v>-1.3722638622325476</v>
      </c>
      <c r="I325" s="42">
        <f t="shared" si="40"/>
        <v>0.20225433166009821</v>
      </c>
      <c r="J325" s="35">
        <f t="shared" si="36"/>
        <v>-0.22596544368509205</v>
      </c>
      <c r="K325" s="20">
        <f t="shared" si="37"/>
        <v>-0.63111353204610454</v>
      </c>
      <c r="L325" s="20">
        <f t="shared" si="41"/>
        <v>0.34725809068865987</v>
      </c>
      <c r="M325" s="20">
        <f t="shared" si="38"/>
        <v>-0.42657346625360953</v>
      </c>
    </row>
    <row r="326" spans="1:13" x14ac:dyDescent="0.2">
      <c r="A326" s="13" t="s">
        <v>597</v>
      </c>
      <c r="B326" s="13">
        <v>0.4</v>
      </c>
      <c r="C326" s="13">
        <v>0.13140505169059602</v>
      </c>
      <c r="D326" s="13">
        <v>21.746748802190282</v>
      </c>
      <c r="E326" s="13">
        <v>0.375</v>
      </c>
      <c r="F326" s="13">
        <v>0</v>
      </c>
      <c r="G326" s="35">
        <f t="shared" si="35"/>
        <v>-1.7952829519975193</v>
      </c>
      <c r="H326" s="35">
        <f t="shared" si="39"/>
        <v>-1.7952829519975193</v>
      </c>
      <c r="I326" s="42">
        <f t="shared" si="40"/>
        <v>0.14242623867730658</v>
      </c>
      <c r="J326" s="35">
        <f t="shared" si="36"/>
        <v>-0.15364808460625609</v>
      </c>
      <c r="K326" s="20">
        <f t="shared" si="37"/>
        <v>-0.70825920597433789</v>
      </c>
      <c r="L326" s="20">
        <f t="shared" si="41"/>
        <v>0.32998360607283345</v>
      </c>
      <c r="M326" s="20">
        <f t="shared" si="38"/>
        <v>-0.40045309834846549</v>
      </c>
    </row>
    <row r="327" spans="1:13" x14ac:dyDescent="0.2">
      <c r="A327" s="13" t="s">
        <v>598</v>
      </c>
      <c r="B327" s="13">
        <v>1</v>
      </c>
      <c r="C327" s="13">
        <v>0</v>
      </c>
      <c r="D327" s="13">
        <v>10.231348391512663</v>
      </c>
      <c r="E327" s="13">
        <v>0</v>
      </c>
      <c r="F327" s="13">
        <v>0</v>
      </c>
      <c r="G327" s="35">
        <f t="shared" si="35"/>
        <v>-1.2099821047635533</v>
      </c>
      <c r="H327" s="35">
        <f t="shared" si="39"/>
        <v>-1.2099821047635533</v>
      </c>
      <c r="I327" s="42">
        <f t="shared" si="40"/>
        <v>0.22970421732461691</v>
      </c>
      <c r="J327" s="35">
        <f t="shared" si="36"/>
        <v>-0.26098070455007877</v>
      </c>
      <c r="K327" s="20">
        <f t="shared" si="37"/>
        <v>-0.74466557748788842</v>
      </c>
      <c r="L327" s="20">
        <f t="shared" si="41"/>
        <v>0.32198475407159949</v>
      </c>
      <c r="M327" s="20">
        <f t="shared" si="38"/>
        <v>-0.38858550467450192</v>
      </c>
    </row>
    <row r="328" spans="1:13" x14ac:dyDescent="0.2">
      <c r="A328" s="13" t="s">
        <v>599</v>
      </c>
      <c r="B328" s="13">
        <v>0.8</v>
      </c>
      <c r="C328" s="13">
        <v>0.39520093869169842</v>
      </c>
      <c r="D328" s="13">
        <v>16.183436002737849</v>
      </c>
      <c r="E328" s="13">
        <v>0</v>
      </c>
      <c r="F328" s="13">
        <v>0</v>
      </c>
      <c r="G328" s="35">
        <f t="shared" si="35"/>
        <v>-1.5195104630994316</v>
      </c>
      <c r="H328" s="35">
        <f t="shared" si="39"/>
        <v>-1.5195104630994316</v>
      </c>
      <c r="I328" s="42">
        <f t="shared" si="40"/>
        <v>0.17953361751585162</v>
      </c>
      <c r="J328" s="35">
        <f t="shared" si="36"/>
        <v>-0.19788234127899773</v>
      </c>
      <c r="K328" s="20">
        <f t="shared" si="37"/>
        <v>-0.6351733470796449</v>
      </c>
      <c r="L328" s="20">
        <f t="shared" si="41"/>
        <v>0.34633842433574308</v>
      </c>
      <c r="M328" s="20">
        <f t="shared" si="38"/>
        <v>-0.42516552986119538</v>
      </c>
    </row>
    <row r="329" spans="1:13" x14ac:dyDescent="0.2">
      <c r="A329" s="13" t="s">
        <v>600</v>
      </c>
      <c r="B329" s="13">
        <v>0.875</v>
      </c>
      <c r="C329" s="13">
        <v>0.14494425647567807</v>
      </c>
      <c r="D329" s="13">
        <v>13.36892539356605</v>
      </c>
      <c r="E329" s="13">
        <v>2.6315789473684209E-2</v>
      </c>
      <c r="F329" s="13">
        <v>0</v>
      </c>
      <c r="G329" s="35">
        <f t="shared" si="35"/>
        <v>-1.3735963644902569</v>
      </c>
      <c r="H329" s="35">
        <f t="shared" si="39"/>
        <v>-1.3735963644902569</v>
      </c>
      <c r="I329" s="42">
        <f t="shared" si="40"/>
        <v>0.20203942102633998</v>
      </c>
      <c r="J329" s="35">
        <f t="shared" si="36"/>
        <v>-0.22569608253491866</v>
      </c>
      <c r="K329" s="20">
        <f t="shared" si="37"/>
        <v>-0.70450810726799329</v>
      </c>
      <c r="L329" s="20">
        <f t="shared" si="41"/>
        <v>0.33081348136587385</v>
      </c>
      <c r="M329" s="20">
        <f t="shared" si="38"/>
        <v>-0.40169245556831762</v>
      </c>
    </row>
    <row r="330" spans="1:13" x14ac:dyDescent="0.2">
      <c r="A330" s="13" t="s">
        <v>601</v>
      </c>
      <c r="B330" s="13">
        <v>1</v>
      </c>
      <c r="C330" s="13">
        <v>0.33464860829689669</v>
      </c>
      <c r="D330" s="13">
        <v>12.580424366872005</v>
      </c>
      <c r="E330" s="13">
        <v>4.1666666666666664E-2</v>
      </c>
      <c r="F330" s="13">
        <v>0</v>
      </c>
      <c r="G330" s="35">
        <f t="shared" si="35"/>
        <v>-1.3488144852111978</v>
      </c>
      <c r="H330" s="35">
        <f t="shared" si="39"/>
        <v>-1.3488144852111978</v>
      </c>
      <c r="I330" s="42">
        <f t="shared" si="40"/>
        <v>0.20606425654430513</v>
      </c>
      <c r="J330" s="35">
        <f t="shared" si="36"/>
        <v>-0.23075274864748321</v>
      </c>
      <c r="K330" s="20">
        <f t="shared" si="37"/>
        <v>-0.65194964759475038</v>
      </c>
      <c r="L330" s="20">
        <f t="shared" si="41"/>
        <v>0.34255032328589013</v>
      </c>
      <c r="M330" s="20">
        <f t="shared" si="38"/>
        <v>-0.4193870551762906</v>
      </c>
    </row>
    <row r="331" spans="1:13" x14ac:dyDescent="0.2">
      <c r="A331" s="13" t="s">
        <v>602</v>
      </c>
      <c r="B331" s="13">
        <v>1</v>
      </c>
      <c r="C331" s="13">
        <v>6.6115702479338848E-4</v>
      </c>
      <c r="D331" s="13">
        <v>10.373716632443532</v>
      </c>
      <c r="E331" s="13">
        <v>0</v>
      </c>
      <c r="F331" s="13">
        <v>1</v>
      </c>
      <c r="G331" s="35">
        <f t="shared" si="35"/>
        <v>-1.2240854526528047</v>
      </c>
      <c r="H331" s="35">
        <f t="shared" si="39"/>
        <v>-1.2240854526528047</v>
      </c>
      <c r="I331" s="42">
        <f t="shared" si="40"/>
        <v>0.22721828603406841</v>
      </c>
      <c r="J331" s="35">
        <f t="shared" si="36"/>
        <v>-1.4818441110689502</v>
      </c>
      <c r="K331" s="20">
        <f t="shared" si="37"/>
        <v>-0.7444824009055292</v>
      </c>
      <c r="L331" s="20">
        <f t="shared" si="41"/>
        <v>0.32202474476002457</v>
      </c>
      <c r="M331" s="20">
        <f t="shared" si="38"/>
        <v>-1.1331268893094928</v>
      </c>
    </row>
    <row r="332" spans="1:13" x14ac:dyDescent="0.2">
      <c r="A332" s="13" t="s">
        <v>603</v>
      </c>
      <c r="B332" s="13">
        <v>0.66666666666666663</v>
      </c>
      <c r="C332" s="13">
        <v>1.383588850174216</v>
      </c>
      <c r="D332" s="13">
        <v>24.90075290896646</v>
      </c>
      <c r="E332" s="13">
        <v>0</v>
      </c>
      <c r="F332" s="13">
        <v>0</v>
      </c>
      <c r="G332" s="35">
        <f t="shared" si="35"/>
        <v>-1.9947224559911119</v>
      </c>
      <c r="H332" s="35">
        <f t="shared" si="39"/>
        <v>-1.9947224559911119</v>
      </c>
      <c r="I332" s="42">
        <f t="shared" si="40"/>
        <v>0.11975814481749045</v>
      </c>
      <c r="J332" s="35">
        <f t="shared" si="36"/>
        <v>-0.12755857383555463</v>
      </c>
      <c r="K332" s="20">
        <f t="shared" si="37"/>
        <v>-0.36133594857793999</v>
      </c>
      <c r="L332" s="20">
        <f t="shared" si="41"/>
        <v>0.41063620897540914</v>
      </c>
      <c r="M332" s="20">
        <f t="shared" si="38"/>
        <v>-0.52871164418529359</v>
      </c>
    </row>
    <row r="333" spans="1:13" x14ac:dyDescent="0.2">
      <c r="A333" s="13" t="s">
        <v>604</v>
      </c>
      <c r="B333" s="13">
        <v>0.9</v>
      </c>
      <c r="C333" s="13">
        <v>0.23929221435793732</v>
      </c>
      <c r="D333" s="13">
        <v>13.598904859685147</v>
      </c>
      <c r="E333" s="13">
        <v>0</v>
      </c>
      <c r="F333" s="13">
        <v>0</v>
      </c>
      <c r="G333" s="35">
        <f t="shared" si="35"/>
        <v>-1.3920929511679268</v>
      </c>
      <c r="H333" s="35">
        <f t="shared" si="39"/>
        <v>-1.3920929511679268</v>
      </c>
      <c r="I333" s="42">
        <f t="shared" si="40"/>
        <v>0.1990738393152266</v>
      </c>
      <c r="J333" s="35">
        <f t="shared" si="36"/>
        <v>-0.22198652007711656</v>
      </c>
      <c r="K333" s="20">
        <f t="shared" si="37"/>
        <v>-0.67836857334585743</v>
      </c>
      <c r="L333" s="20">
        <f t="shared" si="41"/>
        <v>0.33662551733264984</v>
      </c>
      <c r="M333" s="20">
        <f t="shared" si="38"/>
        <v>-0.41041561768386359</v>
      </c>
    </row>
    <row r="334" spans="1:13" x14ac:dyDescent="0.2">
      <c r="A334" s="13" t="s">
        <v>605</v>
      </c>
      <c r="B334" s="13">
        <v>1</v>
      </c>
      <c r="C334" s="13">
        <v>0.29739488870568836</v>
      </c>
      <c r="D334" s="13">
        <v>12.547570157426421</v>
      </c>
      <c r="E334" s="13">
        <v>0.1</v>
      </c>
      <c r="F334" s="13">
        <v>0</v>
      </c>
      <c r="G334" s="35">
        <f t="shared" si="35"/>
        <v>-1.3547885162141278</v>
      </c>
      <c r="H334" s="35">
        <f t="shared" si="39"/>
        <v>-1.3547885162141278</v>
      </c>
      <c r="I334" s="42">
        <f t="shared" si="40"/>
        <v>0.20508861056379976</v>
      </c>
      <c r="J334" s="35">
        <f t="shared" si="36"/>
        <v>-0.22952463036859244</v>
      </c>
      <c r="K334" s="20">
        <f t="shared" si="37"/>
        <v>-0.66227096126001661</v>
      </c>
      <c r="L334" s="20">
        <f t="shared" si="41"/>
        <v>0.34022965625962587</v>
      </c>
      <c r="M334" s="20">
        <f t="shared" si="38"/>
        <v>-0.41586346854493234</v>
      </c>
    </row>
    <row r="335" spans="1:13" x14ac:dyDescent="0.2">
      <c r="A335" s="13" t="s">
        <v>606</v>
      </c>
      <c r="B335" s="13">
        <v>1</v>
      </c>
      <c r="C335" s="13">
        <v>0.17239140609665876</v>
      </c>
      <c r="D335" s="13">
        <v>11.540041067761807</v>
      </c>
      <c r="E335" s="13">
        <v>0</v>
      </c>
      <c r="F335" s="13">
        <v>0</v>
      </c>
      <c r="G335" s="35">
        <f t="shared" si="35"/>
        <v>-1.2919180923925457</v>
      </c>
      <c r="H335" s="35">
        <f t="shared" si="39"/>
        <v>-1.2919180923925457</v>
      </c>
      <c r="I335" s="42">
        <f t="shared" si="40"/>
        <v>0.21552833073289604</v>
      </c>
      <c r="J335" s="35">
        <f t="shared" si="36"/>
        <v>-0.2427448205687231</v>
      </c>
      <c r="K335" s="20">
        <f t="shared" si="37"/>
        <v>-0.6969037487350942</v>
      </c>
      <c r="L335" s="20">
        <f t="shared" si="41"/>
        <v>0.33249906371839055</v>
      </c>
      <c r="M335" s="20">
        <f t="shared" si="38"/>
        <v>-0.40421448603963839</v>
      </c>
    </row>
    <row r="336" spans="1:13" x14ac:dyDescent="0.2">
      <c r="A336" s="13" t="s">
        <v>607</v>
      </c>
      <c r="B336" s="13">
        <v>1</v>
      </c>
      <c r="C336" s="13">
        <v>0</v>
      </c>
      <c r="D336" s="13">
        <v>10.562628336755647</v>
      </c>
      <c r="E336" s="13">
        <v>6.8965517241379309E-2</v>
      </c>
      <c r="F336" s="13">
        <v>1</v>
      </c>
      <c r="G336" s="35">
        <f t="shared" si="35"/>
        <v>-1.2415695182356394</v>
      </c>
      <c r="H336" s="35">
        <f t="shared" si="39"/>
        <v>-1.2415695182356394</v>
      </c>
      <c r="I336" s="42">
        <f t="shared" si="40"/>
        <v>0.22416290652830706</v>
      </c>
      <c r="J336" s="35">
        <f t="shared" si="36"/>
        <v>-1.4953822301663535</v>
      </c>
      <c r="K336" s="20">
        <f t="shared" si="37"/>
        <v>-0.74466557748788842</v>
      </c>
      <c r="L336" s="20">
        <f t="shared" si="41"/>
        <v>0.32198475407159949</v>
      </c>
      <c r="M336" s="20">
        <f t="shared" si="38"/>
        <v>-1.1332510821623902</v>
      </c>
    </row>
    <row r="337" spans="1:13" x14ac:dyDescent="0.2">
      <c r="A337" s="13" t="s">
        <v>608</v>
      </c>
      <c r="B337" s="13">
        <v>1</v>
      </c>
      <c r="C337" s="13">
        <v>0.17765816566277928</v>
      </c>
      <c r="D337" s="13">
        <v>11.581108829568789</v>
      </c>
      <c r="E337" s="13">
        <v>0</v>
      </c>
      <c r="F337" s="13">
        <v>0</v>
      </c>
      <c r="G337" s="35">
        <f t="shared" si="35"/>
        <v>-1.294530327866241</v>
      </c>
      <c r="H337" s="35">
        <f t="shared" si="39"/>
        <v>-1.294530327866241</v>
      </c>
      <c r="I337" s="42">
        <f t="shared" si="40"/>
        <v>0.21508699296129113</v>
      </c>
      <c r="J337" s="35">
        <f t="shared" si="36"/>
        <v>-0.24218238639958375</v>
      </c>
      <c r="K337" s="20">
        <f t="shared" si="37"/>
        <v>-0.69544456887123163</v>
      </c>
      <c r="L337" s="20">
        <f t="shared" si="41"/>
        <v>0.33282299822827155</v>
      </c>
      <c r="M337" s="20">
        <f t="shared" si="38"/>
        <v>-0.40469989829829017</v>
      </c>
    </row>
    <row r="338" spans="1:13" x14ac:dyDescent="0.2">
      <c r="A338" s="13" t="s">
        <v>609</v>
      </c>
      <c r="B338" s="13">
        <v>1</v>
      </c>
      <c r="C338" s="13">
        <v>0.59459459459459463</v>
      </c>
      <c r="D338" s="13">
        <v>14.934976043805612</v>
      </c>
      <c r="E338" s="13">
        <v>0.3</v>
      </c>
      <c r="F338" s="13">
        <v>0</v>
      </c>
      <c r="G338" s="35">
        <f t="shared" si="35"/>
        <v>-1.5043740396286009</v>
      </c>
      <c r="H338" s="35">
        <f t="shared" si="39"/>
        <v>-1.5043740396286009</v>
      </c>
      <c r="I338" s="42">
        <f t="shared" si="40"/>
        <v>0.18177405729448276</v>
      </c>
      <c r="J338" s="35">
        <f t="shared" si="36"/>
        <v>-0.20061676694291</v>
      </c>
      <c r="K338" s="20">
        <f t="shared" si="37"/>
        <v>-0.57993042132563133</v>
      </c>
      <c r="L338" s="20">
        <f t="shared" si="41"/>
        <v>0.35894860387437982</v>
      </c>
      <c r="M338" s="20">
        <f t="shared" si="38"/>
        <v>-0.44464564411259072</v>
      </c>
    </row>
    <row r="339" spans="1:13" x14ac:dyDescent="0.2">
      <c r="A339" s="13" t="s">
        <v>610</v>
      </c>
      <c r="B339" s="13">
        <v>1</v>
      </c>
      <c r="C339" s="13">
        <v>6.6969926712155667E-2</v>
      </c>
      <c r="D339" s="13">
        <v>10.877481177275838</v>
      </c>
      <c r="E339" s="13">
        <v>0</v>
      </c>
      <c r="F339" s="13">
        <v>0</v>
      </c>
      <c r="G339" s="35">
        <f t="shared" si="35"/>
        <v>-1.2556403238595548</v>
      </c>
      <c r="H339" s="35">
        <f t="shared" si="39"/>
        <v>-1.2556403238595548</v>
      </c>
      <c r="I339" s="42">
        <f t="shared" si="40"/>
        <v>0.22172529905831601</v>
      </c>
      <c r="J339" s="35">
        <f t="shared" si="36"/>
        <v>-0.25067573108065772</v>
      </c>
      <c r="K339" s="20">
        <f t="shared" si="37"/>
        <v>-0.72611125251521713</v>
      </c>
      <c r="L339" s="20">
        <f t="shared" si="41"/>
        <v>0.32604866569425484</v>
      </c>
      <c r="M339" s="20">
        <f t="shared" si="38"/>
        <v>-0.39459737497083219</v>
      </c>
    </row>
    <row r="340" spans="1:13" x14ac:dyDescent="0.2">
      <c r="A340" s="13" t="s">
        <v>611</v>
      </c>
      <c r="B340" s="13">
        <v>1</v>
      </c>
      <c r="C340" s="13">
        <v>0.16396337475474165</v>
      </c>
      <c r="D340" s="13">
        <v>11.748117727583846</v>
      </c>
      <c r="E340" s="13">
        <v>7.407407407407407E-2</v>
      </c>
      <c r="F340" s="13">
        <v>0</v>
      </c>
      <c r="G340" s="35">
        <f t="shared" si="35"/>
        <v>-1.3134303063724431</v>
      </c>
      <c r="H340" s="35">
        <f t="shared" si="39"/>
        <v>-1.3134303063724431</v>
      </c>
      <c r="I340" s="42">
        <f t="shared" si="40"/>
        <v>0.21191339587047708</v>
      </c>
      <c r="J340" s="35">
        <f t="shared" si="36"/>
        <v>-0.23814729144556035</v>
      </c>
      <c r="K340" s="20">
        <f t="shared" si="37"/>
        <v>-0.69923877342565288</v>
      </c>
      <c r="L340" s="20">
        <f t="shared" si="41"/>
        <v>0.33198102316540656</v>
      </c>
      <c r="M340" s="20">
        <f t="shared" si="38"/>
        <v>-0.40343869741398314</v>
      </c>
    </row>
    <row r="341" spans="1:13" x14ac:dyDescent="0.2">
      <c r="A341" s="13" t="s">
        <v>612</v>
      </c>
      <c r="B341" s="13">
        <v>1</v>
      </c>
      <c r="C341" s="13">
        <v>0</v>
      </c>
      <c r="D341" s="13">
        <v>10.609171800136892</v>
      </c>
      <c r="E341" s="13">
        <v>0</v>
      </c>
      <c r="F341" s="13">
        <v>0</v>
      </c>
      <c r="G341" s="35">
        <f t="shared" si="35"/>
        <v>-1.2479135214601595</v>
      </c>
      <c r="H341" s="35">
        <f t="shared" si="39"/>
        <v>-1.2479135214601595</v>
      </c>
      <c r="I341" s="42">
        <f t="shared" si="40"/>
        <v>0.22306152720957398</v>
      </c>
      <c r="J341" s="35">
        <f t="shared" si="36"/>
        <v>-0.25239411734774186</v>
      </c>
      <c r="K341" s="20">
        <f t="shared" si="37"/>
        <v>-0.74466557748788842</v>
      </c>
      <c r="L341" s="20">
        <f t="shared" si="41"/>
        <v>0.32198475407159949</v>
      </c>
      <c r="M341" s="20">
        <f t="shared" si="38"/>
        <v>-0.38858550467450192</v>
      </c>
    </row>
    <row r="342" spans="1:13" x14ac:dyDescent="0.2">
      <c r="A342" s="13" t="s">
        <v>613</v>
      </c>
      <c r="B342" s="13">
        <v>1</v>
      </c>
      <c r="C342" s="13">
        <v>0.31092409948542021</v>
      </c>
      <c r="D342" s="13">
        <v>12.643394934976044</v>
      </c>
      <c r="E342" s="13">
        <v>0</v>
      </c>
      <c r="F342" s="13">
        <v>0</v>
      </c>
      <c r="G342" s="35">
        <f t="shared" si="35"/>
        <v>-1.3629513882244713</v>
      </c>
      <c r="H342" s="35">
        <f t="shared" si="39"/>
        <v>-1.3629513882244713</v>
      </c>
      <c r="I342" s="42">
        <f t="shared" si="40"/>
        <v>0.20376104306175602</v>
      </c>
      <c r="J342" s="35">
        <f t="shared" si="36"/>
        <v>-0.22785594102930737</v>
      </c>
      <c r="K342" s="20">
        <f t="shared" si="37"/>
        <v>-0.65852263143863499</v>
      </c>
      <c r="L342" s="20">
        <f t="shared" si="41"/>
        <v>0.34107155994538951</v>
      </c>
      <c r="M342" s="20">
        <f t="shared" si="38"/>
        <v>-0.41714033906380449</v>
      </c>
    </row>
    <row r="343" spans="1:13" x14ac:dyDescent="0.2">
      <c r="A343" s="13" t="s">
        <v>614</v>
      </c>
      <c r="B343" s="13">
        <v>0.5</v>
      </c>
      <c r="C343" s="13">
        <v>8.5999999999999993E-2</v>
      </c>
      <c r="D343" s="13">
        <v>19.507186858316221</v>
      </c>
      <c r="E343" s="13">
        <v>3.8461538461538464E-2</v>
      </c>
      <c r="F343" s="13">
        <v>1</v>
      </c>
      <c r="G343" s="35">
        <f t="shared" si="35"/>
        <v>-1.6789566125618214</v>
      </c>
      <c r="H343" s="35">
        <f t="shared" si="39"/>
        <v>-1.6789566125618214</v>
      </c>
      <c r="I343" s="42">
        <f t="shared" si="40"/>
        <v>0.15723368001689897</v>
      </c>
      <c r="J343" s="35">
        <f t="shared" si="36"/>
        <v>-1.8500221724638037</v>
      </c>
      <c r="K343" s="20">
        <f t="shared" si="37"/>
        <v>-0.72083888353751102</v>
      </c>
      <c r="L343" s="20">
        <f t="shared" si="41"/>
        <v>0.32720828181309147</v>
      </c>
      <c r="M343" s="20">
        <f t="shared" si="38"/>
        <v>-1.1171583634091622</v>
      </c>
    </row>
    <row r="344" spans="1:13" x14ac:dyDescent="0.2">
      <c r="A344" s="13" t="s">
        <v>615</v>
      </c>
      <c r="B344" s="13">
        <v>1</v>
      </c>
      <c r="C344" s="13">
        <v>0</v>
      </c>
      <c r="D344" s="13">
        <v>10.683093771389458</v>
      </c>
      <c r="E344" s="13">
        <v>0</v>
      </c>
      <c r="F344" s="13">
        <v>0</v>
      </c>
      <c r="G344" s="35">
        <f t="shared" si="35"/>
        <v>-1.2553348855964521</v>
      </c>
      <c r="H344" s="35">
        <f t="shared" si="39"/>
        <v>-1.2553348855964521</v>
      </c>
      <c r="I344" s="42">
        <f t="shared" si="40"/>
        <v>0.22177801093946992</v>
      </c>
      <c r="J344" s="35">
        <f t="shared" si="36"/>
        <v>-0.25074346252077268</v>
      </c>
      <c r="K344" s="20">
        <f t="shared" si="37"/>
        <v>-0.74466557748788842</v>
      </c>
      <c r="L344" s="20">
        <f t="shared" si="41"/>
        <v>0.32198475407159949</v>
      </c>
      <c r="M344" s="20">
        <f t="shared" si="38"/>
        <v>-0.38858550467450192</v>
      </c>
    </row>
    <row r="345" spans="1:13" x14ac:dyDescent="0.2">
      <c r="A345" s="13" t="s">
        <v>616</v>
      </c>
      <c r="B345" s="13">
        <v>1</v>
      </c>
      <c r="C345" s="13">
        <v>0.89591901297057897</v>
      </c>
      <c r="D345" s="13">
        <v>16.542094455852155</v>
      </c>
      <c r="E345" s="13">
        <v>0</v>
      </c>
      <c r="F345" s="13">
        <v>0</v>
      </c>
      <c r="G345" s="35">
        <f t="shared" si="35"/>
        <v>-1.5865566581260098</v>
      </c>
      <c r="H345" s="35">
        <f t="shared" si="39"/>
        <v>-1.5865566581260098</v>
      </c>
      <c r="I345" s="42">
        <f t="shared" si="40"/>
        <v>0.1698689026691951</v>
      </c>
      <c r="J345" s="35">
        <f t="shared" si="36"/>
        <v>-0.18617164207272763</v>
      </c>
      <c r="K345" s="20">
        <f t="shared" si="37"/>
        <v>-0.49644711090214244</v>
      </c>
      <c r="L345" s="20">
        <f t="shared" si="41"/>
        <v>0.37837597347456337</v>
      </c>
      <c r="M345" s="20">
        <f t="shared" si="38"/>
        <v>-0.4754198279642472</v>
      </c>
    </row>
    <row r="346" spans="1:13" x14ac:dyDescent="0.2">
      <c r="A346" s="13" t="s">
        <v>617</v>
      </c>
      <c r="B346" s="13">
        <v>0.9285714285714286</v>
      </c>
      <c r="C346" s="13">
        <v>0.63010619469026552</v>
      </c>
      <c r="D346" s="13">
        <v>16.084873374401095</v>
      </c>
      <c r="E346" s="13">
        <v>0.04</v>
      </c>
      <c r="F346" s="13">
        <v>0</v>
      </c>
      <c r="G346" s="35">
        <f t="shared" si="35"/>
        <v>-1.5535507078474797</v>
      </c>
      <c r="H346" s="35">
        <f t="shared" si="39"/>
        <v>-1.5535507078474797</v>
      </c>
      <c r="I346" s="42">
        <f t="shared" si="40"/>
        <v>0.1745740271386968</v>
      </c>
      <c r="J346" s="35">
        <f t="shared" si="36"/>
        <v>-0.19185569515933321</v>
      </c>
      <c r="K346" s="20">
        <f t="shared" si="37"/>
        <v>-0.57009176984693666</v>
      </c>
      <c r="L346" s="20">
        <f t="shared" si="41"/>
        <v>0.36121564970756886</v>
      </c>
      <c r="M346" s="20">
        <f t="shared" si="38"/>
        <v>-0.44818836154433234</v>
      </c>
    </row>
    <row r="347" spans="1:13" x14ac:dyDescent="0.2">
      <c r="A347" s="13" t="s">
        <v>618</v>
      </c>
      <c r="B347" s="13">
        <v>1</v>
      </c>
      <c r="C347" s="13">
        <v>6.5176291384794582E-2</v>
      </c>
      <c r="D347" s="13">
        <v>11.151266255989048</v>
      </c>
      <c r="E347" s="13">
        <v>0</v>
      </c>
      <c r="F347" s="13">
        <v>0</v>
      </c>
      <c r="G347" s="35">
        <f t="shared" si="35"/>
        <v>-1.2836413533481394</v>
      </c>
      <c r="H347" s="35">
        <f t="shared" si="39"/>
        <v>-1.2836413533481394</v>
      </c>
      <c r="I347" s="42">
        <f t="shared" si="40"/>
        <v>0.21693102220891514</v>
      </c>
      <c r="J347" s="35">
        <f t="shared" si="36"/>
        <v>-0.24453449262991608</v>
      </c>
      <c r="K347" s="20">
        <f t="shared" si="37"/>
        <v>-0.72660818739898003</v>
      </c>
      <c r="L347" s="20">
        <f t="shared" si="41"/>
        <v>0.32593947819979618</v>
      </c>
      <c r="M347" s="20">
        <f t="shared" si="38"/>
        <v>-0.3944353771453637</v>
      </c>
    </row>
    <row r="348" spans="1:13" x14ac:dyDescent="0.2">
      <c r="A348" s="13" t="s">
        <v>619</v>
      </c>
      <c r="B348" s="13">
        <v>1</v>
      </c>
      <c r="C348" s="13">
        <v>0.64007556675062971</v>
      </c>
      <c r="D348" s="13">
        <v>15.832991101984941</v>
      </c>
      <c r="E348" s="13">
        <v>0.42857142857142855</v>
      </c>
      <c r="F348" s="13">
        <v>0</v>
      </c>
      <c r="G348" s="35">
        <f t="shared" si="35"/>
        <v>-1.5783681062388693</v>
      </c>
      <c r="H348" s="35">
        <f t="shared" si="39"/>
        <v>-1.5783681062388693</v>
      </c>
      <c r="I348" s="42">
        <f t="shared" si="40"/>
        <v>0.17102672215031609</v>
      </c>
      <c r="J348" s="35">
        <f t="shared" si="36"/>
        <v>-0.18756735856458503</v>
      </c>
      <c r="K348" s="20">
        <f t="shared" si="37"/>
        <v>-0.5673297096497304</v>
      </c>
      <c r="L348" s="20">
        <f t="shared" si="41"/>
        <v>0.36185320844109692</v>
      </c>
      <c r="M348" s="20">
        <f t="shared" si="38"/>
        <v>-0.44918694128855052</v>
      </c>
    </row>
    <row r="349" spans="1:13" x14ac:dyDescent="0.2">
      <c r="A349" s="13" t="s">
        <v>620</v>
      </c>
      <c r="B349" s="13">
        <v>1</v>
      </c>
      <c r="C349" s="13">
        <v>0.14583252455452464</v>
      </c>
      <c r="D349" s="13">
        <v>11.843942505133469</v>
      </c>
      <c r="E349" s="13">
        <v>4.5454545454545456E-2</v>
      </c>
      <c r="F349" s="13">
        <v>0</v>
      </c>
      <c r="G349" s="35">
        <f t="shared" si="35"/>
        <v>-1.3289448984662366</v>
      </c>
      <c r="H349" s="35">
        <f t="shared" si="39"/>
        <v>-1.3289448984662366</v>
      </c>
      <c r="I349" s="42">
        <f t="shared" si="40"/>
        <v>0.20933394493443347</v>
      </c>
      <c r="J349" s="35">
        <f t="shared" si="36"/>
        <v>-0.23487958105877318</v>
      </c>
      <c r="K349" s="20">
        <f t="shared" si="37"/>
        <v>-0.70426200852775411</v>
      </c>
      <c r="L349" s="20">
        <f t="shared" si="41"/>
        <v>0.33086796396957058</v>
      </c>
      <c r="M349" s="20">
        <f t="shared" si="38"/>
        <v>-0.40177387505329298</v>
      </c>
    </row>
    <row r="350" spans="1:13" x14ac:dyDescent="0.2">
      <c r="A350" s="13" t="s">
        <v>621</v>
      </c>
      <c r="B350" s="13">
        <v>1</v>
      </c>
      <c r="C350" s="13">
        <v>0.11668122270742358</v>
      </c>
      <c r="D350" s="13">
        <v>11.592060232717317</v>
      </c>
      <c r="E350" s="13">
        <v>0</v>
      </c>
      <c r="F350" s="13">
        <v>0</v>
      </c>
      <c r="G350" s="35">
        <f t="shared" si="35"/>
        <v>-1.3131207314701467</v>
      </c>
      <c r="H350" s="35">
        <f t="shared" si="39"/>
        <v>-1.3131207314701467</v>
      </c>
      <c r="I350" s="42">
        <f t="shared" si="40"/>
        <v>0.21196510138111652</v>
      </c>
      <c r="J350" s="35">
        <f t="shared" si="36"/>
        <v>-0.23821290251750865</v>
      </c>
      <c r="K350" s="20">
        <f t="shared" si="37"/>
        <v>-0.71233851024131167</v>
      </c>
      <c r="L350" s="20">
        <f t="shared" si="41"/>
        <v>0.32908232097313583</v>
      </c>
      <c r="M350" s="20">
        <f t="shared" si="38"/>
        <v>-0.39910883355036969</v>
      </c>
    </row>
    <row r="351" spans="1:13" x14ac:dyDescent="0.2">
      <c r="A351" s="13" t="s">
        <v>622</v>
      </c>
      <c r="B351" s="13">
        <v>1</v>
      </c>
      <c r="C351" s="13">
        <v>1.1702127659574469E-3</v>
      </c>
      <c r="D351" s="13">
        <v>10.844626967830253</v>
      </c>
      <c r="E351" s="13">
        <v>0</v>
      </c>
      <c r="F351" s="13">
        <v>0</v>
      </c>
      <c r="G351" s="35">
        <f t="shared" si="35"/>
        <v>-1.2712162706680625</v>
      </c>
      <c r="H351" s="35">
        <f t="shared" si="39"/>
        <v>-1.2712162706680625</v>
      </c>
      <c r="I351" s="42">
        <f t="shared" si="40"/>
        <v>0.21904911770147004</v>
      </c>
      <c r="J351" s="35">
        <f t="shared" si="36"/>
        <v>-0.24724302190309153</v>
      </c>
      <c r="K351" s="20">
        <f t="shared" si="37"/>
        <v>-0.74434136468054779</v>
      </c>
      <c r="L351" s="20">
        <f t="shared" si="41"/>
        <v>0.32205553723970803</v>
      </c>
      <c r="M351" s="20">
        <f t="shared" si="38"/>
        <v>-0.38868990772972445</v>
      </c>
    </row>
    <row r="352" spans="1:13" x14ac:dyDescent="0.2">
      <c r="A352" s="13" t="s">
        <v>623</v>
      </c>
      <c r="B352" s="13">
        <v>1</v>
      </c>
      <c r="C352" s="13">
        <v>0.23093545239091035</v>
      </c>
      <c r="D352" s="13">
        <v>12.364134154688569</v>
      </c>
      <c r="E352" s="13">
        <v>0</v>
      </c>
      <c r="F352" s="13">
        <v>0</v>
      </c>
      <c r="G352" s="35">
        <f t="shared" si="35"/>
        <v>-1.3578594816784764</v>
      </c>
      <c r="H352" s="35">
        <f t="shared" si="39"/>
        <v>-1.3578594816784764</v>
      </c>
      <c r="I352" s="42">
        <f t="shared" si="40"/>
        <v>0.20458841284409124</v>
      </c>
      <c r="J352" s="35">
        <f t="shared" si="36"/>
        <v>-0.22889557860544091</v>
      </c>
      <c r="K352" s="20">
        <f t="shared" si="37"/>
        <v>-0.68068385252963071</v>
      </c>
      <c r="L352" s="20">
        <f t="shared" si="41"/>
        <v>0.33610869089080531</v>
      </c>
      <c r="M352" s="20">
        <f t="shared" si="38"/>
        <v>-0.40963683400516399</v>
      </c>
    </row>
    <row r="353" spans="1:13" x14ac:dyDescent="0.2">
      <c r="A353" s="13" t="s">
        <v>624</v>
      </c>
      <c r="B353" s="13">
        <v>1</v>
      </c>
      <c r="C353" s="13">
        <v>0.28694724142731198</v>
      </c>
      <c r="D353" s="13">
        <v>12.744695414099931</v>
      </c>
      <c r="E353" s="13">
        <v>0</v>
      </c>
      <c r="F353" s="13">
        <v>0</v>
      </c>
      <c r="G353" s="35">
        <f t="shared" si="35"/>
        <v>-1.379999051938597</v>
      </c>
      <c r="H353" s="35">
        <f t="shared" si="39"/>
        <v>-1.379999051938597</v>
      </c>
      <c r="I353" s="42">
        <f t="shared" si="40"/>
        <v>0.20100915201338806</v>
      </c>
      <c r="J353" s="35">
        <f t="shared" si="36"/>
        <v>-0.22440578761611721</v>
      </c>
      <c r="K353" s="20">
        <f t="shared" si="37"/>
        <v>-0.66516552979726506</v>
      </c>
      <c r="L353" s="20">
        <f t="shared" si="41"/>
        <v>0.3395802033141791</v>
      </c>
      <c r="M353" s="20">
        <f t="shared" si="38"/>
        <v>-0.41487959057470719</v>
      </c>
    </row>
    <row r="354" spans="1:13" x14ac:dyDescent="0.2">
      <c r="A354" s="13" t="s">
        <v>625</v>
      </c>
      <c r="B354" s="13">
        <v>1</v>
      </c>
      <c r="C354" s="13">
        <v>0</v>
      </c>
      <c r="D354" s="13">
        <v>11.167693360711841</v>
      </c>
      <c r="E354" s="13">
        <v>0.14285714285714285</v>
      </c>
      <c r="F354" s="13">
        <v>1</v>
      </c>
      <c r="G354" s="35">
        <f t="shared" si="35"/>
        <v>-1.3005240875121291</v>
      </c>
      <c r="H354" s="35">
        <f t="shared" si="39"/>
        <v>-1.3005240875121291</v>
      </c>
      <c r="I354" s="42">
        <f t="shared" si="40"/>
        <v>0.21407682710044318</v>
      </c>
      <c r="J354" s="35">
        <f t="shared" si="36"/>
        <v>-1.5414203232449546</v>
      </c>
      <c r="K354" s="20">
        <f t="shared" si="37"/>
        <v>-0.74466557748788842</v>
      </c>
      <c r="L354" s="20">
        <f t="shared" si="41"/>
        <v>0.32198475407159949</v>
      </c>
      <c r="M354" s="20">
        <f t="shared" si="38"/>
        <v>-1.1332510821623902</v>
      </c>
    </row>
    <row r="355" spans="1:13" x14ac:dyDescent="0.2">
      <c r="A355" s="13" t="s">
        <v>626</v>
      </c>
      <c r="B355" s="13">
        <v>1</v>
      </c>
      <c r="C355" s="13">
        <v>0.73397769516728628</v>
      </c>
      <c r="D355" s="13">
        <v>15.676933607118412</v>
      </c>
      <c r="E355" s="13">
        <v>0</v>
      </c>
      <c r="F355" s="13">
        <v>0</v>
      </c>
      <c r="G355" s="35">
        <f t="shared" si="35"/>
        <v>-1.5461512978448211</v>
      </c>
      <c r="H355" s="35">
        <f t="shared" si="39"/>
        <v>-1.5461512978448211</v>
      </c>
      <c r="I355" s="42">
        <f t="shared" si="40"/>
        <v>0.17564283562082117</v>
      </c>
      <c r="J355" s="35">
        <f t="shared" si="36"/>
        <v>-0.19315139106933124</v>
      </c>
      <c r="K355" s="20">
        <f t="shared" si="37"/>
        <v>-0.54131369482330349</v>
      </c>
      <c r="L355" s="20">
        <f t="shared" si="41"/>
        <v>0.36788203631914734</v>
      </c>
      <c r="M355" s="20">
        <f t="shared" si="38"/>
        <v>-0.45867925085872946</v>
      </c>
    </row>
    <row r="356" spans="1:13" x14ac:dyDescent="0.2">
      <c r="A356" s="13" t="s">
        <v>627</v>
      </c>
      <c r="B356" s="13">
        <v>1</v>
      </c>
      <c r="C356" s="13">
        <v>0</v>
      </c>
      <c r="D356" s="13">
        <v>10.885694729637235</v>
      </c>
      <c r="E356" s="13">
        <v>0</v>
      </c>
      <c r="F356" s="13">
        <v>0</v>
      </c>
      <c r="G356" s="35">
        <f t="shared" si="35"/>
        <v>-1.2756749206366615</v>
      </c>
      <c r="H356" s="35">
        <f t="shared" si="39"/>
        <v>-1.2756749206366615</v>
      </c>
      <c r="I356" s="42">
        <f t="shared" si="40"/>
        <v>0.21828734710579006</v>
      </c>
      <c r="J356" s="35">
        <f t="shared" si="36"/>
        <v>-0.24626805750561717</v>
      </c>
      <c r="K356" s="20">
        <f t="shared" si="37"/>
        <v>-0.74466557748788842</v>
      </c>
      <c r="L356" s="20">
        <f t="shared" si="41"/>
        <v>0.32198475407159949</v>
      </c>
      <c r="M356" s="20">
        <f t="shared" si="38"/>
        <v>-0.38858550467450192</v>
      </c>
    </row>
    <row r="357" spans="1:13" x14ac:dyDescent="0.2">
      <c r="A357" s="13" t="s">
        <v>628</v>
      </c>
      <c r="B357" s="13">
        <v>1</v>
      </c>
      <c r="C357" s="13">
        <v>0.6394452884577928</v>
      </c>
      <c r="D357" s="13">
        <v>15.085557837097879</v>
      </c>
      <c r="E357" s="13">
        <v>0</v>
      </c>
      <c r="F357" s="13">
        <v>0</v>
      </c>
      <c r="G357" s="35">
        <f t="shared" si="35"/>
        <v>-1.5138965500852983</v>
      </c>
      <c r="H357" s="35">
        <f t="shared" si="39"/>
        <v>-1.5138965500852983</v>
      </c>
      <c r="I357" s="42">
        <f t="shared" si="40"/>
        <v>0.18036204240697065</v>
      </c>
      <c r="J357" s="35">
        <f t="shared" si="36"/>
        <v>-0.19889255135079395</v>
      </c>
      <c r="K357" s="20">
        <f t="shared" si="37"/>
        <v>-0.56750433113795118</v>
      </c>
      <c r="L357" s="20">
        <f t="shared" si="41"/>
        <v>0.36181288661192512</v>
      </c>
      <c r="M357" s="20">
        <f t="shared" si="38"/>
        <v>-0.44912375746333222</v>
      </c>
    </row>
    <row r="358" spans="1:13" x14ac:dyDescent="0.2">
      <c r="A358" s="13" t="s">
        <v>629</v>
      </c>
      <c r="B358" s="13">
        <v>0.8</v>
      </c>
      <c r="C358" s="13">
        <v>0.110007397231322</v>
      </c>
      <c r="D358" s="13">
        <v>15.507186858316222</v>
      </c>
      <c r="E358" s="13">
        <v>0.27027027027027029</v>
      </c>
      <c r="F358" s="13">
        <v>0</v>
      </c>
      <c r="G358" s="35">
        <f t="shared" si="35"/>
        <v>-1.5268754579056873</v>
      </c>
      <c r="H358" s="35">
        <f t="shared" si="39"/>
        <v>-1.5268754579056873</v>
      </c>
      <c r="I358" s="42">
        <f t="shared" si="40"/>
        <v>0.17845130362890782</v>
      </c>
      <c r="J358" s="35">
        <f t="shared" si="36"/>
        <v>-0.19656406587748324</v>
      </c>
      <c r="K358" s="20">
        <f t="shared" si="37"/>
        <v>-0.71418752416104769</v>
      </c>
      <c r="L358" s="20">
        <f t="shared" si="41"/>
        <v>0.32867421155579291</v>
      </c>
      <c r="M358" s="20">
        <f t="shared" si="38"/>
        <v>-0.39850073309794143</v>
      </c>
    </row>
    <row r="359" spans="1:13" x14ac:dyDescent="0.2">
      <c r="A359" s="13" t="s">
        <v>630</v>
      </c>
      <c r="B359" s="13">
        <v>0.81818181818181823</v>
      </c>
      <c r="C359" s="13">
        <v>0.11385681293302541</v>
      </c>
      <c r="D359" s="13">
        <v>15.676933607118412</v>
      </c>
      <c r="E359" s="13">
        <v>0.43478260869565216</v>
      </c>
      <c r="F359" s="13">
        <v>0</v>
      </c>
      <c r="G359" s="35">
        <f t="shared" si="35"/>
        <v>-1.5547050279330117</v>
      </c>
      <c r="H359" s="35">
        <f t="shared" si="39"/>
        <v>-1.5547050279330117</v>
      </c>
      <c r="I359" s="42">
        <f t="shared" si="40"/>
        <v>0.17440775447475204</v>
      </c>
      <c r="J359" s="35">
        <f t="shared" si="36"/>
        <v>-0.19165427683135194</v>
      </c>
      <c r="K359" s="20">
        <f t="shared" si="37"/>
        <v>-0.71312102590741677</v>
      </c>
      <c r="L359" s="20">
        <f t="shared" si="41"/>
        <v>0.3289095746846355</v>
      </c>
      <c r="M359" s="20">
        <f t="shared" si="38"/>
        <v>-0.39885138907012335</v>
      </c>
    </row>
    <row r="360" spans="1:13" x14ac:dyDescent="0.2">
      <c r="A360" s="13" t="s">
        <v>631</v>
      </c>
      <c r="B360" s="13">
        <v>1</v>
      </c>
      <c r="C360" s="13">
        <v>0.12509623143776724</v>
      </c>
      <c r="D360" s="13">
        <v>11.871321013004792</v>
      </c>
      <c r="E360" s="13">
        <v>0</v>
      </c>
      <c r="F360" s="13">
        <v>0</v>
      </c>
      <c r="G360" s="35">
        <f t="shared" si="35"/>
        <v>-1.3387431912810672</v>
      </c>
      <c r="H360" s="35">
        <f t="shared" si="39"/>
        <v>-1.3387431912810672</v>
      </c>
      <c r="I360" s="42">
        <f t="shared" si="40"/>
        <v>0.20771681627139574</v>
      </c>
      <c r="J360" s="35">
        <f t="shared" si="36"/>
        <v>-0.23283639586245891</v>
      </c>
      <c r="K360" s="20">
        <f t="shared" si="37"/>
        <v>-0.71000709352494362</v>
      </c>
      <c r="L360" s="20">
        <f t="shared" si="41"/>
        <v>0.32959727278331913</v>
      </c>
      <c r="M360" s="20">
        <f t="shared" si="38"/>
        <v>-0.39987666177856329</v>
      </c>
    </row>
    <row r="361" spans="1:13" x14ac:dyDescent="0.2">
      <c r="A361" s="13" t="s">
        <v>632</v>
      </c>
      <c r="B361" s="13">
        <v>1</v>
      </c>
      <c r="C361" s="13">
        <v>4.3126411121540377E-3</v>
      </c>
      <c r="D361" s="13">
        <v>11.085557837097879</v>
      </c>
      <c r="E361" s="13">
        <v>0</v>
      </c>
      <c r="F361" s="13">
        <v>0</v>
      </c>
      <c r="G361" s="35">
        <f t="shared" si="35"/>
        <v>-1.2945030300172704</v>
      </c>
      <c r="H361" s="35">
        <f t="shared" si="39"/>
        <v>-1.2945030300172704</v>
      </c>
      <c r="I361" s="42">
        <f t="shared" si="40"/>
        <v>0.21509160154497844</v>
      </c>
      <c r="J361" s="35">
        <f t="shared" si="36"/>
        <v>-0.24218825787473527</v>
      </c>
      <c r="K361" s="20">
        <f t="shared" si="37"/>
        <v>-0.74347074051234063</v>
      </c>
      <c r="L361" s="20">
        <f t="shared" si="41"/>
        <v>0.32224565507783287</v>
      </c>
      <c r="M361" s="20">
        <f t="shared" si="38"/>
        <v>-0.38897037982027111</v>
      </c>
    </row>
    <row r="362" spans="1:13" x14ac:dyDescent="0.2">
      <c r="A362" s="13" t="s">
        <v>633</v>
      </c>
      <c r="B362" s="13">
        <v>1</v>
      </c>
      <c r="C362" s="13">
        <v>0.12386010362694301</v>
      </c>
      <c r="D362" s="13">
        <v>11.917864476386036</v>
      </c>
      <c r="E362" s="13">
        <v>0</v>
      </c>
      <c r="F362" s="13">
        <v>0</v>
      </c>
      <c r="G362" s="35">
        <f t="shared" si="35"/>
        <v>-1.3437704793394161</v>
      </c>
      <c r="H362" s="35">
        <f t="shared" si="39"/>
        <v>-1.3437704793394161</v>
      </c>
      <c r="I362" s="42">
        <f t="shared" si="40"/>
        <v>0.20689068840375369</v>
      </c>
      <c r="J362" s="35">
        <f t="shared" si="36"/>
        <v>-0.23179422120242793</v>
      </c>
      <c r="K362" s="20">
        <f t="shared" si="37"/>
        <v>-0.71034956839740937</v>
      </c>
      <c r="L362" s="20">
        <f t="shared" si="41"/>
        <v>0.3295216029554352</v>
      </c>
      <c r="M362" s="20">
        <f t="shared" si="38"/>
        <v>-0.39976379595236111</v>
      </c>
    </row>
    <row r="363" spans="1:13" x14ac:dyDescent="0.2">
      <c r="A363" s="13" t="s">
        <v>634</v>
      </c>
      <c r="B363" s="13">
        <v>1</v>
      </c>
      <c r="C363" s="13">
        <v>0.29931972789115646</v>
      </c>
      <c r="D363" s="13">
        <v>13.078713210130047</v>
      </c>
      <c r="E363" s="13">
        <v>0</v>
      </c>
      <c r="F363" s="13">
        <v>1</v>
      </c>
      <c r="G363" s="35">
        <f t="shared" si="35"/>
        <v>-1.409983635099624</v>
      </c>
      <c r="H363" s="35">
        <f t="shared" si="39"/>
        <v>-1.409983635099624</v>
      </c>
      <c r="I363" s="42">
        <f t="shared" si="40"/>
        <v>0.19623663755300269</v>
      </c>
      <c r="J363" s="35">
        <f t="shared" si="36"/>
        <v>-1.6284340135396709</v>
      </c>
      <c r="K363" s="20">
        <f t="shared" si="37"/>
        <v>-0.66173767574634401</v>
      </c>
      <c r="L363" s="20">
        <f t="shared" si="41"/>
        <v>0.34034937488949574</v>
      </c>
      <c r="M363" s="20">
        <f t="shared" si="38"/>
        <v>-1.0777826157594808</v>
      </c>
    </row>
    <row r="364" spans="1:13" x14ac:dyDescent="0.2">
      <c r="A364" s="13" t="s">
        <v>635</v>
      </c>
      <c r="B364" s="13">
        <v>1</v>
      </c>
      <c r="C364" s="13">
        <v>0.36965413533834585</v>
      </c>
      <c r="D364" s="13">
        <v>13.544147843942506</v>
      </c>
      <c r="E364" s="13">
        <v>0</v>
      </c>
      <c r="F364" s="13">
        <v>0</v>
      </c>
      <c r="G364" s="35">
        <f t="shared" si="35"/>
        <v>-1.4365356567764185</v>
      </c>
      <c r="H364" s="35">
        <f t="shared" si="39"/>
        <v>-1.4365356567764185</v>
      </c>
      <c r="I364" s="42">
        <f t="shared" si="40"/>
        <v>0.19208239530056481</v>
      </c>
      <c r="J364" s="35">
        <f t="shared" si="36"/>
        <v>-0.21329520004266958</v>
      </c>
      <c r="K364" s="20">
        <f t="shared" si="37"/>
        <v>-0.64225120597395657</v>
      </c>
      <c r="L364" s="20">
        <f t="shared" si="41"/>
        <v>0.34473782864761798</v>
      </c>
      <c r="M364" s="20">
        <f t="shared" si="38"/>
        <v>-0.42271986182350302</v>
      </c>
    </row>
    <row r="365" spans="1:13" x14ac:dyDescent="0.2">
      <c r="A365" s="13" t="s">
        <v>636</v>
      </c>
      <c r="B365" s="13">
        <v>1</v>
      </c>
      <c r="C365" s="13">
        <v>0.66809616634178037</v>
      </c>
      <c r="D365" s="13">
        <v>15.594798083504449</v>
      </c>
      <c r="E365" s="13">
        <v>3.7037037037037035E-2</v>
      </c>
      <c r="F365" s="13">
        <v>0</v>
      </c>
      <c r="G365" s="35">
        <f t="shared" si="35"/>
        <v>-1.5559055908091395</v>
      </c>
      <c r="H365" s="35">
        <f t="shared" si="39"/>
        <v>-1.5559055908091395</v>
      </c>
      <c r="I365" s="42">
        <f t="shared" si="40"/>
        <v>0.17423495336647407</v>
      </c>
      <c r="J365" s="35">
        <f t="shared" si="36"/>
        <v>-0.19144499309883795</v>
      </c>
      <c r="K365" s="20">
        <f t="shared" si="37"/>
        <v>-0.55956647417572558</v>
      </c>
      <c r="L365" s="20">
        <f t="shared" si="41"/>
        <v>0.36364777516162428</v>
      </c>
      <c r="M365" s="20">
        <f t="shared" si="38"/>
        <v>-0.45200305630068272</v>
      </c>
    </row>
    <row r="366" spans="1:13" x14ac:dyDescent="0.2">
      <c r="A366" s="13" t="s">
        <v>637</v>
      </c>
      <c r="B366" s="13">
        <v>1</v>
      </c>
      <c r="C366" s="13">
        <v>0.34915611814345993</v>
      </c>
      <c r="D366" s="13">
        <v>13.716632443531827</v>
      </c>
      <c r="E366" s="13">
        <v>0.125</v>
      </c>
      <c r="F366" s="13">
        <v>1</v>
      </c>
      <c r="G366" s="35">
        <f t="shared" si="35"/>
        <v>-1.4567027129451446</v>
      </c>
      <c r="H366" s="35">
        <f t="shared" si="39"/>
        <v>-1.4567027129451446</v>
      </c>
      <c r="I366" s="42">
        <f t="shared" si="40"/>
        <v>0.1889721547812582</v>
      </c>
      <c r="J366" s="35">
        <f t="shared" si="36"/>
        <v>-1.6661556039761993</v>
      </c>
      <c r="K366" s="20">
        <f t="shared" si="37"/>
        <v>-0.64793027553549287</v>
      </c>
      <c r="L366" s="20">
        <f t="shared" si="41"/>
        <v>0.34345609645487168</v>
      </c>
      <c r="M366" s="20">
        <f t="shared" si="38"/>
        <v>-1.0686959878468807</v>
      </c>
    </row>
    <row r="367" spans="1:13" x14ac:dyDescent="0.2">
      <c r="A367" s="13" t="s">
        <v>638</v>
      </c>
      <c r="B367" s="13">
        <v>1</v>
      </c>
      <c r="C367" s="13">
        <v>0.11760633410117946</v>
      </c>
      <c r="D367" s="13">
        <v>11.967145790554415</v>
      </c>
      <c r="E367" s="13">
        <v>0</v>
      </c>
      <c r="F367" s="13">
        <v>0</v>
      </c>
      <c r="G367" s="35">
        <f t="shared" si="35"/>
        <v>-1.3505119190830099</v>
      </c>
      <c r="H367" s="35">
        <f t="shared" si="39"/>
        <v>-1.3505119190830099</v>
      </c>
      <c r="I367" s="42">
        <f t="shared" si="40"/>
        <v>0.20578669189739357</v>
      </c>
      <c r="J367" s="35">
        <f t="shared" si="36"/>
        <v>-0.23040320381166909</v>
      </c>
      <c r="K367" s="20">
        <f t="shared" si="37"/>
        <v>-0.71208220389190435</v>
      </c>
      <c r="L367" s="20">
        <f t="shared" si="41"/>
        <v>0.32913891259959427</v>
      </c>
      <c r="M367" s="20">
        <f t="shared" si="38"/>
        <v>-0.39919318669100357</v>
      </c>
    </row>
    <row r="368" spans="1:13" x14ac:dyDescent="0.2">
      <c r="A368" s="13" t="s">
        <v>639</v>
      </c>
      <c r="B368" s="13">
        <v>1</v>
      </c>
      <c r="C368" s="13">
        <v>0.49227443745025684</v>
      </c>
      <c r="D368" s="13">
        <v>14.414784394250514</v>
      </c>
      <c r="E368" s="13">
        <v>0</v>
      </c>
      <c r="F368" s="13">
        <v>0</v>
      </c>
      <c r="G368" s="35">
        <f t="shared" si="35"/>
        <v>-1.4887697916048999</v>
      </c>
      <c r="H368" s="35">
        <f t="shared" si="39"/>
        <v>-1.4887697916048999</v>
      </c>
      <c r="I368" s="42">
        <f t="shared" si="40"/>
        <v>0.18410644676833038</v>
      </c>
      <c r="J368" s="35">
        <f t="shared" si="36"/>
        <v>-0.20347138199829548</v>
      </c>
      <c r="K368" s="20">
        <f t="shared" si="37"/>
        <v>-0.60827868957252262</v>
      </c>
      <c r="L368" s="20">
        <f t="shared" si="41"/>
        <v>0.35245195201704999</v>
      </c>
      <c r="M368" s="20">
        <f t="shared" si="38"/>
        <v>-0.43456228278245373</v>
      </c>
    </row>
    <row r="369" spans="1:13" x14ac:dyDescent="0.2">
      <c r="A369" s="13" t="s">
        <v>640</v>
      </c>
      <c r="B369" s="13">
        <v>1</v>
      </c>
      <c r="C369" s="13">
        <v>0.74705624863208575</v>
      </c>
      <c r="D369" s="13">
        <v>16.084873374401095</v>
      </c>
      <c r="E369" s="13">
        <v>0</v>
      </c>
      <c r="F369" s="13">
        <v>0</v>
      </c>
      <c r="G369" s="35">
        <f t="shared" si="35"/>
        <v>-1.5833547132253203</v>
      </c>
      <c r="H369" s="35">
        <f t="shared" si="39"/>
        <v>-1.5833547132253203</v>
      </c>
      <c r="I369" s="42">
        <f t="shared" si="40"/>
        <v>0.17032089739389683</v>
      </c>
      <c r="J369" s="35">
        <f t="shared" si="36"/>
        <v>-0.18671627631571719</v>
      </c>
      <c r="K369" s="20">
        <f t="shared" si="37"/>
        <v>-0.53769022167540326</v>
      </c>
      <c r="L369" s="20">
        <f t="shared" si="41"/>
        <v>0.36872505897027452</v>
      </c>
      <c r="M369" s="20">
        <f t="shared" si="38"/>
        <v>-0.46001378863094899</v>
      </c>
    </row>
    <row r="370" spans="1:13" x14ac:dyDescent="0.2">
      <c r="A370" s="13" t="s">
        <v>641</v>
      </c>
      <c r="B370" s="13">
        <v>1</v>
      </c>
      <c r="C370" s="13">
        <v>9.5122448979591837E-2</v>
      </c>
      <c r="D370" s="13">
        <v>12</v>
      </c>
      <c r="E370" s="13">
        <v>8.3333333333333329E-2</v>
      </c>
      <c r="F370" s="13">
        <v>0</v>
      </c>
      <c r="G370" s="35">
        <f t="shared" si="35"/>
        <v>-1.3582402188414042</v>
      </c>
      <c r="H370" s="35">
        <f t="shared" si="39"/>
        <v>-1.3582402188414042</v>
      </c>
      <c r="I370" s="42">
        <f t="shared" si="40"/>
        <v>0.20452646169496427</v>
      </c>
      <c r="J370" s="35">
        <f t="shared" si="36"/>
        <v>-0.22881769598756133</v>
      </c>
      <c r="K370" s="20">
        <f t="shared" si="37"/>
        <v>-0.71831146725943351</v>
      </c>
      <c r="L370" s="20">
        <f t="shared" si="41"/>
        <v>0.32776491766652793</v>
      </c>
      <c r="M370" s="20">
        <f t="shared" si="38"/>
        <v>-0.39714717473245159</v>
      </c>
    </row>
    <row r="371" spans="1:13" x14ac:dyDescent="0.2">
      <c r="A371" s="13" t="s">
        <v>642</v>
      </c>
      <c r="B371" s="13">
        <v>0.7857142857142857</v>
      </c>
      <c r="C371" s="13">
        <v>2.8088483069732051E-2</v>
      </c>
      <c r="D371" s="13">
        <v>14.981519507186858</v>
      </c>
      <c r="E371" s="13">
        <v>0</v>
      </c>
      <c r="F371" s="13">
        <v>0</v>
      </c>
      <c r="G371" s="35">
        <f t="shared" si="35"/>
        <v>-1.4916727753682941</v>
      </c>
      <c r="H371" s="35">
        <f t="shared" si="39"/>
        <v>-1.4916727753682941</v>
      </c>
      <c r="I371" s="42">
        <f t="shared" si="40"/>
        <v>0.18367078573255891</v>
      </c>
      <c r="J371" s="35">
        <f t="shared" si="36"/>
        <v>-0.2029375565244787</v>
      </c>
      <c r="K371" s="20">
        <f t="shared" si="37"/>
        <v>-0.73688353458518074</v>
      </c>
      <c r="L371" s="20">
        <f t="shared" si="41"/>
        <v>0.32368600450517626</v>
      </c>
      <c r="M371" s="20">
        <f t="shared" si="38"/>
        <v>-0.39109782040447671</v>
      </c>
    </row>
    <row r="372" spans="1:13" x14ac:dyDescent="0.2">
      <c r="A372" s="13" t="s">
        <v>643</v>
      </c>
      <c r="B372" s="13">
        <v>1</v>
      </c>
      <c r="C372" s="13">
        <v>0.13864930053063193</v>
      </c>
      <c r="D372" s="13">
        <v>12.177960301163587</v>
      </c>
      <c r="E372" s="13">
        <v>0</v>
      </c>
      <c r="F372" s="13">
        <v>0</v>
      </c>
      <c r="G372" s="35">
        <f t="shared" si="35"/>
        <v>-1.3656404766201522</v>
      </c>
      <c r="H372" s="35">
        <f t="shared" si="39"/>
        <v>-1.3656404766201522</v>
      </c>
      <c r="I372" s="42">
        <f t="shared" si="40"/>
        <v>0.20332510622598027</v>
      </c>
      <c r="J372" s="35">
        <f t="shared" si="36"/>
        <v>-0.22730859586501703</v>
      </c>
      <c r="K372" s="20">
        <f t="shared" si="37"/>
        <v>-0.70625215364861793</v>
      </c>
      <c r="L372" s="20">
        <f t="shared" si="41"/>
        <v>0.33042750547791172</v>
      </c>
      <c r="M372" s="20">
        <f t="shared" si="38"/>
        <v>-0.4011158381265475</v>
      </c>
    </row>
    <row r="373" spans="1:13" x14ac:dyDescent="0.2">
      <c r="A373" s="13" t="s">
        <v>644</v>
      </c>
      <c r="B373" s="13">
        <v>1</v>
      </c>
      <c r="C373" s="13">
        <v>6.4343413180622477E-2</v>
      </c>
      <c r="D373" s="13">
        <v>11.980835044490075</v>
      </c>
      <c r="E373" s="13">
        <v>0.13636363636363635</v>
      </c>
      <c r="F373" s="13">
        <v>0</v>
      </c>
      <c r="G373" s="35">
        <f t="shared" si="35"/>
        <v>-1.3638598569527687</v>
      </c>
      <c r="H373" s="35">
        <f t="shared" si="39"/>
        <v>-1.3638598569527687</v>
      </c>
      <c r="I373" s="42">
        <f t="shared" si="40"/>
        <v>0.2036136905081361</v>
      </c>
      <c r="J373" s="35">
        <f t="shared" si="36"/>
        <v>-0.22767089743223984</v>
      </c>
      <c r="K373" s="20">
        <f t="shared" si="37"/>
        <v>-0.72683894012070971</v>
      </c>
      <c r="L373" s="20">
        <f t="shared" si="41"/>
        <v>0.32588878318601755</v>
      </c>
      <c r="M373" s="20">
        <f t="shared" si="38"/>
        <v>-0.39436017157273445</v>
      </c>
    </row>
    <row r="374" spans="1:13" x14ac:dyDescent="0.2">
      <c r="A374" s="13" t="s">
        <v>645</v>
      </c>
      <c r="B374" s="13">
        <v>0.875</v>
      </c>
      <c r="C374" s="13">
        <v>0.20645446507515472</v>
      </c>
      <c r="D374" s="13">
        <v>14.817248459958932</v>
      </c>
      <c r="E374" s="13">
        <v>4.5454545454545456E-2</v>
      </c>
      <c r="F374" s="13">
        <v>0</v>
      </c>
      <c r="G374" s="35">
        <f t="shared" si="35"/>
        <v>-1.5008924179106966</v>
      </c>
      <c r="H374" s="35">
        <f t="shared" si="39"/>
        <v>-1.5008924179106966</v>
      </c>
      <c r="I374" s="42">
        <f t="shared" si="40"/>
        <v>0.18229246056138421</v>
      </c>
      <c r="J374" s="35">
        <f t="shared" si="36"/>
        <v>-0.20125053755756123</v>
      </c>
      <c r="K374" s="20">
        <f t="shared" si="37"/>
        <v>-0.68746642220841647</v>
      </c>
      <c r="L374" s="20">
        <f t="shared" si="41"/>
        <v>0.33459691703230038</v>
      </c>
      <c r="M374" s="20">
        <f t="shared" si="38"/>
        <v>-0.40736228215376086</v>
      </c>
    </row>
    <row r="375" spans="1:13" x14ac:dyDescent="0.2">
      <c r="A375" s="13" t="s">
        <v>646</v>
      </c>
      <c r="B375" s="13">
        <v>1</v>
      </c>
      <c r="C375" s="13">
        <v>0.15487272727272727</v>
      </c>
      <c r="D375" s="13">
        <v>12.344969199178644</v>
      </c>
      <c r="E375" s="13">
        <v>0</v>
      </c>
      <c r="F375" s="13">
        <v>0</v>
      </c>
      <c r="G375" s="35">
        <f t="shared" si="35"/>
        <v>-1.3777536504780628</v>
      </c>
      <c r="H375" s="35">
        <f t="shared" si="39"/>
        <v>-1.3777536504780628</v>
      </c>
      <c r="I375" s="42">
        <f t="shared" si="40"/>
        <v>0.20137001564702886</v>
      </c>
      <c r="J375" s="35">
        <f t="shared" si="36"/>
        <v>-0.22485753891088389</v>
      </c>
      <c r="K375" s="20">
        <f t="shared" si="37"/>
        <v>-0.7017573789531496</v>
      </c>
      <c r="L375" s="20">
        <f t="shared" si="41"/>
        <v>0.33142270952470476</v>
      </c>
      <c r="M375" s="20">
        <f t="shared" si="38"/>
        <v>-0.40260327135926616</v>
      </c>
    </row>
    <row r="376" spans="1:13" x14ac:dyDescent="0.2">
      <c r="A376" s="13" t="s">
        <v>647</v>
      </c>
      <c r="B376" s="13">
        <v>1</v>
      </c>
      <c r="C376" s="13">
        <v>0</v>
      </c>
      <c r="D376" s="13">
        <v>11.353867214236825</v>
      </c>
      <c r="E376" s="13">
        <v>0</v>
      </c>
      <c r="F376" s="13">
        <v>0</v>
      </c>
      <c r="G376" s="35">
        <f t="shared" si="35"/>
        <v>-1.3226768934998476</v>
      </c>
      <c r="H376" s="35">
        <f t="shared" si="39"/>
        <v>-1.3226768934998476</v>
      </c>
      <c r="I376" s="42">
        <f t="shared" si="40"/>
        <v>0.21037327291757529</v>
      </c>
      <c r="J376" s="35">
        <f t="shared" si="36"/>
        <v>-0.23619494254714354</v>
      </c>
      <c r="K376" s="20">
        <f t="shared" si="37"/>
        <v>-0.74466557748788842</v>
      </c>
      <c r="L376" s="20">
        <f t="shared" si="41"/>
        <v>0.32198475407159949</v>
      </c>
      <c r="M376" s="20">
        <f t="shared" si="38"/>
        <v>-0.38858550467450192</v>
      </c>
    </row>
    <row r="377" spans="1:13" x14ac:dyDescent="0.2">
      <c r="A377" s="13" t="s">
        <v>648</v>
      </c>
      <c r="B377" s="13">
        <v>0.94444444444444442</v>
      </c>
      <c r="C377" s="13">
        <v>0.38506297533298461</v>
      </c>
      <c r="D377" s="13">
        <v>14.943189596167009</v>
      </c>
      <c r="E377" s="13">
        <v>0.05</v>
      </c>
      <c r="F377" s="13">
        <v>0</v>
      </c>
      <c r="G377" s="35">
        <f t="shared" si="35"/>
        <v>-1.5228414832468733</v>
      </c>
      <c r="H377" s="35">
        <f t="shared" si="39"/>
        <v>-1.5228414832468733</v>
      </c>
      <c r="I377" s="42">
        <f t="shared" si="40"/>
        <v>0.17904347759323355</v>
      </c>
      <c r="J377" s="35">
        <f t="shared" si="36"/>
        <v>-0.1972851278055833</v>
      </c>
      <c r="K377" s="20">
        <f t="shared" si="37"/>
        <v>-0.637982116268345</v>
      </c>
      <c r="L377" s="20">
        <f t="shared" si="41"/>
        <v>0.34570282710070221</v>
      </c>
      <c r="M377" s="20">
        <f t="shared" si="38"/>
        <v>-0.42419363791770781</v>
      </c>
    </row>
    <row r="378" spans="1:13" x14ac:dyDescent="0.2">
      <c r="A378" s="13" t="s">
        <v>649</v>
      </c>
      <c r="B378" s="13">
        <v>0.6875</v>
      </c>
      <c r="C378" s="13">
        <v>1.4509067490705213E-2</v>
      </c>
      <c r="D378" s="13">
        <v>16.747433264887064</v>
      </c>
      <c r="E378" s="13">
        <v>4.1666666666666664E-2</v>
      </c>
      <c r="F378" s="13">
        <v>0</v>
      </c>
      <c r="G378" s="35">
        <f t="shared" si="35"/>
        <v>-1.5860721985035597</v>
      </c>
      <c r="H378" s="35">
        <f t="shared" si="39"/>
        <v>-1.5860721985035597</v>
      </c>
      <c r="I378" s="42">
        <f t="shared" si="40"/>
        <v>0.16993722892253252</v>
      </c>
      <c r="J378" s="35">
        <f t="shared" si="36"/>
        <v>-0.18625395324695393</v>
      </c>
      <c r="K378" s="20">
        <f t="shared" si="37"/>
        <v>-0.74064577387618602</v>
      </c>
      <c r="L378" s="20">
        <f t="shared" si="41"/>
        <v>0.32286294693853329</v>
      </c>
      <c r="M378" s="20">
        <f t="shared" si="38"/>
        <v>-0.38988158481327689</v>
      </c>
    </row>
    <row r="379" spans="1:13" x14ac:dyDescent="0.2">
      <c r="A379" s="13" t="s">
        <v>650</v>
      </c>
      <c r="B379" s="13">
        <v>1</v>
      </c>
      <c r="C379" s="13">
        <v>0.41619927638569448</v>
      </c>
      <c r="D379" s="13">
        <v>14.151950718685832</v>
      </c>
      <c r="E379" s="13">
        <v>0</v>
      </c>
      <c r="F379" s="13">
        <v>0</v>
      </c>
      <c r="G379" s="35">
        <f t="shared" si="35"/>
        <v>-1.4842045124798515</v>
      </c>
      <c r="H379" s="35">
        <f t="shared" si="39"/>
        <v>-1.4842045124798515</v>
      </c>
      <c r="I379" s="42">
        <f t="shared" si="40"/>
        <v>0.18479319230377178</v>
      </c>
      <c r="J379" s="35">
        <f t="shared" si="36"/>
        <v>-0.2043134461562974</v>
      </c>
      <c r="K379" s="20">
        <f t="shared" si="37"/>
        <v>-0.62935566143195276</v>
      </c>
      <c r="L379" s="20">
        <f t="shared" si="41"/>
        <v>0.34765665397286238</v>
      </c>
      <c r="M379" s="20">
        <f t="shared" si="38"/>
        <v>-0.42718425132678817</v>
      </c>
    </row>
    <row r="380" spans="1:13" x14ac:dyDescent="0.2">
      <c r="A380" s="13" t="s">
        <v>651</v>
      </c>
      <c r="B380" s="13">
        <v>1</v>
      </c>
      <c r="C380" s="13">
        <v>3.3919905255976213E-2</v>
      </c>
      <c r="D380" s="13">
        <v>11.980835044490075</v>
      </c>
      <c r="E380" s="13">
        <v>0.15625</v>
      </c>
      <c r="F380" s="13">
        <v>0</v>
      </c>
      <c r="G380" s="35">
        <f t="shared" si="35"/>
        <v>-1.3721047726131141</v>
      </c>
      <c r="H380" s="35">
        <f t="shared" si="39"/>
        <v>-1.3721047726131141</v>
      </c>
      <c r="I380" s="42">
        <f t="shared" si="40"/>
        <v>0.2022800015910573</v>
      </c>
      <c r="J380" s="35">
        <f t="shared" si="36"/>
        <v>-0.22599762229162218</v>
      </c>
      <c r="K380" s="20">
        <f t="shared" si="37"/>
        <v>-0.73526791235579603</v>
      </c>
      <c r="L380" s="20">
        <f t="shared" si="41"/>
        <v>0.32403978652038595</v>
      </c>
      <c r="M380" s="20">
        <f t="shared" si="38"/>
        <v>-0.39162106047063089</v>
      </c>
    </row>
    <row r="381" spans="1:13" x14ac:dyDescent="0.2">
      <c r="A381" s="13" t="s">
        <v>652</v>
      </c>
      <c r="B381" s="13">
        <v>1</v>
      </c>
      <c r="C381" s="13">
        <v>0</v>
      </c>
      <c r="D381" s="13">
        <v>12.205338809034908</v>
      </c>
      <c r="E381" s="13">
        <v>0.36666666666666664</v>
      </c>
      <c r="F381" s="13">
        <v>1</v>
      </c>
      <c r="G381" s="35">
        <f t="shared" si="35"/>
        <v>-1.3992743087600581</v>
      </c>
      <c r="H381" s="35">
        <f t="shared" si="39"/>
        <v>-1.3992743087600581</v>
      </c>
      <c r="I381" s="42">
        <f t="shared" si="40"/>
        <v>0.19793129293479025</v>
      </c>
      <c r="J381" s="35">
        <f t="shared" si="36"/>
        <v>-1.6198353138877475</v>
      </c>
      <c r="K381" s="20">
        <f t="shared" si="37"/>
        <v>-0.74466557748788842</v>
      </c>
      <c r="L381" s="20">
        <f t="shared" si="41"/>
        <v>0.32198475407159949</v>
      </c>
      <c r="M381" s="20">
        <f t="shared" si="38"/>
        <v>-1.1332510821623902</v>
      </c>
    </row>
    <row r="382" spans="1:13" x14ac:dyDescent="0.2">
      <c r="A382" s="13" t="s">
        <v>653</v>
      </c>
      <c r="B382" s="13">
        <v>1</v>
      </c>
      <c r="C382" s="13">
        <v>0.1418246614397719</v>
      </c>
      <c r="D382" s="13">
        <v>12.380561259411362</v>
      </c>
      <c r="E382" s="13">
        <v>0</v>
      </c>
      <c r="F382" s="13">
        <v>0</v>
      </c>
      <c r="G382" s="35">
        <f t="shared" si="35"/>
        <v>-1.3850696746850388</v>
      </c>
      <c r="H382" s="35">
        <f t="shared" si="39"/>
        <v>-1.3850696746850388</v>
      </c>
      <c r="I382" s="42">
        <f t="shared" si="40"/>
        <v>0.20019602182465676</v>
      </c>
      <c r="J382" s="35">
        <f t="shared" si="36"/>
        <v>-0.22338860861911949</v>
      </c>
      <c r="K382" s="20">
        <f t="shared" si="37"/>
        <v>-0.70537240536298917</v>
      </c>
      <c r="L382" s="20">
        <f t="shared" si="41"/>
        <v>0.33062217456452764</v>
      </c>
      <c r="M382" s="20">
        <f t="shared" si="38"/>
        <v>-0.40140661678365813</v>
      </c>
    </row>
    <row r="383" spans="1:13" x14ac:dyDescent="0.2">
      <c r="A383" s="13" t="s">
        <v>654</v>
      </c>
      <c r="B383" s="13">
        <v>1</v>
      </c>
      <c r="C383" s="13">
        <v>1</v>
      </c>
      <c r="D383" s="13">
        <v>18.414784394250514</v>
      </c>
      <c r="E383" s="13">
        <v>0.2</v>
      </c>
      <c r="F383" s="13">
        <v>0</v>
      </c>
      <c r="G383" s="35">
        <f t="shared" si="35"/>
        <v>-1.7398626718270545</v>
      </c>
      <c r="H383" s="35">
        <f t="shared" si="39"/>
        <v>-1.7398626718270545</v>
      </c>
      <c r="I383" s="42">
        <f t="shared" si="40"/>
        <v>0.14933037860072068</v>
      </c>
      <c r="J383" s="35">
        <f t="shared" si="36"/>
        <v>-0.16173144975984396</v>
      </c>
      <c r="K383" s="20">
        <f t="shared" si="37"/>
        <v>-0.46761099666954697</v>
      </c>
      <c r="L383" s="20">
        <f t="shared" si="41"/>
        <v>0.38518184429769742</v>
      </c>
      <c r="M383" s="20">
        <f t="shared" si="38"/>
        <v>-0.48642873668297082</v>
      </c>
    </row>
    <row r="384" spans="1:13" x14ac:dyDescent="0.2">
      <c r="A384" s="13" t="s">
        <v>655</v>
      </c>
      <c r="B384" s="13">
        <v>1</v>
      </c>
      <c r="C384" s="13">
        <v>3.7260000000000001E-2</v>
      </c>
      <c r="D384" s="13">
        <v>11.863107460643395</v>
      </c>
      <c r="E384" s="13">
        <v>6.8965517241379309E-2</v>
      </c>
      <c r="F384" s="13">
        <v>0</v>
      </c>
      <c r="G384" s="35">
        <f t="shared" si="35"/>
        <v>-1.3614427025156097</v>
      </c>
      <c r="H384" s="35">
        <f t="shared" si="39"/>
        <v>-1.3614427025156097</v>
      </c>
      <c r="I384" s="42">
        <f t="shared" si="40"/>
        <v>0.20400592537245893</v>
      </c>
      <c r="J384" s="35">
        <f t="shared" si="36"/>
        <v>-0.22816353710071011</v>
      </c>
      <c r="K384" s="20">
        <f t="shared" si="37"/>
        <v>-0.73434252380659704</v>
      </c>
      <c r="L384" s="20">
        <f t="shared" si="41"/>
        <v>0.32424251477654598</v>
      </c>
      <c r="M384" s="20">
        <f t="shared" si="38"/>
        <v>-0.39192101697467702</v>
      </c>
    </row>
    <row r="385" spans="1:13" x14ac:dyDescent="0.2">
      <c r="A385" s="13" t="s">
        <v>656</v>
      </c>
      <c r="B385" s="13">
        <v>0.83333333333333337</v>
      </c>
      <c r="C385" s="13">
        <v>3.1069182389937108E-2</v>
      </c>
      <c r="D385" s="13">
        <v>14.666666666666666</v>
      </c>
      <c r="E385" s="13">
        <v>0.1</v>
      </c>
      <c r="F385" s="13">
        <v>0</v>
      </c>
      <c r="G385" s="35">
        <f t="shared" si="35"/>
        <v>-1.4983723649047995</v>
      </c>
      <c r="H385" s="35">
        <f t="shared" si="39"/>
        <v>-1.4983723649047995</v>
      </c>
      <c r="I385" s="42">
        <f t="shared" si="40"/>
        <v>0.1826684052967667</v>
      </c>
      <c r="J385" s="35">
        <f t="shared" si="36"/>
        <v>-0.2017103977947351</v>
      </c>
      <c r="K385" s="20">
        <f t="shared" si="37"/>
        <v>-0.73605771818447585</v>
      </c>
      <c r="L385" s="20">
        <f t="shared" si="41"/>
        <v>0.32386681307657178</v>
      </c>
      <c r="M385" s="20">
        <f t="shared" si="38"/>
        <v>-0.39136520026939609</v>
      </c>
    </row>
    <row r="386" spans="1:13" x14ac:dyDescent="0.2">
      <c r="A386" s="13" t="s">
        <v>657</v>
      </c>
      <c r="B386" s="13">
        <v>0.69230769230769229</v>
      </c>
      <c r="C386" s="13">
        <v>0.2487387048192771</v>
      </c>
      <c r="D386" s="13">
        <v>18.329911019849419</v>
      </c>
      <c r="E386" s="13">
        <v>4.1666666666666664E-2</v>
      </c>
      <c r="F386" s="13">
        <v>0</v>
      </c>
      <c r="G386" s="35">
        <f t="shared" ref="G386:G449" si="42">$V$2+$V$3*B386+$V$4*C386+$V$5*D386+$V$6*E386</f>
        <v>-1.6819554569641184</v>
      </c>
      <c r="H386" s="35">
        <f t="shared" si="39"/>
        <v>-1.6819554569641184</v>
      </c>
      <c r="I386" s="42">
        <f t="shared" si="40"/>
        <v>0.15683670774337435</v>
      </c>
      <c r="J386" s="35">
        <f t="shared" ref="J386:J449" si="43">F386*LN(I386)+(1-F386)*LN(1-I386)</f>
        <v>-0.17059463599391517</v>
      </c>
      <c r="K386" s="20">
        <f t="shared" ref="K386:K449" si="44">MIN(MAX($P$2+$P$3*C386,-35),35)</f>
        <v>-0.67575137989088641</v>
      </c>
      <c r="L386" s="20">
        <f t="shared" si="41"/>
        <v>0.33721020927632045</v>
      </c>
      <c r="M386" s="20">
        <f t="shared" ref="M386:M449" si="45">F386*LN(L386)+(1-F386)*LN(1-L386)</f>
        <v>-0.41129739680171074</v>
      </c>
    </row>
    <row r="387" spans="1:13" x14ac:dyDescent="0.2">
      <c r="A387" s="13" t="s">
        <v>658</v>
      </c>
      <c r="B387" s="13">
        <v>1</v>
      </c>
      <c r="C387" s="13">
        <v>0.54976469596019228</v>
      </c>
      <c r="D387" s="13">
        <v>15.148528405201917</v>
      </c>
      <c r="E387" s="13">
        <v>0</v>
      </c>
      <c r="F387" s="13">
        <v>0</v>
      </c>
      <c r="G387" s="35">
        <f t="shared" si="42"/>
        <v>-1.5459428986721777</v>
      </c>
      <c r="H387" s="35">
        <f t="shared" ref="H387:H450" si="46">MIN(MAX(G387,-35),35)</f>
        <v>-1.5459428986721777</v>
      </c>
      <c r="I387" s="42">
        <f t="shared" ref="I387:I450" si="47">1/(1+EXP(-H387))</f>
        <v>0.17567301228312601</v>
      </c>
      <c r="J387" s="35">
        <f t="shared" si="43"/>
        <v>-0.19318799803528025</v>
      </c>
      <c r="K387" s="20">
        <f t="shared" si="44"/>
        <v>-0.59235075009991445</v>
      </c>
      <c r="L387" s="20">
        <f t="shared" ref="L387:L450" si="48">1/(1+EXP(-K387))</f>
        <v>0.35609566503910539</v>
      </c>
      <c r="M387" s="20">
        <f t="shared" si="45"/>
        <v>-0.44020511210952828</v>
      </c>
    </row>
    <row r="388" spans="1:13" x14ac:dyDescent="0.2">
      <c r="A388" s="13" t="s">
        <v>659</v>
      </c>
      <c r="B388" s="13">
        <v>0.5</v>
      </c>
      <c r="C388" s="13">
        <v>0</v>
      </c>
      <c r="D388" s="13">
        <v>20.328542094455852</v>
      </c>
      <c r="E388" s="13">
        <v>0.25</v>
      </c>
      <c r="F388" s="13">
        <v>0</v>
      </c>
      <c r="G388" s="35">
        <f t="shared" si="42"/>
        <v>-1.7809585314028542</v>
      </c>
      <c r="H388" s="35">
        <f t="shared" si="46"/>
        <v>-1.7809585314028542</v>
      </c>
      <c r="I388" s="42">
        <f t="shared" si="47"/>
        <v>0.14418481523198648</v>
      </c>
      <c r="J388" s="35">
        <f t="shared" si="43"/>
        <v>-0.15570083179621805</v>
      </c>
      <c r="K388" s="20">
        <f t="shared" si="44"/>
        <v>-0.74466557748788842</v>
      </c>
      <c r="L388" s="20">
        <f t="shared" si="48"/>
        <v>0.32198475407159949</v>
      </c>
      <c r="M388" s="20">
        <f t="shared" si="45"/>
        <v>-0.38858550467450192</v>
      </c>
    </row>
    <row r="389" spans="1:13" x14ac:dyDescent="0.2">
      <c r="A389" s="13" t="s">
        <v>660</v>
      </c>
      <c r="B389" s="13">
        <v>1</v>
      </c>
      <c r="C389" s="13">
        <v>0</v>
      </c>
      <c r="D389" s="13">
        <v>12.167008898015059</v>
      </c>
      <c r="E389" s="13">
        <v>0.27777777777777779</v>
      </c>
      <c r="F389" s="13">
        <v>0</v>
      </c>
      <c r="G389" s="35">
        <f t="shared" si="42"/>
        <v>-1.3975803043200168</v>
      </c>
      <c r="H389" s="35">
        <f t="shared" si="46"/>
        <v>-1.3975803043200168</v>
      </c>
      <c r="I389" s="42">
        <f t="shared" si="47"/>
        <v>0.19820036137576871</v>
      </c>
      <c r="J389" s="35">
        <f t="shared" si="43"/>
        <v>-0.22089652947945523</v>
      </c>
      <c r="K389" s="20">
        <f t="shared" si="44"/>
        <v>-0.74466557748788842</v>
      </c>
      <c r="L389" s="20">
        <f t="shared" si="48"/>
        <v>0.32198475407159949</v>
      </c>
      <c r="M389" s="20">
        <f t="shared" si="45"/>
        <v>-0.38858550467450192</v>
      </c>
    </row>
    <row r="390" spans="1:13" x14ac:dyDescent="0.2">
      <c r="A390" s="13" t="s">
        <v>661</v>
      </c>
      <c r="B390" s="13">
        <v>1</v>
      </c>
      <c r="C390" s="13">
        <v>0.20393901657578797</v>
      </c>
      <c r="D390" s="13">
        <v>13.579739904175222</v>
      </c>
      <c r="E390" s="13">
        <v>0.31111111111111112</v>
      </c>
      <c r="F390" s="13">
        <v>0</v>
      </c>
      <c r="G390" s="35">
        <f t="shared" si="42"/>
        <v>-1.4801041034020432</v>
      </c>
      <c r="H390" s="35">
        <f t="shared" si="46"/>
        <v>-1.4801041034020432</v>
      </c>
      <c r="I390" s="42">
        <f t="shared" si="47"/>
        <v>0.18541169560413676</v>
      </c>
      <c r="J390" s="35">
        <f t="shared" si="43"/>
        <v>-0.20507244135203456</v>
      </c>
      <c r="K390" s="20">
        <f t="shared" si="44"/>
        <v>-0.68816333873797864</v>
      </c>
      <c r="L390" s="20">
        <f t="shared" si="48"/>
        <v>0.33444177215783116</v>
      </c>
      <c r="M390" s="20">
        <f t="shared" si="45"/>
        <v>-0.40712915009513251</v>
      </c>
    </row>
    <row r="391" spans="1:13" x14ac:dyDescent="0.2">
      <c r="A391" s="13" t="s">
        <v>662</v>
      </c>
      <c r="B391" s="13">
        <v>1</v>
      </c>
      <c r="C391" s="13">
        <v>6.4590477261228851E-2</v>
      </c>
      <c r="D391" s="13">
        <v>13.166324435318275</v>
      </c>
      <c r="E391" s="13">
        <v>0.52631578947368418</v>
      </c>
      <c r="F391" s="13">
        <v>0</v>
      </c>
      <c r="G391" s="35">
        <f t="shared" si="42"/>
        <v>-1.4733556799106104</v>
      </c>
      <c r="H391" s="35">
        <f t="shared" si="46"/>
        <v>-1.4733556799106104</v>
      </c>
      <c r="I391" s="42">
        <f t="shared" si="47"/>
        <v>0.18643310288479137</v>
      </c>
      <c r="J391" s="35">
        <f t="shared" si="43"/>
        <v>-0.2063271220037321</v>
      </c>
      <c r="K391" s="20">
        <f t="shared" si="44"/>
        <v>-0.72677048988542203</v>
      </c>
      <c r="L391" s="20">
        <f t="shared" si="48"/>
        <v>0.3259038208746215</v>
      </c>
      <c r="M391" s="20">
        <f t="shared" si="45"/>
        <v>-0.39438247925128572</v>
      </c>
    </row>
    <row r="392" spans="1:13" x14ac:dyDescent="0.2">
      <c r="A392" s="13" t="s">
        <v>663</v>
      </c>
      <c r="B392" s="13">
        <v>1</v>
      </c>
      <c r="C392" s="13">
        <v>0</v>
      </c>
      <c r="D392" s="13">
        <v>11.764544832306639</v>
      </c>
      <c r="E392" s="13">
        <v>0</v>
      </c>
      <c r="F392" s="13">
        <v>0</v>
      </c>
      <c r="G392" s="35">
        <f t="shared" si="42"/>
        <v>-1.3639066942570284</v>
      </c>
      <c r="H392" s="35">
        <f t="shared" si="46"/>
        <v>-1.3639066942570284</v>
      </c>
      <c r="I392" s="42">
        <f t="shared" si="47"/>
        <v>0.2036060957032105</v>
      </c>
      <c r="J392" s="35">
        <f t="shared" si="43"/>
        <v>-0.22766136089372707</v>
      </c>
      <c r="K392" s="20">
        <f t="shared" si="44"/>
        <v>-0.74466557748788842</v>
      </c>
      <c r="L392" s="20">
        <f t="shared" si="48"/>
        <v>0.32198475407159949</v>
      </c>
      <c r="M392" s="20">
        <f t="shared" si="45"/>
        <v>-0.38858550467450192</v>
      </c>
    </row>
    <row r="393" spans="1:13" x14ac:dyDescent="0.2">
      <c r="A393" s="13" t="s">
        <v>664</v>
      </c>
      <c r="B393" s="13">
        <v>0.92307692307692313</v>
      </c>
      <c r="C393" s="13">
        <v>0.30364715099970696</v>
      </c>
      <c r="D393" s="13">
        <v>15.039014373716633</v>
      </c>
      <c r="E393" s="13">
        <v>0</v>
      </c>
      <c r="F393" s="13">
        <v>0</v>
      </c>
      <c r="G393" s="35">
        <f t="shared" si="42"/>
        <v>-1.5383661467457688</v>
      </c>
      <c r="H393" s="35">
        <f t="shared" si="46"/>
        <v>-1.5383661467457688</v>
      </c>
      <c r="I393" s="42">
        <f t="shared" si="47"/>
        <v>0.1767729144987695</v>
      </c>
      <c r="J393" s="35">
        <f t="shared" si="43"/>
        <v>-0.19452319230529136</v>
      </c>
      <c r="K393" s="20">
        <f t="shared" si="44"/>
        <v>-0.66053874335098095</v>
      </c>
      <c r="L393" s="20">
        <f t="shared" si="48"/>
        <v>0.34061860071361738</v>
      </c>
      <c r="M393" s="20">
        <f t="shared" si="45"/>
        <v>-0.41645315728592558</v>
      </c>
    </row>
    <row r="394" spans="1:13" x14ac:dyDescent="0.2">
      <c r="A394" s="13" t="s">
        <v>665</v>
      </c>
      <c r="B394" s="13">
        <v>0.75</v>
      </c>
      <c r="C394" s="13">
        <v>1.8444770488367217E-2</v>
      </c>
      <c r="D394" s="13">
        <v>16.114989733059549</v>
      </c>
      <c r="E394" s="13">
        <v>3.4482758620689655E-2</v>
      </c>
      <c r="F394" s="13">
        <v>0</v>
      </c>
      <c r="G394" s="35">
        <f t="shared" si="42"/>
        <v>-1.5762070241262984</v>
      </c>
      <c r="H394" s="35">
        <f t="shared" si="46"/>
        <v>-1.5762070241262984</v>
      </c>
      <c r="I394" s="42">
        <f t="shared" si="47"/>
        <v>0.17133333084718008</v>
      </c>
      <c r="J394" s="35">
        <f t="shared" si="43"/>
        <v>-0.18793729257940536</v>
      </c>
      <c r="K394" s="20">
        <f t="shared" si="44"/>
        <v>-0.73955536933194332</v>
      </c>
      <c r="L394" s="20">
        <f t="shared" si="48"/>
        <v>0.32310137989717563</v>
      </c>
      <c r="M394" s="20">
        <f t="shared" si="45"/>
        <v>-0.39023376602361304</v>
      </c>
    </row>
    <row r="395" spans="1:13" x14ac:dyDescent="0.2">
      <c r="A395" s="13" t="s">
        <v>666</v>
      </c>
      <c r="B395" s="13">
        <v>1</v>
      </c>
      <c r="C395" s="13">
        <v>4.0593019005847955E-2</v>
      </c>
      <c r="D395" s="13">
        <v>12.084873374401095</v>
      </c>
      <c r="E395" s="13">
        <v>0</v>
      </c>
      <c r="F395" s="13">
        <v>0</v>
      </c>
      <c r="G395" s="35">
        <f t="shared" si="42"/>
        <v>-1.3844220269558882</v>
      </c>
      <c r="H395" s="35">
        <f t="shared" si="46"/>
        <v>-1.3844220269558882</v>
      </c>
      <c r="I395" s="42">
        <f t="shared" si="47"/>
        <v>0.20029974174368706</v>
      </c>
      <c r="J395" s="35">
        <f t="shared" si="43"/>
        <v>-0.2235182987028507</v>
      </c>
      <c r="K395" s="20">
        <f t="shared" si="44"/>
        <v>-0.73341909562307228</v>
      </c>
      <c r="L395" s="20">
        <f t="shared" si="48"/>
        <v>0.32444487931460331</v>
      </c>
      <c r="M395" s="20">
        <f t="shared" si="45"/>
        <v>-0.39222052508062555</v>
      </c>
    </row>
    <row r="396" spans="1:13" x14ac:dyDescent="0.2">
      <c r="A396" s="13" t="s">
        <v>667</v>
      </c>
      <c r="B396" s="13">
        <v>0.94736842105263153</v>
      </c>
      <c r="C396" s="13">
        <v>0.33418075949477677</v>
      </c>
      <c r="D396" s="13">
        <v>14.91854893908282</v>
      </c>
      <c r="E396" s="13">
        <v>0</v>
      </c>
      <c r="F396" s="13">
        <v>1</v>
      </c>
      <c r="G396" s="35">
        <f t="shared" si="42"/>
        <v>-1.5387283176598137</v>
      </c>
      <c r="H396" s="35">
        <f t="shared" si="46"/>
        <v>-1.5387283176598137</v>
      </c>
      <c r="I396" s="42">
        <f t="shared" si="47"/>
        <v>0.17672021601733928</v>
      </c>
      <c r="J396" s="35">
        <f t="shared" si="43"/>
        <v>-1.7331874975003836</v>
      </c>
      <c r="K396" s="20">
        <f t="shared" si="44"/>
        <v>-0.65207926724850807</v>
      </c>
      <c r="L396" s="20">
        <f t="shared" si="48"/>
        <v>0.34252113229139297</v>
      </c>
      <c r="M396" s="20">
        <f t="shared" si="45"/>
        <v>-1.0714219230623758</v>
      </c>
    </row>
    <row r="397" spans="1:13" x14ac:dyDescent="0.2">
      <c r="A397" s="13" t="s">
        <v>668</v>
      </c>
      <c r="B397" s="13">
        <v>1</v>
      </c>
      <c r="C397" s="13">
        <v>0.17026386304141344</v>
      </c>
      <c r="D397" s="13">
        <v>12.988364134154688</v>
      </c>
      <c r="E397" s="13">
        <v>0</v>
      </c>
      <c r="F397" s="13">
        <v>0</v>
      </c>
      <c r="G397" s="35">
        <f t="shared" si="42"/>
        <v>-1.4379321318693727</v>
      </c>
      <c r="H397" s="35">
        <f t="shared" si="46"/>
        <v>-1.4379321318693727</v>
      </c>
      <c r="I397" s="42">
        <f t="shared" si="47"/>
        <v>0.19186577405340685</v>
      </c>
      <c r="J397" s="35">
        <f t="shared" si="43"/>
        <v>-0.2130271130366127</v>
      </c>
      <c r="K397" s="20">
        <f t="shared" si="44"/>
        <v>-0.69749319428443812</v>
      </c>
      <c r="L397" s="20">
        <f t="shared" si="48"/>
        <v>0.33236825306670487</v>
      </c>
      <c r="M397" s="20">
        <f t="shared" si="45"/>
        <v>-0.40401853450051611</v>
      </c>
    </row>
    <row r="398" spans="1:13" x14ac:dyDescent="0.2">
      <c r="A398" s="13" t="s">
        <v>669</v>
      </c>
      <c r="B398" s="13">
        <v>1</v>
      </c>
      <c r="C398" s="13">
        <v>5.3552238805970147E-2</v>
      </c>
      <c r="D398" s="13">
        <v>12.251882272416154</v>
      </c>
      <c r="E398" s="13">
        <v>0</v>
      </c>
      <c r="F398" s="13">
        <v>0</v>
      </c>
      <c r="G398" s="35">
        <f t="shared" si="42"/>
        <v>-1.3974715228455077</v>
      </c>
      <c r="H398" s="35">
        <f t="shared" si="46"/>
        <v>-1.3974715228455077</v>
      </c>
      <c r="I398" s="42">
        <f t="shared" si="47"/>
        <v>0.19821764916651857</v>
      </c>
      <c r="J398" s="35">
        <f t="shared" si="43"/>
        <v>-0.22091809094729944</v>
      </c>
      <c r="K398" s="20">
        <f t="shared" si="44"/>
        <v>-0.72982868441361659</v>
      </c>
      <c r="L398" s="20">
        <f t="shared" si="48"/>
        <v>0.32523232256966295</v>
      </c>
      <c r="M398" s="20">
        <f t="shared" si="45"/>
        <v>-0.3933868289383689</v>
      </c>
    </row>
    <row r="399" spans="1:13" x14ac:dyDescent="0.2">
      <c r="A399" s="13" t="s">
        <v>670</v>
      </c>
      <c r="B399" s="13">
        <v>0.94117647058823528</v>
      </c>
      <c r="C399" s="13">
        <v>0.1140427358452603</v>
      </c>
      <c r="D399" s="13">
        <v>13.916495550992471</v>
      </c>
      <c r="E399" s="13">
        <v>0.14285714285714285</v>
      </c>
      <c r="F399" s="13">
        <v>0</v>
      </c>
      <c r="G399" s="35">
        <f t="shared" si="42"/>
        <v>-1.492403512596572</v>
      </c>
      <c r="H399" s="35">
        <f t="shared" si="46"/>
        <v>-1.492403512596572</v>
      </c>
      <c r="I399" s="42">
        <f t="shared" si="47"/>
        <v>0.18356124736609447</v>
      </c>
      <c r="J399" s="35">
        <f t="shared" si="43"/>
        <v>-0.20280338146856228</v>
      </c>
      <c r="K399" s="20">
        <f t="shared" si="44"/>
        <v>-0.71306951511290295</v>
      </c>
      <c r="L399" s="20">
        <f t="shared" si="48"/>
        <v>0.32892094466290661</v>
      </c>
      <c r="M399" s="20">
        <f t="shared" si="45"/>
        <v>-0.39886833175647596</v>
      </c>
    </row>
    <row r="400" spans="1:13" x14ac:dyDescent="0.2">
      <c r="A400" s="13" t="s">
        <v>671</v>
      </c>
      <c r="B400" s="13">
        <v>1</v>
      </c>
      <c r="C400" s="13">
        <v>0</v>
      </c>
      <c r="D400" s="13">
        <v>11.972621492128679</v>
      </c>
      <c r="E400" s="13">
        <v>0</v>
      </c>
      <c r="F400" s="13">
        <v>0</v>
      </c>
      <c r="G400" s="35">
        <f t="shared" si="42"/>
        <v>-1.3847964599740001</v>
      </c>
      <c r="H400" s="35">
        <f t="shared" si="46"/>
        <v>-1.3847964599740001</v>
      </c>
      <c r="I400" s="42">
        <f t="shared" si="47"/>
        <v>0.20023977188488531</v>
      </c>
      <c r="J400" s="35">
        <f t="shared" si="43"/>
        <v>-0.22344331109379023</v>
      </c>
      <c r="K400" s="20">
        <f t="shared" si="44"/>
        <v>-0.74466557748788842</v>
      </c>
      <c r="L400" s="20">
        <f t="shared" si="48"/>
        <v>0.32198475407159949</v>
      </c>
      <c r="M400" s="20">
        <f t="shared" si="45"/>
        <v>-0.38858550467450192</v>
      </c>
    </row>
    <row r="401" spans="1:13" x14ac:dyDescent="0.2">
      <c r="A401" s="13" t="s">
        <v>672</v>
      </c>
      <c r="B401" s="13">
        <v>1</v>
      </c>
      <c r="C401" s="13">
        <v>1.8496042216358838E-2</v>
      </c>
      <c r="D401" s="13">
        <v>12.128678986995208</v>
      </c>
      <c r="E401" s="13">
        <v>0</v>
      </c>
      <c r="F401" s="13">
        <v>0</v>
      </c>
      <c r="G401" s="35">
        <f t="shared" si="42"/>
        <v>-1.3951582836808978</v>
      </c>
      <c r="H401" s="35">
        <f t="shared" si="46"/>
        <v>-1.3951582836808978</v>
      </c>
      <c r="I401" s="42">
        <f t="shared" si="47"/>
        <v>0.19858554294262767</v>
      </c>
      <c r="J401" s="35">
        <f t="shared" si="43"/>
        <v>-0.22137704119065807</v>
      </c>
      <c r="K401" s="20">
        <f t="shared" si="44"/>
        <v>-0.73954116426483674</v>
      </c>
      <c r="L401" s="20">
        <f t="shared" si="48"/>
        <v>0.323104486650864</v>
      </c>
      <c r="M401" s="20">
        <f t="shared" si="45"/>
        <v>-0.39023835572246263</v>
      </c>
    </row>
    <row r="402" spans="1:13" x14ac:dyDescent="0.2">
      <c r="A402" s="13" t="s">
        <v>673</v>
      </c>
      <c r="B402" s="13">
        <v>0.7</v>
      </c>
      <c r="C402" s="13">
        <v>0.1252558763323216</v>
      </c>
      <c r="D402" s="13">
        <v>18.165639972621491</v>
      </c>
      <c r="E402" s="13">
        <v>0.16666666666666666</v>
      </c>
      <c r="F402" s="13">
        <v>0</v>
      </c>
      <c r="G402" s="35">
        <f t="shared" si="42"/>
        <v>-1.7045727503836605</v>
      </c>
      <c r="H402" s="35">
        <f t="shared" si="46"/>
        <v>-1.7045727503836605</v>
      </c>
      <c r="I402" s="42">
        <f t="shared" si="47"/>
        <v>0.15386898079847555</v>
      </c>
      <c r="J402" s="35">
        <f t="shared" si="43"/>
        <v>-0.16708106233434958</v>
      </c>
      <c r="K402" s="20">
        <f t="shared" si="44"/>
        <v>-0.70996286317560309</v>
      </c>
      <c r="L402" s="20">
        <f t="shared" si="48"/>
        <v>0.32960704612370417</v>
      </c>
      <c r="M402" s="20">
        <f t="shared" si="45"/>
        <v>-0.39989124019721867</v>
      </c>
    </row>
    <row r="403" spans="1:13" x14ac:dyDescent="0.2">
      <c r="A403" s="13" t="s">
        <v>674</v>
      </c>
      <c r="B403" s="13">
        <v>1</v>
      </c>
      <c r="C403" s="13">
        <v>0.6029502886917335</v>
      </c>
      <c r="D403" s="13">
        <v>16</v>
      </c>
      <c r="E403" s="13">
        <v>0</v>
      </c>
      <c r="F403" s="13">
        <v>0</v>
      </c>
      <c r="G403" s="35">
        <f t="shared" si="42"/>
        <v>-1.6161699879250089</v>
      </c>
      <c r="H403" s="35">
        <f t="shared" si="46"/>
        <v>-1.6161699879250089</v>
      </c>
      <c r="I403" s="42">
        <f t="shared" si="47"/>
        <v>0.16573375318650915</v>
      </c>
      <c r="J403" s="35">
        <f t="shared" si="43"/>
        <v>-0.18120268678632459</v>
      </c>
      <c r="K403" s="20">
        <f t="shared" si="44"/>
        <v>-0.57761543800010218</v>
      </c>
      <c r="L403" s="20">
        <f t="shared" si="48"/>
        <v>0.35948146572173495</v>
      </c>
      <c r="M403" s="20">
        <f t="shared" si="45"/>
        <v>-0.44547722086142116</v>
      </c>
    </row>
    <row r="404" spans="1:13" x14ac:dyDescent="0.2">
      <c r="A404" s="13" t="s">
        <v>675</v>
      </c>
      <c r="B404" s="13">
        <v>1</v>
      </c>
      <c r="C404" s="13">
        <v>1.3681183237469186E-2</v>
      </c>
      <c r="D404" s="13">
        <v>12.224503764544833</v>
      </c>
      <c r="E404" s="13">
        <v>0</v>
      </c>
      <c r="F404" s="13">
        <v>0</v>
      </c>
      <c r="G404" s="35">
        <f t="shared" si="42"/>
        <v>-1.4061596896204391</v>
      </c>
      <c r="H404" s="35">
        <f t="shared" si="46"/>
        <v>-1.4061596896204391</v>
      </c>
      <c r="I404" s="42">
        <f t="shared" si="47"/>
        <v>0.19684048080897648</v>
      </c>
      <c r="J404" s="35">
        <f t="shared" si="43"/>
        <v>-0.21920193072833183</v>
      </c>
      <c r="K404" s="20">
        <f t="shared" si="44"/>
        <v>-0.74087514300093249</v>
      </c>
      <c r="L404" s="20">
        <f t="shared" si="48"/>
        <v>0.32281280373274324</v>
      </c>
      <c r="M404" s="20">
        <f t="shared" si="45"/>
        <v>-0.38980753577245392</v>
      </c>
    </row>
    <row r="405" spans="1:13" x14ac:dyDescent="0.2">
      <c r="A405" s="13" t="s">
        <v>676</v>
      </c>
      <c r="B405" s="13">
        <v>0.66666666666666663</v>
      </c>
      <c r="C405" s="13">
        <v>4.3527204502814262E-2</v>
      </c>
      <c r="D405" s="13">
        <v>18.431211498973305</v>
      </c>
      <c r="E405" s="13">
        <v>0.24</v>
      </c>
      <c r="F405" s="13">
        <v>0</v>
      </c>
      <c r="G405" s="35">
        <f t="shared" si="42"/>
        <v>-1.7237897891506777</v>
      </c>
      <c r="H405" s="35">
        <f t="shared" si="46"/>
        <v>-1.7237897891506777</v>
      </c>
      <c r="I405" s="42">
        <f t="shared" si="47"/>
        <v>0.15138365865379289</v>
      </c>
      <c r="J405" s="35">
        <f t="shared" si="43"/>
        <v>-0.16414808956900581</v>
      </c>
      <c r="K405" s="20">
        <f t="shared" si="44"/>
        <v>-0.73260616609016704</v>
      </c>
      <c r="L405" s="20">
        <f t="shared" si="48"/>
        <v>0.32462308295680348</v>
      </c>
      <c r="M405" s="20">
        <f t="shared" si="45"/>
        <v>-0.39248434833487822</v>
      </c>
    </row>
    <row r="406" spans="1:13" x14ac:dyDescent="0.2">
      <c r="A406" s="13" t="s">
        <v>677</v>
      </c>
      <c r="B406" s="13">
        <v>1</v>
      </c>
      <c r="C406" s="13">
        <v>3.1885702130676784E-2</v>
      </c>
      <c r="D406" s="13">
        <v>12.375085557837098</v>
      </c>
      <c r="E406" s="13">
        <v>0</v>
      </c>
      <c r="F406" s="13">
        <v>0</v>
      </c>
      <c r="G406" s="35">
        <f t="shared" si="42"/>
        <v>-1.4160554047110245</v>
      </c>
      <c r="H406" s="35">
        <f t="shared" si="46"/>
        <v>-1.4160554047110245</v>
      </c>
      <c r="I406" s="42">
        <f t="shared" si="47"/>
        <v>0.19528071659025617</v>
      </c>
      <c r="J406" s="35">
        <f t="shared" si="43"/>
        <v>-0.21726177864041551</v>
      </c>
      <c r="K406" s="20">
        <f t="shared" si="44"/>
        <v>-0.73583149764997524</v>
      </c>
      <c r="L406" s="20">
        <f t="shared" si="48"/>
        <v>0.32391635216695319</v>
      </c>
      <c r="M406" s="20">
        <f t="shared" si="45"/>
        <v>-0.39143847119626263</v>
      </c>
    </row>
    <row r="407" spans="1:13" x14ac:dyDescent="0.2">
      <c r="A407" s="13" t="s">
        <v>678</v>
      </c>
      <c r="B407" s="13">
        <v>0.8571428571428571</v>
      </c>
      <c r="C407" s="13">
        <v>0.30187286801364471</v>
      </c>
      <c r="D407" s="13">
        <v>16.580424366872005</v>
      </c>
      <c r="E407" s="13">
        <v>3.5714285714285712E-2</v>
      </c>
      <c r="F407" s="13">
        <v>0</v>
      </c>
      <c r="G407" s="35">
        <f t="shared" si="42"/>
        <v>-1.6351761258895747</v>
      </c>
      <c r="H407" s="35">
        <f t="shared" si="46"/>
        <v>-1.6351761258895747</v>
      </c>
      <c r="I407" s="42">
        <f t="shared" si="47"/>
        <v>0.16312251714150727</v>
      </c>
      <c r="J407" s="35">
        <f t="shared" si="43"/>
        <v>-0.17807759571989992</v>
      </c>
      <c r="K407" s="20">
        <f t="shared" si="44"/>
        <v>-0.6610303165799376</v>
      </c>
      <c r="L407" s="20">
        <f t="shared" si="48"/>
        <v>0.34050820321273778</v>
      </c>
      <c r="M407" s="20">
        <f t="shared" si="45"/>
        <v>-0.41628574543546704</v>
      </c>
    </row>
    <row r="408" spans="1:13" x14ac:dyDescent="0.2">
      <c r="A408" s="13" t="s">
        <v>679</v>
      </c>
      <c r="B408" s="13">
        <v>1</v>
      </c>
      <c r="C408" s="13">
        <v>0</v>
      </c>
      <c r="D408" s="13">
        <v>12.202600958247775</v>
      </c>
      <c r="E408" s="13">
        <v>0</v>
      </c>
      <c r="F408" s="13">
        <v>0</v>
      </c>
      <c r="G408" s="35">
        <f t="shared" si="42"/>
        <v>-1.4078851483980213</v>
      </c>
      <c r="H408" s="35">
        <f t="shared" si="46"/>
        <v>-1.4078851483980213</v>
      </c>
      <c r="I408" s="42">
        <f t="shared" si="47"/>
        <v>0.19656783828515142</v>
      </c>
      <c r="J408" s="35">
        <f t="shared" si="43"/>
        <v>-0.21886252585068597</v>
      </c>
      <c r="K408" s="20">
        <f t="shared" si="44"/>
        <v>-0.74466557748788842</v>
      </c>
      <c r="L408" s="20">
        <f t="shared" si="48"/>
        <v>0.32198475407159949</v>
      </c>
      <c r="M408" s="20">
        <f t="shared" si="45"/>
        <v>-0.38858550467450192</v>
      </c>
    </row>
    <row r="409" spans="1:13" x14ac:dyDescent="0.2">
      <c r="A409" s="13" t="s">
        <v>680</v>
      </c>
      <c r="B409" s="13">
        <v>1</v>
      </c>
      <c r="C409" s="13">
        <v>1.7510729613733907E-2</v>
      </c>
      <c r="D409" s="13">
        <v>12.342231348391513</v>
      </c>
      <c r="E409" s="13">
        <v>0</v>
      </c>
      <c r="F409" s="13">
        <v>0</v>
      </c>
      <c r="G409" s="35">
        <f t="shared" si="42"/>
        <v>-1.4168804122466598</v>
      </c>
      <c r="H409" s="35">
        <f t="shared" si="46"/>
        <v>-1.4168804122466598</v>
      </c>
      <c r="I409" s="42">
        <f t="shared" si="47"/>
        <v>0.19515110241724556</v>
      </c>
      <c r="J409" s="35">
        <f t="shared" si="43"/>
        <v>-0.21710072404848038</v>
      </c>
      <c r="K409" s="20">
        <f t="shared" si="44"/>
        <v>-0.73981414963493208</v>
      </c>
      <c r="L409" s="20">
        <f t="shared" si="48"/>
        <v>0.32304478545605708</v>
      </c>
      <c r="M409" s="20">
        <f t="shared" si="45"/>
        <v>-0.39015016107350226</v>
      </c>
    </row>
    <row r="410" spans="1:13" x14ac:dyDescent="0.2">
      <c r="A410" s="13" t="s">
        <v>681</v>
      </c>
      <c r="B410" s="13">
        <v>1</v>
      </c>
      <c r="C410" s="13">
        <v>0.11001895135818067</v>
      </c>
      <c r="D410" s="13">
        <v>13.49760438056126</v>
      </c>
      <c r="E410" s="13">
        <v>0.25641025641025639</v>
      </c>
      <c r="F410" s="13">
        <v>0</v>
      </c>
      <c r="G410" s="35">
        <f t="shared" si="42"/>
        <v>-1.5001242677120326</v>
      </c>
      <c r="H410" s="35">
        <f t="shared" si="46"/>
        <v>-1.5001242677120326</v>
      </c>
      <c r="I410" s="42">
        <f t="shared" si="47"/>
        <v>0.18240699044942874</v>
      </c>
      <c r="J410" s="35">
        <f t="shared" si="43"/>
        <v>-0.20139060953185678</v>
      </c>
      <c r="K410" s="20">
        <f t="shared" si="44"/>
        <v>-0.71418432303727419</v>
      </c>
      <c r="L410" s="20">
        <f t="shared" si="48"/>
        <v>0.32867491787605557</v>
      </c>
      <c r="M410" s="20">
        <f t="shared" si="45"/>
        <v>-0.39850178522590424</v>
      </c>
    </row>
    <row r="411" spans="1:13" x14ac:dyDescent="0.2">
      <c r="A411" s="13" t="s">
        <v>682</v>
      </c>
      <c r="B411" s="13">
        <v>1</v>
      </c>
      <c r="C411" s="13">
        <v>0</v>
      </c>
      <c r="D411" s="13">
        <v>12.279260780287474</v>
      </c>
      <c r="E411" s="13">
        <v>0</v>
      </c>
      <c r="F411" s="13">
        <v>0</v>
      </c>
      <c r="G411" s="35">
        <f t="shared" si="42"/>
        <v>-1.4155813778726951</v>
      </c>
      <c r="H411" s="35">
        <f t="shared" si="46"/>
        <v>-1.4155813778726951</v>
      </c>
      <c r="I411" s="42">
        <f t="shared" si="47"/>
        <v>0.19535521884693163</v>
      </c>
      <c r="J411" s="35">
        <f t="shared" si="43"/>
        <v>-0.21735436459827207</v>
      </c>
      <c r="K411" s="20">
        <f t="shared" si="44"/>
        <v>-0.74466557748788842</v>
      </c>
      <c r="L411" s="20">
        <f t="shared" si="48"/>
        <v>0.32198475407159949</v>
      </c>
      <c r="M411" s="20">
        <f t="shared" si="45"/>
        <v>-0.38858550467450192</v>
      </c>
    </row>
    <row r="412" spans="1:13" x14ac:dyDescent="0.2">
      <c r="A412" s="13" t="s">
        <v>683</v>
      </c>
      <c r="B412" s="13">
        <v>0.66666666666666663</v>
      </c>
      <c r="C412" s="13">
        <v>0</v>
      </c>
      <c r="D412" s="13">
        <v>17.905544147843944</v>
      </c>
      <c r="E412" s="13">
        <v>5.8823529411764705E-2</v>
      </c>
      <c r="F412" s="13">
        <v>0</v>
      </c>
      <c r="G412" s="35">
        <f t="shared" si="42"/>
        <v>-1.6878917966791174</v>
      </c>
      <c r="H412" s="35">
        <f t="shared" si="46"/>
        <v>-1.6878917966791174</v>
      </c>
      <c r="I412" s="42">
        <f t="shared" si="47"/>
        <v>0.15605329061006956</v>
      </c>
      <c r="J412" s="35">
        <f t="shared" si="43"/>
        <v>-0.1696659269128851</v>
      </c>
      <c r="K412" s="20">
        <f t="shared" si="44"/>
        <v>-0.74466557748788842</v>
      </c>
      <c r="L412" s="20">
        <f t="shared" si="48"/>
        <v>0.32198475407159949</v>
      </c>
      <c r="M412" s="20">
        <f t="shared" si="45"/>
        <v>-0.38858550467450192</v>
      </c>
    </row>
    <row r="413" spans="1:13" x14ac:dyDescent="0.2">
      <c r="A413" s="13" t="s">
        <v>684</v>
      </c>
      <c r="B413" s="13">
        <v>1</v>
      </c>
      <c r="C413" s="13">
        <v>0.51313432835820894</v>
      </c>
      <c r="D413" s="13">
        <v>15.665982203969884</v>
      </c>
      <c r="E413" s="13">
        <v>0</v>
      </c>
      <c r="F413" s="13">
        <v>0</v>
      </c>
      <c r="G413" s="35">
        <f t="shared" si="42"/>
        <v>-1.6083996920580363</v>
      </c>
      <c r="H413" s="35">
        <f t="shared" si="46"/>
        <v>-1.6083996920580363</v>
      </c>
      <c r="I413" s="42">
        <f t="shared" si="47"/>
        <v>0.16681091384828403</v>
      </c>
      <c r="J413" s="35">
        <f t="shared" si="43"/>
        <v>-0.1824946683948441</v>
      </c>
      <c r="K413" s="20">
        <f t="shared" si="44"/>
        <v>-0.6024993612411037</v>
      </c>
      <c r="L413" s="20">
        <f t="shared" si="48"/>
        <v>0.35377208770048268</v>
      </c>
      <c r="M413" s="20">
        <f t="shared" si="45"/>
        <v>-0.43660303200352263</v>
      </c>
    </row>
    <row r="414" spans="1:13" x14ac:dyDescent="0.2">
      <c r="A414" s="13" t="s">
        <v>685</v>
      </c>
      <c r="B414" s="13">
        <v>1</v>
      </c>
      <c r="C414" s="13">
        <v>0.30359220477021526</v>
      </c>
      <c r="D414" s="13">
        <v>14.329911019849419</v>
      </c>
      <c r="E414" s="13">
        <v>0</v>
      </c>
      <c r="F414" s="13">
        <v>0</v>
      </c>
      <c r="G414" s="35">
        <f t="shared" si="42"/>
        <v>-1.5343715553353356</v>
      </c>
      <c r="H414" s="35">
        <f t="shared" si="46"/>
        <v>-1.5343715553353356</v>
      </c>
      <c r="I414" s="42">
        <f t="shared" si="47"/>
        <v>0.17735497518218601</v>
      </c>
      <c r="J414" s="35">
        <f t="shared" si="43"/>
        <v>-0.19523048991855402</v>
      </c>
      <c r="K414" s="20">
        <f t="shared" si="44"/>
        <v>-0.6605539664555603</v>
      </c>
      <c r="L414" s="20">
        <f t="shared" si="48"/>
        <v>0.3406151816496234</v>
      </c>
      <c r="M414" s="20">
        <f t="shared" si="45"/>
        <v>-0.41644797203936984</v>
      </c>
    </row>
    <row r="415" spans="1:13" x14ac:dyDescent="0.2">
      <c r="A415" s="13" t="s">
        <v>686</v>
      </c>
      <c r="B415" s="13">
        <v>1</v>
      </c>
      <c r="C415" s="13">
        <v>0.13661332179930796</v>
      </c>
      <c r="D415" s="13">
        <v>13.404517453798768</v>
      </c>
      <c r="E415" s="13">
        <v>0.08</v>
      </c>
      <c r="F415" s="13">
        <v>0</v>
      </c>
      <c r="G415" s="35">
        <f t="shared" si="42"/>
        <v>-1.4874254596354499</v>
      </c>
      <c r="H415" s="35">
        <f t="shared" si="46"/>
        <v>-1.4874254596354499</v>
      </c>
      <c r="I415" s="42">
        <f t="shared" si="47"/>
        <v>0.18430846633176401</v>
      </c>
      <c r="J415" s="35">
        <f t="shared" si="43"/>
        <v>-0.20371901795193098</v>
      </c>
      <c r="K415" s="20">
        <f t="shared" si="44"/>
        <v>-0.70681623088257994</v>
      </c>
      <c r="L415" s="20">
        <f t="shared" si="48"/>
        <v>0.33030271805437084</v>
      </c>
      <c r="M415" s="20">
        <f t="shared" si="45"/>
        <v>-0.4009294866892274</v>
      </c>
    </row>
    <row r="416" spans="1:13" x14ac:dyDescent="0.2">
      <c r="A416" s="13" t="s">
        <v>687</v>
      </c>
      <c r="B416" s="13">
        <v>1</v>
      </c>
      <c r="C416" s="13">
        <v>0.11209859154929577</v>
      </c>
      <c r="D416" s="13">
        <v>13.084188911704311</v>
      </c>
      <c r="E416" s="13">
        <v>0</v>
      </c>
      <c r="F416" s="13">
        <v>0</v>
      </c>
      <c r="G416" s="35">
        <f t="shared" si="42"/>
        <v>-1.4642368465527793</v>
      </c>
      <c r="H416" s="35">
        <f t="shared" si="46"/>
        <v>-1.4642368465527793</v>
      </c>
      <c r="I416" s="42">
        <f t="shared" si="47"/>
        <v>0.18782016574529378</v>
      </c>
      <c r="J416" s="35">
        <f t="shared" si="43"/>
        <v>-0.2080334925844595</v>
      </c>
      <c r="K416" s="20">
        <f t="shared" si="44"/>
        <v>-0.71360814919587179</v>
      </c>
      <c r="L416" s="20">
        <f t="shared" si="48"/>
        <v>0.32880206186556665</v>
      </c>
      <c r="M416" s="20">
        <f t="shared" si="45"/>
        <v>-0.39869119574322531</v>
      </c>
    </row>
    <row r="417" spans="1:13" x14ac:dyDescent="0.2">
      <c r="A417" s="13" t="s">
        <v>688</v>
      </c>
      <c r="B417" s="13">
        <v>1</v>
      </c>
      <c r="C417" s="13">
        <v>9.2489890236857303E-2</v>
      </c>
      <c r="D417" s="13">
        <v>12.999315537303216</v>
      </c>
      <c r="E417" s="13">
        <v>0</v>
      </c>
      <c r="F417" s="13">
        <v>0</v>
      </c>
      <c r="G417" s="35">
        <f t="shared" si="42"/>
        <v>-1.4613406825438093</v>
      </c>
      <c r="H417" s="35">
        <f t="shared" si="46"/>
        <v>-1.4613406825438093</v>
      </c>
      <c r="I417" s="42">
        <f t="shared" si="47"/>
        <v>0.18826235695357973</v>
      </c>
      <c r="J417" s="35">
        <f t="shared" si="43"/>
        <v>-0.20857809072493871</v>
      </c>
      <c r="K417" s="20">
        <f t="shared" si="44"/>
        <v>-0.71904082971838146</v>
      </c>
      <c r="L417" s="20">
        <f t="shared" si="48"/>
        <v>0.32760423372593206</v>
      </c>
      <c r="M417" s="20">
        <f t="shared" si="45"/>
        <v>-0.39690817390701738</v>
      </c>
    </row>
    <row r="418" spans="1:13" x14ac:dyDescent="0.2">
      <c r="A418" s="13" t="s">
        <v>689</v>
      </c>
      <c r="B418" s="13">
        <v>1</v>
      </c>
      <c r="C418" s="13">
        <v>1.219905995479172E-2</v>
      </c>
      <c r="D418" s="13">
        <v>12.5201916495551</v>
      </c>
      <c r="E418" s="13">
        <v>0</v>
      </c>
      <c r="F418" s="13">
        <v>0</v>
      </c>
      <c r="G418" s="35">
        <f t="shared" si="42"/>
        <v>-1.4362702860871734</v>
      </c>
      <c r="H418" s="35">
        <f t="shared" si="46"/>
        <v>-1.4362702860871734</v>
      </c>
      <c r="I418" s="42">
        <f t="shared" si="47"/>
        <v>0.19212358068014398</v>
      </c>
      <c r="J418" s="35">
        <f t="shared" si="43"/>
        <v>-0.2133461785448498</v>
      </c>
      <c r="K418" s="20">
        <f t="shared" si="44"/>
        <v>-0.74128577204573576</v>
      </c>
      <c r="L418" s="20">
        <f t="shared" si="48"/>
        <v>0.32272304482658648</v>
      </c>
      <c r="M418" s="20">
        <f t="shared" si="45"/>
        <v>-0.38967499788846105</v>
      </c>
    </row>
    <row r="419" spans="1:13" x14ac:dyDescent="0.2">
      <c r="A419" s="13" t="s">
        <v>690</v>
      </c>
      <c r="B419" s="13">
        <v>1</v>
      </c>
      <c r="C419" s="13">
        <v>0.54817644159684575</v>
      </c>
      <c r="D419" s="13">
        <v>16.093086926762492</v>
      </c>
      <c r="E419" s="13">
        <v>0</v>
      </c>
      <c r="F419" s="13">
        <v>0</v>
      </c>
      <c r="G419" s="35">
        <f t="shared" si="42"/>
        <v>-1.6412270235243223</v>
      </c>
      <c r="H419" s="35">
        <f t="shared" si="46"/>
        <v>-1.6412270235243223</v>
      </c>
      <c r="I419" s="42">
        <f t="shared" si="47"/>
        <v>0.16229817042757497</v>
      </c>
      <c r="J419" s="35">
        <f t="shared" si="43"/>
        <v>-0.17709305378223109</v>
      </c>
      <c r="K419" s="20">
        <f t="shared" si="44"/>
        <v>-0.59279078324678425</v>
      </c>
      <c r="L419" s="20">
        <f t="shared" si="48"/>
        <v>0.355994775550382</v>
      </c>
      <c r="M419" s="20">
        <f t="shared" si="45"/>
        <v>-0.44004844041128283</v>
      </c>
    </row>
    <row r="420" spans="1:13" x14ac:dyDescent="0.2">
      <c r="A420" s="13" t="s">
        <v>691</v>
      </c>
      <c r="B420" s="13">
        <v>0.66666666666666663</v>
      </c>
      <c r="C420" s="13">
        <v>0</v>
      </c>
      <c r="D420" s="13">
        <v>18.017796030116358</v>
      </c>
      <c r="E420" s="13">
        <v>0</v>
      </c>
      <c r="F420" s="13">
        <v>0</v>
      </c>
      <c r="G420" s="35">
        <f t="shared" si="42"/>
        <v>-1.7005867897200746</v>
      </c>
      <c r="H420" s="35">
        <f t="shared" si="46"/>
        <v>-1.7005867897200746</v>
      </c>
      <c r="I420" s="42">
        <f t="shared" si="47"/>
        <v>0.15438864251173468</v>
      </c>
      <c r="J420" s="35">
        <f t="shared" si="43"/>
        <v>-0.16769541323879458</v>
      </c>
      <c r="K420" s="20">
        <f t="shared" si="44"/>
        <v>-0.74466557748788842</v>
      </c>
      <c r="L420" s="20">
        <f t="shared" si="48"/>
        <v>0.32198475407159949</v>
      </c>
      <c r="M420" s="20">
        <f t="shared" si="45"/>
        <v>-0.38858550467450192</v>
      </c>
    </row>
    <row r="421" spans="1:13" x14ac:dyDescent="0.2">
      <c r="A421" s="13" t="s">
        <v>692</v>
      </c>
      <c r="B421" s="13">
        <v>1</v>
      </c>
      <c r="C421" s="13">
        <v>2.9462030967017831E-2</v>
      </c>
      <c r="D421" s="13">
        <v>12.733744010951403</v>
      </c>
      <c r="E421" s="13">
        <v>0</v>
      </c>
      <c r="F421" s="13">
        <v>0</v>
      </c>
      <c r="G421" s="35">
        <f t="shared" si="42"/>
        <v>-1.4527579824330448</v>
      </c>
      <c r="H421" s="35">
        <f t="shared" si="46"/>
        <v>-1.4527579824330448</v>
      </c>
      <c r="I421" s="42">
        <f t="shared" si="47"/>
        <v>0.18957747269705266</v>
      </c>
      <c r="J421" s="35">
        <f t="shared" si="43"/>
        <v>-0.21019952867618166</v>
      </c>
      <c r="K421" s="20">
        <f t="shared" si="44"/>
        <v>-0.73650298684826432</v>
      </c>
      <c r="L421" s="20">
        <f t="shared" si="48"/>
        <v>0.32376931708353685</v>
      </c>
      <c r="M421" s="20">
        <f t="shared" si="45"/>
        <v>-0.39122101423281491</v>
      </c>
    </row>
    <row r="422" spans="1:13" x14ac:dyDescent="0.2">
      <c r="A422" s="13" t="s">
        <v>693</v>
      </c>
      <c r="B422" s="13">
        <v>1</v>
      </c>
      <c r="C422" s="13">
        <v>0.19988901545021759</v>
      </c>
      <c r="D422" s="13">
        <v>14.17659137577002</v>
      </c>
      <c r="E422" s="13">
        <v>0.15384615384615385</v>
      </c>
      <c r="F422" s="13">
        <v>0</v>
      </c>
      <c r="G422" s="35">
        <f t="shared" si="42"/>
        <v>-1.5449975886941183</v>
      </c>
      <c r="H422" s="35">
        <f t="shared" si="46"/>
        <v>-1.5449975886941183</v>
      </c>
      <c r="I422" s="42">
        <f t="shared" si="47"/>
        <v>0.17580994648882936</v>
      </c>
      <c r="J422" s="35">
        <f t="shared" si="43"/>
        <v>-0.19335412820268977</v>
      </c>
      <c r="K422" s="20">
        <f t="shared" si="44"/>
        <v>-0.6892854101021374</v>
      </c>
      <c r="L422" s="20">
        <f t="shared" si="48"/>
        <v>0.33419205617740105</v>
      </c>
      <c r="M422" s="20">
        <f t="shared" si="45"/>
        <v>-0.40675402266787286</v>
      </c>
    </row>
    <row r="423" spans="1:13" x14ac:dyDescent="0.2">
      <c r="A423" s="13" t="s">
        <v>694</v>
      </c>
      <c r="B423" s="13">
        <v>1</v>
      </c>
      <c r="C423" s="13">
        <v>0.2251500405515004</v>
      </c>
      <c r="D423" s="13">
        <v>14.039698836413416</v>
      </c>
      <c r="E423" s="13">
        <v>0</v>
      </c>
      <c r="F423" s="13">
        <v>0</v>
      </c>
      <c r="G423" s="35">
        <f t="shared" si="42"/>
        <v>-1.5277365862751029</v>
      </c>
      <c r="H423" s="35">
        <f t="shared" si="46"/>
        <v>-1.5277365862751029</v>
      </c>
      <c r="I423" s="42">
        <f t="shared" si="47"/>
        <v>0.17832509162308346</v>
      </c>
      <c r="J423" s="35">
        <f t="shared" si="43"/>
        <v>-0.19641045074475519</v>
      </c>
      <c r="K423" s="20">
        <f t="shared" si="44"/>
        <v>-0.68228672738165985</v>
      </c>
      <c r="L423" s="20">
        <f t="shared" si="48"/>
        <v>0.33575111998473706</v>
      </c>
      <c r="M423" s="20">
        <f t="shared" si="45"/>
        <v>-0.40909838043281449</v>
      </c>
    </row>
    <row r="424" spans="1:13" x14ac:dyDescent="0.2">
      <c r="A424" s="13" t="s">
        <v>695</v>
      </c>
      <c r="B424" s="13">
        <v>1</v>
      </c>
      <c r="C424" s="13">
        <v>7.3472041612483744E-3</v>
      </c>
      <c r="D424" s="13">
        <v>12.9637234770705</v>
      </c>
      <c r="E424" s="13">
        <v>0.16666666666666666</v>
      </c>
      <c r="F424" s="13">
        <v>0</v>
      </c>
      <c r="G424" s="35">
        <f t="shared" si="42"/>
        <v>-1.4781512455517014</v>
      </c>
      <c r="H424" s="35">
        <f t="shared" si="46"/>
        <v>-1.4781512455517014</v>
      </c>
      <c r="I424" s="42">
        <f t="shared" si="47"/>
        <v>0.18570682514273987</v>
      </c>
      <c r="J424" s="35">
        <f t="shared" si="43"/>
        <v>-0.20543481215137346</v>
      </c>
      <c r="K424" s="20">
        <f t="shared" si="44"/>
        <v>-0.74263000091880693</v>
      </c>
      <c r="L424" s="20">
        <f t="shared" si="48"/>
        <v>0.32242930289202482</v>
      </c>
      <c r="M424" s="20">
        <f t="shared" si="45"/>
        <v>-0.38924138169748995</v>
      </c>
    </row>
    <row r="425" spans="1:13" x14ac:dyDescent="0.2">
      <c r="A425" s="13" t="s">
        <v>696</v>
      </c>
      <c r="B425" s="13">
        <v>0.88888888888888884</v>
      </c>
      <c r="C425" s="13">
        <v>0.39393875395987327</v>
      </c>
      <c r="D425" s="13">
        <v>16.999315537303218</v>
      </c>
      <c r="E425" s="13">
        <v>0</v>
      </c>
      <c r="F425" s="13">
        <v>0</v>
      </c>
      <c r="G425" s="35">
        <f t="shared" si="42"/>
        <v>-1.6794123421850262</v>
      </c>
      <c r="H425" s="35">
        <f t="shared" si="46"/>
        <v>-1.6794123421850262</v>
      </c>
      <c r="I425" s="42">
        <f t="shared" si="47"/>
        <v>0.15717330014782821</v>
      </c>
      <c r="J425" s="35">
        <f t="shared" si="43"/>
        <v>-0.17099391761539695</v>
      </c>
      <c r="K425" s="20">
        <f t="shared" si="44"/>
        <v>-0.63552304114143598</v>
      </c>
      <c r="L425" s="20">
        <f t="shared" si="48"/>
        <v>0.34625926200901952</v>
      </c>
      <c r="M425" s="20">
        <f t="shared" si="45"/>
        <v>-0.42504443121238089</v>
      </c>
    </row>
    <row r="426" spans="1:13" x14ac:dyDescent="0.2">
      <c r="A426" s="13" t="s">
        <v>697</v>
      </c>
      <c r="B426" s="13">
        <v>1</v>
      </c>
      <c r="C426" s="13">
        <v>1.1829829025489934E-3</v>
      </c>
      <c r="D426" s="13">
        <v>12.616016427104723</v>
      </c>
      <c r="E426" s="13">
        <v>0</v>
      </c>
      <c r="F426" s="13">
        <v>0</v>
      </c>
      <c r="G426" s="35">
        <f t="shared" si="42"/>
        <v>-1.4490504815485583</v>
      </c>
      <c r="H426" s="35">
        <f t="shared" si="46"/>
        <v>-1.4490504815485583</v>
      </c>
      <c r="I426" s="42">
        <f t="shared" si="47"/>
        <v>0.1901477408423688</v>
      </c>
      <c r="J426" s="35">
        <f t="shared" si="43"/>
        <v>-0.21090344405353445</v>
      </c>
      <c r="K426" s="20">
        <f t="shared" si="44"/>
        <v>-0.74433782665570747</v>
      </c>
      <c r="L426" s="20">
        <f t="shared" si="48"/>
        <v>0.32205630971756571</v>
      </c>
      <c r="M426" s="20">
        <f t="shared" si="45"/>
        <v>-0.38869104717158176</v>
      </c>
    </row>
    <row r="427" spans="1:13" x14ac:dyDescent="0.2">
      <c r="A427" s="13" t="s">
        <v>698</v>
      </c>
      <c r="B427" s="13">
        <v>0.5</v>
      </c>
      <c r="C427" s="13">
        <v>7.6999054323841548E-2</v>
      </c>
      <c r="D427" s="13">
        <v>21.927446954141001</v>
      </c>
      <c r="E427" s="13">
        <v>0.26923076923076922</v>
      </c>
      <c r="F427" s="13">
        <v>0</v>
      </c>
      <c r="G427" s="35">
        <f t="shared" si="42"/>
        <v>-1.918927047850794</v>
      </c>
      <c r="H427" s="35">
        <f t="shared" si="46"/>
        <v>-1.918927047850794</v>
      </c>
      <c r="I427" s="42">
        <f t="shared" si="47"/>
        <v>0.12798126219875844</v>
      </c>
      <c r="J427" s="35">
        <f t="shared" si="43"/>
        <v>-0.13694436699985155</v>
      </c>
      <c r="K427" s="20">
        <f t="shared" si="44"/>
        <v>-0.72333263676878778</v>
      </c>
      <c r="L427" s="20">
        <f t="shared" si="48"/>
        <v>0.32665953617914201</v>
      </c>
      <c r="M427" s="20">
        <f t="shared" si="45"/>
        <v>-0.39550418747811078</v>
      </c>
    </row>
    <row r="428" spans="1:13" x14ac:dyDescent="0.2">
      <c r="A428" s="13" t="s">
        <v>699</v>
      </c>
      <c r="B428" s="13">
        <v>1</v>
      </c>
      <c r="C428" s="13">
        <v>0.11723449750534569</v>
      </c>
      <c r="D428" s="13">
        <v>13.44558521560575</v>
      </c>
      <c r="E428" s="13">
        <v>0</v>
      </c>
      <c r="F428" s="13">
        <v>0</v>
      </c>
      <c r="G428" s="35">
        <f t="shared" si="42"/>
        <v>-1.4990458613445656</v>
      </c>
      <c r="H428" s="35">
        <f t="shared" si="46"/>
        <v>-1.4990458613445656</v>
      </c>
      <c r="I428" s="42">
        <f t="shared" si="47"/>
        <v>0.18256787332413749</v>
      </c>
      <c r="J428" s="35">
        <f t="shared" si="43"/>
        <v>-0.20158740513048501</v>
      </c>
      <c r="K428" s="20">
        <f t="shared" si="44"/>
        <v>-0.71218522292409592</v>
      </c>
      <c r="L428" s="20">
        <f t="shared" si="48"/>
        <v>0.32911616572922442</v>
      </c>
      <c r="M428" s="20">
        <f t="shared" si="45"/>
        <v>-0.39915928029045805</v>
      </c>
    </row>
    <row r="429" spans="1:13" x14ac:dyDescent="0.2">
      <c r="A429" s="13" t="s">
        <v>700</v>
      </c>
      <c r="B429" s="13">
        <v>1</v>
      </c>
      <c r="C429" s="13">
        <v>3.5572519083969467E-2</v>
      </c>
      <c r="D429" s="13">
        <v>12.917180013689254</v>
      </c>
      <c r="E429" s="13">
        <v>0</v>
      </c>
      <c r="F429" s="13">
        <v>0</v>
      </c>
      <c r="G429" s="35">
        <f t="shared" si="42"/>
        <v>-1.4694211960335255</v>
      </c>
      <c r="H429" s="35">
        <f t="shared" si="46"/>
        <v>-1.4694211960335255</v>
      </c>
      <c r="I429" s="42">
        <f t="shared" si="47"/>
        <v>0.18703060526067788</v>
      </c>
      <c r="J429" s="35">
        <f t="shared" si="43"/>
        <v>-0.20706181498999371</v>
      </c>
      <c r="K429" s="20">
        <f t="shared" si="44"/>
        <v>-0.73481004812442685</v>
      </c>
      <c r="L429" s="20">
        <f t="shared" si="48"/>
        <v>0.3241400842662196</v>
      </c>
      <c r="M429" s="20">
        <f t="shared" si="45"/>
        <v>-0.39176944965917798</v>
      </c>
    </row>
    <row r="430" spans="1:13" x14ac:dyDescent="0.2">
      <c r="A430" s="13" t="s">
        <v>701</v>
      </c>
      <c r="B430" s="13">
        <v>0.92307692307692313</v>
      </c>
      <c r="C430" s="13">
        <v>5.5202039274924473E-2</v>
      </c>
      <c r="D430" s="13">
        <v>14.329911019849419</v>
      </c>
      <c r="E430" s="13">
        <v>0</v>
      </c>
      <c r="F430" s="13">
        <v>1</v>
      </c>
      <c r="G430" s="35">
        <f t="shared" si="42"/>
        <v>-1.5384413071932552</v>
      </c>
      <c r="H430" s="35">
        <f t="shared" si="46"/>
        <v>-1.5384413071932552</v>
      </c>
      <c r="I430" s="42">
        <f t="shared" si="47"/>
        <v>0.17676197709664651</v>
      </c>
      <c r="J430" s="35">
        <f t="shared" si="43"/>
        <v>-1.7329512135782226</v>
      </c>
      <c r="K430" s="20">
        <f t="shared" si="44"/>
        <v>-0.72937159963625664</v>
      </c>
      <c r="L430" s="20">
        <f t="shared" si="48"/>
        <v>0.32533264069694529</v>
      </c>
      <c r="M430" s="20">
        <f t="shared" si="45"/>
        <v>-1.1229071102447117</v>
      </c>
    </row>
    <row r="431" spans="1:13" x14ac:dyDescent="0.2">
      <c r="A431" s="13" t="s">
        <v>702</v>
      </c>
      <c r="B431" s="13">
        <v>1</v>
      </c>
      <c r="C431" s="13">
        <v>0.19350215002388915</v>
      </c>
      <c r="D431" s="13">
        <v>14.529774127310061</v>
      </c>
      <c r="E431" s="13">
        <v>0.25</v>
      </c>
      <c r="F431" s="13">
        <v>0</v>
      </c>
      <c r="G431" s="35">
        <f t="shared" si="42"/>
        <v>-1.5799570915268373</v>
      </c>
      <c r="H431" s="35">
        <f t="shared" si="46"/>
        <v>-1.5799570915268373</v>
      </c>
      <c r="I431" s="42">
        <f t="shared" si="47"/>
        <v>0.17080155899435248</v>
      </c>
      <c r="J431" s="35">
        <f t="shared" si="43"/>
        <v>-0.18729577854089122</v>
      </c>
      <c r="K431" s="20">
        <f t="shared" si="44"/>
        <v>-0.69105492042557204</v>
      </c>
      <c r="L431" s="20">
        <f t="shared" si="48"/>
        <v>0.33379844204826131</v>
      </c>
      <c r="M431" s="20">
        <f t="shared" si="45"/>
        <v>-0.40616301466068905</v>
      </c>
    </row>
    <row r="432" spans="1:13" x14ac:dyDescent="0.2">
      <c r="A432" s="13" t="s">
        <v>703</v>
      </c>
      <c r="B432" s="13">
        <v>1</v>
      </c>
      <c r="C432" s="13">
        <v>1.4633251673588095E-2</v>
      </c>
      <c r="D432" s="13">
        <v>12.848733744010952</v>
      </c>
      <c r="E432" s="13">
        <v>0</v>
      </c>
      <c r="F432" s="13">
        <v>0</v>
      </c>
      <c r="G432" s="35">
        <f t="shared" si="42"/>
        <v>-1.4685558905282912</v>
      </c>
      <c r="H432" s="35">
        <f t="shared" si="46"/>
        <v>-1.4685558905282912</v>
      </c>
      <c r="I432" s="42">
        <f t="shared" si="47"/>
        <v>0.18716221073184025</v>
      </c>
      <c r="J432" s="35">
        <f t="shared" si="43"/>
        <v>-0.20722371053670358</v>
      </c>
      <c r="K432" s="20">
        <f t="shared" si="44"/>
        <v>-0.74061136807945316</v>
      </c>
      <c r="L432" s="20">
        <f t="shared" si="48"/>
        <v>0.32287046886444776</v>
      </c>
      <c r="M432" s="20">
        <f t="shared" si="45"/>
        <v>-0.38989269329960036</v>
      </c>
    </row>
    <row r="433" spans="1:13" x14ac:dyDescent="0.2">
      <c r="A433" s="13" t="s">
        <v>704</v>
      </c>
      <c r="B433" s="13">
        <v>1</v>
      </c>
      <c r="C433" s="13">
        <v>0.50412350775156545</v>
      </c>
      <c r="D433" s="13">
        <v>16.046543463381244</v>
      </c>
      <c r="E433" s="13">
        <v>0</v>
      </c>
      <c r="F433" s="13">
        <v>0</v>
      </c>
      <c r="G433" s="35">
        <f t="shared" si="42"/>
        <v>-1.6491906845625983</v>
      </c>
      <c r="H433" s="35">
        <f t="shared" si="46"/>
        <v>-1.6491906845625983</v>
      </c>
      <c r="I433" s="42">
        <f t="shared" si="47"/>
        <v>0.16121836087154628</v>
      </c>
      <c r="J433" s="35">
        <f t="shared" si="43"/>
        <v>-0.1758048696450063</v>
      </c>
      <c r="K433" s="20">
        <f t="shared" si="44"/>
        <v>-0.60499585036710657</v>
      </c>
      <c r="L433" s="20">
        <f t="shared" si="48"/>
        <v>0.35320155542597048</v>
      </c>
      <c r="M433" s="20">
        <f t="shared" si="45"/>
        <v>-0.43572055608413374</v>
      </c>
    </row>
    <row r="434" spans="1:13" x14ac:dyDescent="0.2">
      <c r="A434" s="13" t="s">
        <v>705</v>
      </c>
      <c r="B434" s="13">
        <v>0.93333333333333335</v>
      </c>
      <c r="C434" s="13">
        <v>0.57180046231141124</v>
      </c>
      <c r="D434" s="13">
        <v>17.776865160848732</v>
      </c>
      <c r="E434" s="13">
        <v>8.8235294117647065E-2</v>
      </c>
      <c r="F434" s="13">
        <v>0</v>
      </c>
      <c r="G434" s="35">
        <f t="shared" si="42"/>
        <v>-1.7431320313955634</v>
      </c>
      <c r="H434" s="35">
        <f t="shared" si="46"/>
        <v>-1.7431320313955634</v>
      </c>
      <c r="I434" s="42">
        <f t="shared" si="47"/>
        <v>0.14891554514645655</v>
      </c>
      <c r="J434" s="35">
        <f t="shared" si="43"/>
        <v>-0.16124391343685834</v>
      </c>
      <c r="K434" s="20">
        <f t="shared" si="44"/>
        <v>-0.58624564009046654</v>
      </c>
      <c r="L434" s="20">
        <f t="shared" si="48"/>
        <v>0.35749674169619666</v>
      </c>
      <c r="M434" s="20">
        <f t="shared" si="45"/>
        <v>-0.44238339093565493</v>
      </c>
    </row>
    <row r="435" spans="1:13" x14ac:dyDescent="0.2">
      <c r="A435" s="13" t="s">
        <v>706</v>
      </c>
      <c r="B435" s="13">
        <v>0.66666666666666663</v>
      </c>
      <c r="C435" s="13">
        <v>7.4087559027318062E-2</v>
      </c>
      <c r="D435" s="13">
        <v>19.414099931553729</v>
      </c>
      <c r="E435" s="13">
        <v>0.32258064516129031</v>
      </c>
      <c r="F435" s="13">
        <v>0</v>
      </c>
      <c r="G435" s="35">
        <f t="shared" si="42"/>
        <v>-1.8116991172451324</v>
      </c>
      <c r="H435" s="35">
        <f t="shared" si="46"/>
        <v>-1.8116991172451324</v>
      </c>
      <c r="I435" s="42">
        <f t="shared" si="47"/>
        <v>0.14043289741076159</v>
      </c>
      <c r="J435" s="35">
        <f t="shared" si="43"/>
        <v>-0.15132638554961172</v>
      </c>
      <c r="K435" s="20">
        <f t="shared" si="44"/>
        <v>-0.72413927987772064</v>
      </c>
      <c r="L435" s="20">
        <f t="shared" si="48"/>
        <v>0.32648213735417858</v>
      </c>
      <c r="M435" s="20">
        <f t="shared" si="45"/>
        <v>-0.39524076136639102</v>
      </c>
    </row>
    <row r="436" spans="1:13" x14ac:dyDescent="0.2">
      <c r="A436" s="13" t="s">
        <v>707</v>
      </c>
      <c r="B436" s="13">
        <v>1</v>
      </c>
      <c r="C436" s="13">
        <v>0.4473444450399271</v>
      </c>
      <c r="D436" s="13">
        <v>16.279260780287473</v>
      </c>
      <c r="E436" s="13">
        <v>0.28205128205128205</v>
      </c>
      <c r="F436" s="13">
        <v>0</v>
      </c>
      <c r="G436" s="35">
        <f t="shared" si="42"/>
        <v>-1.6820058811821517</v>
      </c>
      <c r="H436" s="35">
        <f t="shared" si="46"/>
        <v>-1.6820058811821517</v>
      </c>
      <c r="I436" s="42">
        <f t="shared" si="47"/>
        <v>0.1568300398128642</v>
      </c>
      <c r="J436" s="35">
        <f t="shared" si="43"/>
        <v>-0.17058672779368184</v>
      </c>
      <c r="K436" s="20">
        <f t="shared" si="44"/>
        <v>-0.62072674978593789</v>
      </c>
      <c r="L436" s="20">
        <f t="shared" si="48"/>
        <v>0.34961618158362034</v>
      </c>
      <c r="M436" s="20">
        <f t="shared" si="45"/>
        <v>-0.43019260049164498</v>
      </c>
    </row>
    <row r="437" spans="1:13" x14ac:dyDescent="0.2">
      <c r="A437" s="13" t="s">
        <v>708</v>
      </c>
      <c r="B437" s="13">
        <v>0.8571428571428571</v>
      </c>
      <c r="C437" s="13">
        <v>0.20195121951219513</v>
      </c>
      <c r="D437" s="13">
        <v>16.736481861738536</v>
      </c>
      <c r="E437" s="13">
        <v>0.12</v>
      </c>
      <c r="F437" s="13">
        <v>0</v>
      </c>
      <c r="G437" s="35">
        <f t="shared" si="42"/>
        <v>-1.6774629353895063</v>
      </c>
      <c r="H437" s="35">
        <f t="shared" si="46"/>
        <v>-1.6774629353895063</v>
      </c>
      <c r="I437" s="42">
        <f t="shared" si="47"/>
        <v>0.15743171039714438</v>
      </c>
      <c r="J437" s="35">
        <f t="shared" si="43"/>
        <v>-0.17130056413203887</v>
      </c>
      <c r="K437" s="20">
        <f t="shared" si="44"/>
        <v>-0.68871406702018434</v>
      </c>
      <c r="L437" s="20">
        <f t="shared" si="48"/>
        <v>0.33431919646814895</v>
      </c>
      <c r="M437" s="20">
        <f t="shared" si="45"/>
        <v>-0.40694499730642975</v>
      </c>
    </row>
    <row r="438" spans="1:13" x14ac:dyDescent="0.2">
      <c r="A438" s="13" t="s">
        <v>709</v>
      </c>
      <c r="B438" s="13">
        <v>0.9285714285714286</v>
      </c>
      <c r="C438" s="13">
        <v>0.23966831754382359</v>
      </c>
      <c r="D438" s="13">
        <v>15.594798083504449</v>
      </c>
      <c r="E438" s="13">
        <v>0</v>
      </c>
      <c r="F438" s="13">
        <v>0</v>
      </c>
      <c r="G438" s="35">
        <f t="shared" si="42"/>
        <v>-1.6173143855241496</v>
      </c>
      <c r="H438" s="35">
        <f t="shared" si="46"/>
        <v>-1.6173143855241496</v>
      </c>
      <c r="I438" s="42">
        <f t="shared" si="47"/>
        <v>0.16557558234372297</v>
      </c>
      <c r="J438" s="35">
        <f t="shared" si="43"/>
        <v>-0.18101311199379083</v>
      </c>
      <c r="K438" s="20">
        <f t="shared" si="44"/>
        <v>-0.67826437223534719</v>
      </c>
      <c r="L438" s="20">
        <f t="shared" si="48"/>
        <v>0.33664878675146015</v>
      </c>
      <c r="M438" s="20">
        <f t="shared" si="45"/>
        <v>-0.41045069564893866</v>
      </c>
    </row>
    <row r="439" spans="1:13" x14ac:dyDescent="0.2">
      <c r="A439" s="13" t="s">
        <v>710</v>
      </c>
      <c r="B439" s="13">
        <v>1</v>
      </c>
      <c r="C439" s="13">
        <v>9.2626320445438934E-2</v>
      </c>
      <c r="D439" s="13">
        <v>13.467488021902806</v>
      </c>
      <c r="E439" s="13">
        <v>0</v>
      </c>
      <c r="F439" s="13">
        <v>0</v>
      </c>
      <c r="G439" s="35">
        <f t="shared" si="42"/>
        <v>-1.5083035210590954</v>
      </c>
      <c r="H439" s="35">
        <f t="shared" si="46"/>
        <v>-1.5083035210590954</v>
      </c>
      <c r="I439" s="42">
        <f t="shared" si="47"/>
        <v>0.18119034734113237</v>
      </c>
      <c r="J439" s="35">
        <f t="shared" si="43"/>
        <v>-0.19990363647740184</v>
      </c>
      <c r="K439" s="20">
        <f t="shared" si="44"/>
        <v>-0.719003031104132</v>
      </c>
      <c r="L439" s="20">
        <f t="shared" si="48"/>
        <v>0.32761256004758665</v>
      </c>
      <c r="M439" s="20">
        <f t="shared" si="45"/>
        <v>-0.39692055705043583</v>
      </c>
    </row>
    <row r="440" spans="1:13" x14ac:dyDescent="0.2">
      <c r="A440" s="13" t="s">
        <v>711</v>
      </c>
      <c r="B440" s="13">
        <v>1</v>
      </c>
      <c r="C440" s="13">
        <v>0.16879632424455848</v>
      </c>
      <c r="D440" s="13">
        <v>14.091718001368925</v>
      </c>
      <c r="E440" s="13">
        <v>0</v>
      </c>
      <c r="F440" s="13">
        <v>0</v>
      </c>
      <c r="G440" s="35">
        <f t="shared" si="42"/>
        <v>-1.5491238196690844</v>
      </c>
      <c r="H440" s="35">
        <f t="shared" si="46"/>
        <v>-1.5491238196690844</v>
      </c>
      <c r="I440" s="42">
        <f t="shared" si="47"/>
        <v>0.17521285185212823</v>
      </c>
      <c r="J440" s="35">
        <f t="shared" si="43"/>
        <v>-0.19262992818076494</v>
      </c>
      <c r="K440" s="20">
        <f t="shared" si="44"/>
        <v>-0.69789978263063546</v>
      </c>
      <c r="L440" s="20">
        <f t="shared" si="48"/>
        <v>0.33227803742644857</v>
      </c>
      <c r="M440" s="20">
        <f t="shared" si="45"/>
        <v>-0.40388341578290393</v>
      </c>
    </row>
    <row r="441" spans="1:13" x14ac:dyDescent="0.2">
      <c r="A441" s="13" t="s">
        <v>712</v>
      </c>
      <c r="B441" s="13">
        <v>1</v>
      </c>
      <c r="C441" s="13">
        <v>8.8147123256082094E-2</v>
      </c>
      <c r="D441" s="13">
        <v>13.59069130732375</v>
      </c>
      <c r="E441" s="13">
        <v>0</v>
      </c>
      <c r="F441" s="13">
        <v>0</v>
      </c>
      <c r="G441" s="35">
        <f t="shared" si="42"/>
        <v>-1.5219572974156121</v>
      </c>
      <c r="H441" s="35">
        <f t="shared" si="46"/>
        <v>-1.5219572974156121</v>
      </c>
      <c r="I441" s="42">
        <f t="shared" si="47"/>
        <v>0.17917347822086299</v>
      </c>
      <c r="J441" s="35">
        <f t="shared" si="43"/>
        <v>-0.19744349297857181</v>
      </c>
      <c r="K441" s="20">
        <f t="shared" si="44"/>
        <v>-0.72024401320383191</v>
      </c>
      <c r="L441" s="20">
        <f t="shared" si="48"/>
        <v>0.32733925182449136</v>
      </c>
      <c r="M441" s="20">
        <f t="shared" si="45"/>
        <v>-0.39651416532518879</v>
      </c>
    </row>
    <row r="442" spans="1:13" x14ac:dyDescent="0.2">
      <c r="A442" s="13" t="s">
        <v>713</v>
      </c>
      <c r="B442" s="13">
        <v>1</v>
      </c>
      <c r="C442" s="13">
        <v>0.12372549019607842</v>
      </c>
      <c r="D442" s="13">
        <v>13.831622176591376</v>
      </c>
      <c r="E442" s="13">
        <v>0</v>
      </c>
      <c r="F442" s="13">
        <v>0</v>
      </c>
      <c r="G442" s="35">
        <f t="shared" si="42"/>
        <v>-1.5359399640818459</v>
      </c>
      <c r="H442" s="35">
        <f t="shared" si="46"/>
        <v>-1.5359399640818459</v>
      </c>
      <c r="I442" s="42">
        <f t="shared" si="47"/>
        <v>0.17712625983710473</v>
      </c>
      <c r="J442" s="35">
        <f t="shared" si="43"/>
        <v>-0.19495250421408006</v>
      </c>
      <c r="K442" s="20">
        <f t="shared" si="44"/>
        <v>-0.71038686366507009</v>
      </c>
      <c r="L442" s="20">
        <f t="shared" si="48"/>
        <v>0.3295133630989428</v>
      </c>
      <c r="M442" s="20">
        <f t="shared" si="45"/>
        <v>-0.39975150650963315</v>
      </c>
    </row>
    <row r="443" spans="1:13" x14ac:dyDescent="0.2">
      <c r="A443" s="13" t="s">
        <v>714</v>
      </c>
      <c r="B443" s="13">
        <v>1</v>
      </c>
      <c r="C443" s="13">
        <v>0.64376975169300221</v>
      </c>
      <c r="D443" s="13">
        <v>17.240246406570844</v>
      </c>
      <c r="E443" s="13">
        <v>0</v>
      </c>
      <c r="F443" s="13">
        <v>0</v>
      </c>
      <c r="G443" s="35">
        <f t="shared" si="42"/>
        <v>-1.7289751199510583</v>
      </c>
      <c r="H443" s="35">
        <f t="shared" si="46"/>
        <v>-1.7289751199510583</v>
      </c>
      <c r="I443" s="42">
        <f t="shared" si="47"/>
        <v>0.1507187200880159</v>
      </c>
      <c r="J443" s="35">
        <f t="shared" si="43"/>
        <v>-0.16336484022411529</v>
      </c>
      <c r="K443" s="20">
        <f t="shared" si="44"/>
        <v>-0.56630621878905596</v>
      </c>
      <c r="L443" s="20">
        <f t="shared" si="48"/>
        <v>0.36208958170872074</v>
      </c>
      <c r="M443" s="20">
        <f t="shared" si="45"/>
        <v>-0.44955741569753904</v>
      </c>
    </row>
    <row r="444" spans="1:13" x14ac:dyDescent="0.2">
      <c r="A444" s="13" t="s">
        <v>715</v>
      </c>
      <c r="B444" s="13">
        <v>1</v>
      </c>
      <c r="C444" s="13">
        <v>1.7868555087180216E-2</v>
      </c>
      <c r="D444" s="13">
        <v>13.166324435318275</v>
      </c>
      <c r="E444" s="13">
        <v>0</v>
      </c>
      <c r="F444" s="13">
        <v>0</v>
      </c>
      <c r="G444" s="35">
        <f t="shared" si="42"/>
        <v>-1.4995122385866377</v>
      </c>
      <c r="H444" s="35">
        <f t="shared" si="46"/>
        <v>-1.4995122385866377</v>
      </c>
      <c r="I444" s="42">
        <f t="shared" si="47"/>
        <v>0.18249828295960832</v>
      </c>
      <c r="J444" s="35">
        <f t="shared" si="43"/>
        <v>-0.20150227585771519</v>
      </c>
      <c r="K444" s="20">
        <f t="shared" si="44"/>
        <v>-0.73971501244838023</v>
      </c>
      <c r="L444" s="20">
        <f t="shared" si="48"/>
        <v>0.32306646583562248</v>
      </c>
      <c r="M444" s="20">
        <f t="shared" si="45"/>
        <v>-0.39018218789932224</v>
      </c>
    </row>
    <row r="445" spans="1:13" x14ac:dyDescent="0.2">
      <c r="A445" s="13" t="s">
        <v>716</v>
      </c>
      <c r="B445" s="13">
        <v>0.66666666666666663</v>
      </c>
      <c r="C445" s="13">
        <v>0.35412464375414809</v>
      </c>
      <c r="D445" s="13">
        <v>20.856947296372347</v>
      </c>
      <c r="E445" s="13">
        <v>0</v>
      </c>
      <c r="F445" s="13">
        <v>1</v>
      </c>
      <c r="G445" s="35">
        <f t="shared" si="42"/>
        <v>-1.8840431980202332</v>
      </c>
      <c r="H445" s="35">
        <f t="shared" si="46"/>
        <v>-1.8840431980202332</v>
      </c>
      <c r="I445" s="42">
        <f t="shared" si="47"/>
        <v>0.13192515336009308</v>
      </c>
      <c r="J445" s="35">
        <f t="shared" si="43"/>
        <v>-2.0255205372116944</v>
      </c>
      <c r="K445" s="20">
        <f t="shared" si="44"/>
        <v>-0.64655372275513845</v>
      </c>
      <c r="L445" s="20">
        <f t="shared" si="48"/>
        <v>0.34376656771086472</v>
      </c>
      <c r="M445" s="20">
        <f t="shared" si="45"/>
        <v>-1.0677924341857319</v>
      </c>
    </row>
    <row r="446" spans="1:13" x14ac:dyDescent="0.2">
      <c r="A446" s="13" t="s">
        <v>717</v>
      </c>
      <c r="B446" s="13">
        <v>1</v>
      </c>
      <c r="C446" s="13">
        <v>7.3724007561436669E-2</v>
      </c>
      <c r="D446" s="13">
        <v>13.579739904175222</v>
      </c>
      <c r="E446" s="13">
        <v>0</v>
      </c>
      <c r="F446" s="13">
        <v>0</v>
      </c>
      <c r="G446" s="35">
        <f t="shared" si="42"/>
        <v>-1.5249950372968277</v>
      </c>
      <c r="H446" s="35">
        <f t="shared" si="46"/>
        <v>-1.5249950372968277</v>
      </c>
      <c r="I446" s="42">
        <f t="shared" si="47"/>
        <v>0.17872715210190659</v>
      </c>
      <c r="J446" s="35">
        <f t="shared" si="43"/>
        <v>-0.19689988868983127</v>
      </c>
      <c r="K446" s="20">
        <f t="shared" si="44"/>
        <v>-0.72424000347670636</v>
      </c>
      <c r="L446" s="20">
        <f t="shared" si="48"/>
        <v>0.32645998947284566</v>
      </c>
      <c r="M446" s="20">
        <f t="shared" si="45"/>
        <v>-0.39520787802592589</v>
      </c>
    </row>
    <row r="447" spans="1:13" x14ac:dyDescent="0.2">
      <c r="A447" s="13" t="s">
        <v>718</v>
      </c>
      <c r="B447" s="13">
        <v>1</v>
      </c>
      <c r="C447" s="13">
        <v>0.12481481481481481</v>
      </c>
      <c r="D447" s="13">
        <v>14.245037645448322</v>
      </c>
      <c r="E447" s="13">
        <v>0.15909090909090909</v>
      </c>
      <c r="F447" s="13">
        <v>0</v>
      </c>
      <c r="G447" s="35">
        <f t="shared" si="42"/>
        <v>-1.5732767947981356</v>
      </c>
      <c r="H447" s="35">
        <f t="shared" si="46"/>
        <v>-1.5732767947981356</v>
      </c>
      <c r="I447" s="42">
        <f t="shared" si="47"/>
        <v>0.17174976034536457</v>
      </c>
      <c r="J447" s="35">
        <f t="shared" si="43"/>
        <v>-0.18843994845157253</v>
      </c>
      <c r="K447" s="20">
        <f t="shared" si="44"/>
        <v>-0.71008506128945104</v>
      </c>
      <c r="L447" s="20">
        <f t="shared" si="48"/>
        <v>0.32958004502803928</v>
      </c>
      <c r="M447" s="20">
        <f t="shared" si="45"/>
        <v>-0.39985096448762436</v>
      </c>
    </row>
    <row r="448" spans="1:13" x14ac:dyDescent="0.2">
      <c r="A448" s="13" t="s">
        <v>719</v>
      </c>
      <c r="B448" s="13">
        <v>0.8</v>
      </c>
      <c r="C448" s="13">
        <v>2.3146718146718148E-2</v>
      </c>
      <c r="D448" s="13">
        <v>16.566735112936346</v>
      </c>
      <c r="E448" s="13">
        <v>0</v>
      </c>
      <c r="F448" s="13">
        <v>0</v>
      </c>
      <c r="G448" s="35">
        <f t="shared" si="42"/>
        <v>-1.6647135707771605</v>
      </c>
      <c r="H448" s="35">
        <f t="shared" si="46"/>
        <v>-1.6647135707771605</v>
      </c>
      <c r="I448" s="42">
        <f t="shared" si="47"/>
        <v>0.15913027044441105</v>
      </c>
      <c r="J448" s="35">
        <f t="shared" si="43"/>
        <v>-0.17331853046562626</v>
      </c>
      <c r="K448" s="20">
        <f t="shared" si="44"/>
        <v>-0.73825267319442911</v>
      </c>
      <c r="L448" s="20">
        <f t="shared" si="48"/>
        <v>0.32338635413329181</v>
      </c>
      <c r="M448" s="20">
        <f t="shared" si="45"/>
        <v>-0.39065485454640214</v>
      </c>
    </row>
    <row r="449" spans="1:13" x14ac:dyDescent="0.2">
      <c r="A449" s="13" t="s">
        <v>720</v>
      </c>
      <c r="B449" s="13">
        <v>0.8571428571428571</v>
      </c>
      <c r="C449" s="13">
        <v>0.11903425042111174</v>
      </c>
      <c r="D449" s="13">
        <v>16.878850102669404</v>
      </c>
      <c r="E449" s="13">
        <v>0.2857142857142857</v>
      </c>
      <c r="F449" s="13">
        <v>0</v>
      </c>
      <c r="G449" s="35">
        <f t="shared" si="42"/>
        <v>-1.71152438895366</v>
      </c>
      <c r="H449" s="35">
        <f t="shared" si="46"/>
        <v>-1.71152438895366</v>
      </c>
      <c r="I449" s="42">
        <f t="shared" si="47"/>
        <v>0.15296610003824729</v>
      </c>
      <c r="J449" s="35">
        <f t="shared" si="43"/>
        <v>-0.16601456156340957</v>
      </c>
      <c r="K449" s="20">
        <f t="shared" si="44"/>
        <v>-0.71168659313444183</v>
      </c>
      <c r="L449" s="20">
        <f t="shared" si="48"/>
        <v>0.32922627192575521</v>
      </c>
      <c r="M449" s="20">
        <f t="shared" si="45"/>
        <v>-0.39932341486528294</v>
      </c>
    </row>
    <row r="450" spans="1:13" x14ac:dyDescent="0.2">
      <c r="A450" s="13" t="s">
        <v>721</v>
      </c>
      <c r="B450" s="13">
        <v>1</v>
      </c>
      <c r="C450" s="13">
        <v>3.0933449515303343E-2</v>
      </c>
      <c r="D450" s="13">
        <v>13.371663244353183</v>
      </c>
      <c r="E450" s="13">
        <v>0</v>
      </c>
      <c r="F450" s="13">
        <v>0</v>
      </c>
      <c r="G450" s="35">
        <f t="shared" ref="G450:G513" si="49">$V$2+$V$3*B450+$V$4*C450+$V$5*D450+$V$6*E450</f>
        <v>-1.516379536955778</v>
      </c>
      <c r="H450" s="35">
        <f t="shared" si="46"/>
        <v>-1.516379536955778</v>
      </c>
      <c r="I450" s="42">
        <f t="shared" si="47"/>
        <v>0.17999526982456646</v>
      </c>
      <c r="J450" s="35">
        <f t="shared" ref="J450:J513" si="50">F450*LN(I450)+(1-F450)*LN(1-I450)</f>
        <v>-0.19844517023384978</v>
      </c>
      <c r="K450" s="20">
        <f t="shared" ref="K450:K513" si="51">MIN(MAX($P$2+$P$3*C450,-35),35)</f>
        <v>-0.73609532359916074</v>
      </c>
      <c r="L450" s="20">
        <f t="shared" si="48"/>
        <v>0.32385857840644616</v>
      </c>
      <c r="M450" s="20">
        <f t="shared" ref="M450:M513" si="52">F450*LN(L450)+(1-F450)*LN(1-L450)</f>
        <v>-0.39135302127842203</v>
      </c>
    </row>
    <row r="451" spans="1:13" x14ac:dyDescent="0.2">
      <c r="A451" s="13" t="s">
        <v>722</v>
      </c>
      <c r="B451" s="13">
        <v>1</v>
      </c>
      <c r="C451" s="13">
        <v>1.2975090310319315</v>
      </c>
      <c r="D451" s="13">
        <v>21.664613278576319</v>
      </c>
      <c r="E451" s="13">
        <v>0</v>
      </c>
      <c r="F451" s="13">
        <v>0</v>
      </c>
      <c r="G451" s="35">
        <f t="shared" si="49"/>
        <v>-1.9856355447427405</v>
      </c>
      <c r="H451" s="35">
        <f t="shared" ref="H451:H514" si="53">MIN(MAX(G451,-35),35)</f>
        <v>-1.9856355447427405</v>
      </c>
      <c r="I451" s="42">
        <f t="shared" ref="I451:I514" si="54">1/(1+EXP(-H451))</f>
        <v>0.12071936647115451</v>
      </c>
      <c r="J451" s="35">
        <f t="shared" si="50"/>
        <v>-0.12865116771310206</v>
      </c>
      <c r="K451" s="20">
        <f t="shared" si="51"/>
        <v>-0.38518475678732428</v>
      </c>
      <c r="L451" s="20">
        <f t="shared" ref="L451:L514" si="55">1/(1+EXP(-K451))</f>
        <v>0.4048770079050597</v>
      </c>
      <c r="M451" s="20">
        <f t="shared" si="52"/>
        <v>-0.51898718539469124</v>
      </c>
    </row>
    <row r="452" spans="1:13" x14ac:dyDescent="0.2">
      <c r="A452" s="13" t="s">
        <v>723</v>
      </c>
      <c r="B452" s="13">
        <v>0.66666666666666663</v>
      </c>
      <c r="C452" s="13">
        <v>0.40633346051125524</v>
      </c>
      <c r="D452" s="13">
        <v>21.374401095140314</v>
      </c>
      <c r="E452" s="13">
        <v>0</v>
      </c>
      <c r="F452" s="13">
        <v>0</v>
      </c>
      <c r="G452" s="35">
        <f t="shared" si="49"/>
        <v>-1.9210168994719252</v>
      </c>
      <c r="H452" s="35">
        <f t="shared" si="53"/>
        <v>-1.9210168994719252</v>
      </c>
      <c r="I452" s="42">
        <f t="shared" si="54"/>
        <v>0.12774821172857312</v>
      </c>
      <c r="J452" s="35">
        <f t="shared" si="50"/>
        <v>-0.13667714873515177</v>
      </c>
      <c r="K452" s="20">
        <f t="shared" si="51"/>
        <v>-0.63208903091347646</v>
      </c>
      <c r="L452" s="20">
        <f t="shared" si="55"/>
        <v>0.34703700740786991</v>
      </c>
      <c r="M452" s="20">
        <f t="shared" si="52"/>
        <v>-0.42623482421806158</v>
      </c>
    </row>
    <row r="453" spans="1:13" x14ac:dyDescent="0.2">
      <c r="A453" s="13" t="s">
        <v>724</v>
      </c>
      <c r="B453" s="13">
        <v>0.55555555555555558</v>
      </c>
      <c r="C453" s="13">
        <v>0.20096752611805876</v>
      </c>
      <c r="D453" s="13">
        <v>22.083504449007528</v>
      </c>
      <c r="E453" s="13">
        <v>0.10344827586206896</v>
      </c>
      <c r="F453" s="13">
        <v>0</v>
      </c>
      <c r="G453" s="35">
        <f t="shared" si="49"/>
        <v>-1.9515708662657885</v>
      </c>
      <c r="H453" s="35">
        <f t="shared" si="53"/>
        <v>-1.9515708662657885</v>
      </c>
      <c r="I453" s="42">
        <f t="shared" si="54"/>
        <v>0.1243821722105454</v>
      </c>
      <c r="J453" s="35">
        <f t="shared" si="50"/>
        <v>-0.13282555288577688</v>
      </c>
      <c r="K453" s="20">
        <f t="shared" si="51"/>
        <v>-0.68898660378115051</v>
      </c>
      <c r="L453" s="20">
        <f t="shared" si="55"/>
        <v>0.33425854618604511</v>
      </c>
      <c r="M453" s="20">
        <f t="shared" si="52"/>
        <v>-0.40685389130033572</v>
      </c>
    </row>
    <row r="454" spans="1:13" x14ac:dyDescent="0.2">
      <c r="A454" s="13" t="s">
        <v>725</v>
      </c>
      <c r="B454" s="13">
        <v>1</v>
      </c>
      <c r="C454" s="13">
        <v>2.9101409321006726E-2</v>
      </c>
      <c r="D454" s="13">
        <v>13.467488021902806</v>
      </c>
      <c r="E454" s="13">
        <v>0</v>
      </c>
      <c r="F454" s="13">
        <v>0</v>
      </c>
      <c r="G454" s="35">
        <f t="shared" si="49"/>
        <v>-1.5265253357005988</v>
      </c>
      <c r="H454" s="35">
        <f t="shared" si="53"/>
        <v>-1.5265253357005988</v>
      </c>
      <c r="I454" s="42">
        <f t="shared" si="54"/>
        <v>0.17850263957645729</v>
      </c>
      <c r="J454" s="35">
        <f t="shared" si="50"/>
        <v>-0.19662655462800105</v>
      </c>
      <c r="K454" s="20">
        <f t="shared" si="51"/>
        <v>-0.73660289872723395</v>
      </c>
      <c r="L454" s="20">
        <f t="shared" si="55"/>
        <v>0.32374744248753334</v>
      </c>
      <c r="M454" s="20">
        <f t="shared" si="52"/>
        <v>-0.39118866692476467</v>
      </c>
    </row>
    <row r="455" spans="1:13" x14ac:dyDescent="0.2">
      <c r="A455" s="13" t="s">
        <v>726</v>
      </c>
      <c r="B455" s="13">
        <v>1</v>
      </c>
      <c r="C455" s="13">
        <v>3.1850239442751414E-2</v>
      </c>
      <c r="D455" s="13">
        <v>13.505817932922655</v>
      </c>
      <c r="E455" s="13">
        <v>0</v>
      </c>
      <c r="F455" s="13">
        <v>0</v>
      </c>
      <c r="G455" s="35">
        <f t="shared" si="49"/>
        <v>-1.5295849617636059</v>
      </c>
      <c r="H455" s="35">
        <f t="shared" si="53"/>
        <v>-1.5295849617636059</v>
      </c>
      <c r="I455" s="42">
        <f t="shared" si="54"/>
        <v>0.17805441894894158</v>
      </c>
      <c r="J455" s="35">
        <f t="shared" si="50"/>
        <v>-0.19608108921838133</v>
      </c>
      <c r="K455" s="20">
        <f t="shared" si="51"/>
        <v>-0.73584132275011316</v>
      </c>
      <c r="L455" s="20">
        <f t="shared" si="55"/>
        <v>0.32391420052730241</v>
      </c>
      <c r="M455" s="20">
        <f t="shared" si="52"/>
        <v>-0.39143528869623617</v>
      </c>
    </row>
    <row r="456" spans="1:13" x14ac:dyDescent="0.2">
      <c r="A456" s="13" t="s">
        <v>727</v>
      </c>
      <c r="B456" s="13">
        <v>0.8571428571428571</v>
      </c>
      <c r="C456" s="13">
        <v>0.54888176352705409</v>
      </c>
      <c r="D456" s="13">
        <v>19.252566735112936</v>
      </c>
      <c r="E456" s="13">
        <v>0</v>
      </c>
      <c r="F456" s="13">
        <v>0</v>
      </c>
      <c r="G456" s="35">
        <f t="shared" si="49"/>
        <v>-1.8334568755052401</v>
      </c>
      <c r="H456" s="35">
        <f t="shared" si="53"/>
        <v>-1.8334568755052401</v>
      </c>
      <c r="I456" s="42">
        <f t="shared" si="54"/>
        <v>0.13782697570523569</v>
      </c>
      <c r="J456" s="35">
        <f t="shared" si="50"/>
        <v>-0.14829930422099311</v>
      </c>
      <c r="K456" s="20">
        <f t="shared" si="51"/>
        <v>-0.59259537057506839</v>
      </c>
      <c r="L456" s="20">
        <f t="shared" si="55"/>
        <v>0.3560395776077262</v>
      </c>
      <c r="M456" s="20">
        <f t="shared" si="52"/>
        <v>-0.44011801067889372</v>
      </c>
    </row>
    <row r="457" spans="1:13" x14ac:dyDescent="0.2">
      <c r="A457" s="13" t="s">
        <v>728</v>
      </c>
      <c r="B457" s="13">
        <v>0.88888888888888884</v>
      </c>
      <c r="C457" s="13">
        <v>0.31483265293640966</v>
      </c>
      <c r="D457" s="13">
        <v>17.251197809719372</v>
      </c>
      <c r="E457" s="13">
        <v>0</v>
      </c>
      <c r="F457" s="13">
        <v>0</v>
      </c>
      <c r="G457" s="35">
        <f t="shared" si="49"/>
        <v>-1.7273911571973286</v>
      </c>
      <c r="H457" s="35">
        <f t="shared" si="53"/>
        <v>-1.7273911571973286</v>
      </c>
      <c r="I457" s="42">
        <f t="shared" si="54"/>
        <v>0.15092158361053468</v>
      </c>
      <c r="J457" s="35">
        <f t="shared" si="50"/>
        <v>-0.16360373369753592</v>
      </c>
      <c r="K457" s="20">
        <f t="shared" si="51"/>
        <v>-0.65743974880066502</v>
      </c>
      <c r="L457" s="20">
        <f t="shared" si="55"/>
        <v>0.34131497075293188</v>
      </c>
      <c r="M457" s="20">
        <f t="shared" si="52"/>
        <v>-0.41750981131948872</v>
      </c>
    </row>
    <row r="458" spans="1:13" x14ac:dyDescent="0.2">
      <c r="A458" s="13" t="s">
        <v>729</v>
      </c>
      <c r="B458" s="13">
        <v>1</v>
      </c>
      <c r="C458" s="13">
        <v>0.19306252852578731</v>
      </c>
      <c r="D458" s="13">
        <v>14.63107460643395</v>
      </c>
      <c r="E458" s="13">
        <v>0</v>
      </c>
      <c r="F458" s="13">
        <v>0</v>
      </c>
      <c r="G458" s="35">
        <f t="shared" si="49"/>
        <v>-1.5963116475663637</v>
      </c>
      <c r="H458" s="35">
        <f t="shared" si="53"/>
        <v>-1.5963116475663637</v>
      </c>
      <c r="I458" s="42">
        <f t="shared" si="54"/>
        <v>0.16849774445578788</v>
      </c>
      <c r="J458" s="35">
        <f t="shared" si="50"/>
        <v>-0.18452126773201352</v>
      </c>
      <c r="K458" s="20">
        <f t="shared" si="51"/>
        <v>-0.69117671957544735</v>
      </c>
      <c r="L458" s="20">
        <f t="shared" si="55"/>
        <v>0.33377135726189405</v>
      </c>
      <c r="M458" s="20">
        <f t="shared" si="52"/>
        <v>-0.40612235994368101</v>
      </c>
    </row>
    <row r="459" spans="1:13" x14ac:dyDescent="0.2">
      <c r="A459" s="13" t="s">
        <v>730</v>
      </c>
      <c r="B459" s="13">
        <v>1</v>
      </c>
      <c r="C459" s="13">
        <v>0.13493333333333332</v>
      </c>
      <c r="D459" s="13">
        <v>14.283367556468173</v>
      </c>
      <c r="E459" s="13">
        <v>0</v>
      </c>
      <c r="F459" s="13">
        <v>0</v>
      </c>
      <c r="G459" s="35">
        <f t="shared" si="49"/>
        <v>-1.5780778291193009</v>
      </c>
      <c r="H459" s="35">
        <f t="shared" si="53"/>
        <v>-1.5780778291193009</v>
      </c>
      <c r="I459" s="42">
        <f t="shared" si="54"/>
        <v>0.17106788057836492</v>
      </c>
      <c r="J459" s="35">
        <f t="shared" si="50"/>
        <v>-0.1876170096823449</v>
      </c>
      <c r="K459" s="20">
        <f t="shared" si="51"/>
        <v>-0.70728167938280018</v>
      </c>
      <c r="L459" s="20">
        <f t="shared" si="55"/>
        <v>0.33019976766117004</v>
      </c>
      <c r="M459" s="20">
        <f t="shared" si="52"/>
        <v>-0.40077577174417434</v>
      </c>
    </row>
    <row r="460" spans="1:13" x14ac:dyDescent="0.2">
      <c r="A460" s="13" t="s">
        <v>731</v>
      </c>
      <c r="B460" s="13">
        <v>1</v>
      </c>
      <c r="C460" s="13">
        <v>2.6501888087881908E-2</v>
      </c>
      <c r="D460" s="13">
        <v>13.579739904175222</v>
      </c>
      <c r="E460" s="13">
        <v>0</v>
      </c>
      <c r="F460" s="13">
        <v>0</v>
      </c>
      <c r="G460" s="35">
        <f t="shared" si="49"/>
        <v>-1.5385404747133484</v>
      </c>
      <c r="H460" s="35">
        <f t="shared" si="53"/>
        <v>-1.5385404747133484</v>
      </c>
      <c r="I460" s="42">
        <f t="shared" si="54"/>
        <v>0.1767475469812855</v>
      </c>
      <c r="J460" s="35">
        <f t="shared" si="50"/>
        <v>-0.19449237805355901</v>
      </c>
      <c r="K460" s="20">
        <f t="shared" si="51"/>
        <v>-0.73732310799280565</v>
      </c>
      <c r="L460" s="20">
        <f t="shared" si="55"/>
        <v>0.32358978346591921</v>
      </c>
      <c r="M460" s="20">
        <f t="shared" si="52"/>
        <v>-0.39095555779312735</v>
      </c>
    </row>
    <row r="461" spans="1:13" x14ac:dyDescent="0.2">
      <c r="A461" s="13" t="s">
        <v>732</v>
      </c>
      <c r="B461" s="13">
        <v>0.8571428571428571</v>
      </c>
      <c r="C461" s="13">
        <v>0.57520999505893977</v>
      </c>
      <c r="D461" s="13">
        <v>19.54277891854894</v>
      </c>
      <c r="E461" s="13">
        <v>0</v>
      </c>
      <c r="F461" s="13">
        <v>0</v>
      </c>
      <c r="G461" s="35">
        <f t="shared" si="49"/>
        <v>-1.855040475029498</v>
      </c>
      <c r="H461" s="35">
        <f t="shared" si="53"/>
        <v>-1.855040475029498</v>
      </c>
      <c r="I461" s="42">
        <f t="shared" si="54"/>
        <v>0.13528217296272066</v>
      </c>
      <c r="J461" s="35">
        <f t="shared" si="50"/>
        <v>-0.14535203678640501</v>
      </c>
      <c r="K461" s="20">
        <f t="shared" si="51"/>
        <v>-0.58530101342431362</v>
      </c>
      <c r="L461" s="20">
        <f t="shared" si="55"/>
        <v>0.35771374485546426</v>
      </c>
      <c r="M461" s="20">
        <f t="shared" si="52"/>
        <v>-0.44272119437981389</v>
      </c>
    </row>
    <row r="462" spans="1:13" x14ac:dyDescent="0.2">
      <c r="A462" s="13" t="s">
        <v>733</v>
      </c>
      <c r="B462" s="13">
        <v>1</v>
      </c>
      <c r="C462" s="13">
        <v>0.27198479106475054</v>
      </c>
      <c r="D462" s="13">
        <v>15.299110198494182</v>
      </c>
      <c r="E462" s="13">
        <v>0</v>
      </c>
      <c r="F462" s="13">
        <v>0</v>
      </c>
      <c r="G462" s="35">
        <f t="shared" si="49"/>
        <v>-1.6407403194335424</v>
      </c>
      <c r="H462" s="35">
        <f t="shared" si="53"/>
        <v>-1.6407403194335424</v>
      </c>
      <c r="I462" s="42">
        <f t="shared" si="54"/>
        <v>0.16236435236290403</v>
      </c>
      <c r="J462" s="35">
        <f t="shared" si="50"/>
        <v>-0.17717206107033126</v>
      </c>
      <c r="K462" s="20">
        <f t="shared" si="51"/>
        <v>-0.66931094521047974</v>
      </c>
      <c r="L462" s="20">
        <f t="shared" si="55"/>
        <v>0.33865114885800368</v>
      </c>
      <c r="M462" s="20">
        <f t="shared" si="52"/>
        <v>-0.41347381565229224</v>
      </c>
    </row>
    <row r="463" spans="1:13" x14ac:dyDescent="0.2">
      <c r="A463" s="13" t="s">
        <v>734</v>
      </c>
      <c r="B463" s="13">
        <v>1</v>
      </c>
      <c r="C463" s="13">
        <v>0.10586053412462908</v>
      </c>
      <c r="D463" s="13">
        <v>14.220396988364135</v>
      </c>
      <c r="E463" s="13">
        <v>0</v>
      </c>
      <c r="F463" s="13">
        <v>0</v>
      </c>
      <c r="G463" s="35">
        <f t="shared" si="49"/>
        <v>-1.5800953186932258</v>
      </c>
      <c r="H463" s="35">
        <f t="shared" si="53"/>
        <v>-1.5800953186932258</v>
      </c>
      <c r="I463" s="42">
        <f t="shared" si="54"/>
        <v>0.17078198299463551</v>
      </c>
      <c r="J463" s="35">
        <f t="shared" si="50"/>
        <v>-0.18727217047836475</v>
      </c>
      <c r="K463" s="20">
        <f t="shared" si="51"/>
        <v>-0.71533643158078353</v>
      </c>
      <c r="L463" s="20">
        <f t="shared" si="55"/>
        <v>0.32842075795256809</v>
      </c>
      <c r="M463" s="20">
        <f t="shared" si="52"/>
        <v>-0.39812326246453189</v>
      </c>
    </row>
    <row r="464" spans="1:13" x14ac:dyDescent="0.2">
      <c r="A464" s="13" t="s">
        <v>735</v>
      </c>
      <c r="B464" s="13">
        <v>1</v>
      </c>
      <c r="C464" s="13">
        <v>6.0264026402640267E-2</v>
      </c>
      <c r="D464" s="13">
        <v>13.963039014373717</v>
      </c>
      <c r="E464" s="13">
        <v>0</v>
      </c>
      <c r="F464" s="13">
        <v>0</v>
      </c>
      <c r="G464" s="35">
        <f t="shared" si="49"/>
        <v>-1.5673371154044922</v>
      </c>
      <c r="H464" s="35">
        <f t="shared" si="53"/>
        <v>-1.5673371154044922</v>
      </c>
      <c r="I464" s="42">
        <f t="shared" si="54"/>
        <v>0.1725963383980384</v>
      </c>
      <c r="J464" s="35">
        <f t="shared" si="50"/>
        <v>-0.1894625995331925</v>
      </c>
      <c r="K464" s="20">
        <f t="shared" si="51"/>
        <v>-0.7279691529144795</v>
      </c>
      <c r="L464" s="20">
        <f t="shared" si="55"/>
        <v>0.32564054094344475</v>
      </c>
      <c r="M464" s="20">
        <f t="shared" si="52"/>
        <v>-0.39399198819311915</v>
      </c>
    </row>
    <row r="465" spans="1:13" x14ac:dyDescent="0.2">
      <c r="A465" s="13" t="s">
        <v>736</v>
      </c>
      <c r="B465" s="13">
        <v>1</v>
      </c>
      <c r="C465" s="13">
        <v>0.25114094554477379</v>
      </c>
      <c r="D465" s="13">
        <v>15.225188227241615</v>
      </c>
      <c r="E465" s="13">
        <v>0</v>
      </c>
      <c r="F465" s="13">
        <v>0</v>
      </c>
      <c r="G465" s="35">
        <f t="shared" si="49"/>
        <v>-1.6392979119421032</v>
      </c>
      <c r="H465" s="35">
        <f t="shared" si="53"/>
        <v>-1.6392979119421032</v>
      </c>
      <c r="I465" s="42">
        <f t="shared" si="54"/>
        <v>0.16256061846013106</v>
      </c>
      <c r="J465" s="35">
        <f t="shared" si="50"/>
        <v>-0.17740639815339504</v>
      </c>
      <c r="K465" s="20">
        <f t="shared" si="51"/>
        <v>-0.67508582809365925</v>
      </c>
      <c r="L465" s="20">
        <f t="shared" si="55"/>
        <v>0.33735897587223102</v>
      </c>
      <c r="M465" s="20">
        <f t="shared" si="52"/>
        <v>-0.41152187716668842</v>
      </c>
    </row>
    <row r="466" spans="1:13" x14ac:dyDescent="0.2">
      <c r="A466" s="13" t="s">
        <v>737</v>
      </c>
      <c r="B466" s="13">
        <v>1</v>
      </c>
      <c r="C466" s="13">
        <v>0.71076522906527939</v>
      </c>
      <c r="D466" s="13">
        <v>18.255989048596852</v>
      </c>
      <c r="E466" s="13">
        <v>0</v>
      </c>
      <c r="F466" s="13">
        <v>0</v>
      </c>
      <c r="G466" s="35">
        <f t="shared" si="49"/>
        <v>-1.8117328306447906</v>
      </c>
      <c r="H466" s="35">
        <f t="shared" si="53"/>
        <v>-1.8117328306447906</v>
      </c>
      <c r="I466" s="42">
        <f t="shared" si="54"/>
        <v>0.14042882786509372</v>
      </c>
      <c r="J466" s="35">
        <f t="shared" si="50"/>
        <v>-0.15132165114781551</v>
      </c>
      <c r="K466" s="20">
        <f t="shared" si="51"/>
        <v>-0.54774481488895499</v>
      </c>
      <c r="L466" s="20">
        <f t="shared" si="55"/>
        <v>0.36638778727226634</v>
      </c>
      <c r="M466" s="20">
        <f t="shared" si="52"/>
        <v>-0.45631816352921545</v>
      </c>
    </row>
    <row r="467" spans="1:13" x14ac:dyDescent="0.2">
      <c r="A467" s="13" t="s">
        <v>738</v>
      </c>
      <c r="B467" s="13">
        <v>1</v>
      </c>
      <c r="C467" s="13">
        <v>2.9059911851600719E-3</v>
      </c>
      <c r="D467" s="13">
        <v>13.664613278576317</v>
      </c>
      <c r="E467" s="13">
        <v>0</v>
      </c>
      <c r="F467" s="13">
        <v>0</v>
      </c>
      <c r="G467" s="35">
        <f t="shared" si="49"/>
        <v>-1.5538296695255445</v>
      </c>
      <c r="H467" s="35">
        <f t="shared" si="53"/>
        <v>-1.5538296695255445</v>
      </c>
      <c r="I467" s="42">
        <f t="shared" si="54"/>
        <v>0.17453383298575348</v>
      </c>
      <c r="J467" s="35">
        <f t="shared" si="50"/>
        <v>-0.19180700130225992</v>
      </c>
      <c r="K467" s="20">
        <f t="shared" si="51"/>
        <v>-0.74386045931822209</v>
      </c>
      <c r="L467" s="20">
        <f t="shared" si="55"/>
        <v>0.32216054506537273</v>
      </c>
      <c r="M467" s="20">
        <f t="shared" si="52"/>
        <v>-0.38884481121324299</v>
      </c>
    </row>
    <row r="468" spans="1:13" x14ac:dyDescent="0.2">
      <c r="A468" s="13" t="s">
        <v>739</v>
      </c>
      <c r="B468" s="13">
        <v>1</v>
      </c>
      <c r="C468" s="13">
        <v>0.23339869281045753</v>
      </c>
      <c r="D468" s="13">
        <v>15.189596167008897</v>
      </c>
      <c r="E468" s="13">
        <v>0</v>
      </c>
      <c r="F468" s="13">
        <v>0</v>
      </c>
      <c r="G468" s="35">
        <f t="shared" si="49"/>
        <v>-1.6408139422434236</v>
      </c>
      <c r="H468" s="35">
        <f t="shared" si="53"/>
        <v>-1.6408139422434236</v>
      </c>
      <c r="I468" s="42">
        <f t="shared" si="54"/>
        <v>0.16235433974993449</v>
      </c>
      <c r="J468" s="35">
        <f t="shared" si="50"/>
        <v>-0.17716010771906723</v>
      </c>
      <c r="K468" s="20">
        <f t="shared" si="51"/>
        <v>-0.68000140048773827</v>
      </c>
      <c r="L468" s="20">
        <f t="shared" si="55"/>
        <v>0.33626099002136633</v>
      </c>
      <c r="M468" s="20">
        <f t="shared" si="52"/>
        <v>-0.40986626403404997</v>
      </c>
    </row>
    <row r="469" spans="1:13" x14ac:dyDescent="0.2">
      <c r="A469" s="13" t="s">
        <v>740</v>
      </c>
      <c r="B469" s="13">
        <v>1</v>
      </c>
      <c r="C469" s="13">
        <v>0</v>
      </c>
      <c r="D469" s="13">
        <v>13.675564681724847</v>
      </c>
      <c r="E469" s="13">
        <v>0</v>
      </c>
      <c r="F469" s="13">
        <v>0</v>
      </c>
      <c r="G469" s="35">
        <f t="shared" si="49"/>
        <v>-1.5557627004471102</v>
      </c>
      <c r="H469" s="35">
        <f t="shared" si="53"/>
        <v>-1.5557627004471102</v>
      </c>
      <c r="I469" s="42">
        <f t="shared" si="54"/>
        <v>0.17425551297928304</v>
      </c>
      <c r="J469" s="35">
        <f t="shared" si="50"/>
        <v>-0.19146989106326517</v>
      </c>
      <c r="K469" s="20">
        <f t="shared" si="51"/>
        <v>-0.74466557748788842</v>
      </c>
      <c r="L469" s="20">
        <f t="shared" si="55"/>
        <v>0.32198475407159949</v>
      </c>
      <c r="M469" s="20">
        <f t="shared" si="52"/>
        <v>-0.38858550467450192</v>
      </c>
    </row>
    <row r="470" spans="1:13" x14ac:dyDescent="0.2">
      <c r="A470" s="13" t="s">
        <v>741</v>
      </c>
      <c r="B470" s="13">
        <v>1</v>
      </c>
      <c r="C470" s="13">
        <v>0.11131221719457013</v>
      </c>
      <c r="D470" s="13">
        <v>14.425735797399042</v>
      </c>
      <c r="E470" s="13">
        <v>0</v>
      </c>
      <c r="F470" s="13">
        <v>0</v>
      </c>
      <c r="G470" s="35">
        <f t="shared" si="49"/>
        <v>-1.5991464300538341</v>
      </c>
      <c r="H470" s="35">
        <f t="shared" si="53"/>
        <v>-1.5991464300538341</v>
      </c>
      <c r="I470" s="42">
        <f t="shared" si="54"/>
        <v>0.16810094684997995</v>
      </c>
      <c r="J470" s="35">
        <f t="shared" si="50"/>
        <v>-0.18404417587058414</v>
      </c>
      <c r="K470" s="20">
        <f t="shared" si="51"/>
        <v>-0.71382601781308663</v>
      </c>
      <c r="L470" s="20">
        <f t="shared" si="55"/>
        <v>0.32875398195812272</v>
      </c>
      <c r="M470" s="20">
        <f t="shared" si="52"/>
        <v>-0.3986195653302857</v>
      </c>
    </row>
    <row r="471" spans="1:13" x14ac:dyDescent="0.2">
      <c r="A471" s="13" t="s">
        <v>742</v>
      </c>
      <c r="B471" s="13">
        <v>1</v>
      </c>
      <c r="C471" s="13">
        <v>0</v>
      </c>
      <c r="D471" s="13">
        <v>13.760438056125942</v>
      </c>
      <c r="E471" s="13">
        <v>0</v>
      </c>
      <c r="F471" s="13">
        <v>0</v>
      </c>
      <c r="G471" s="35">
        <f t="shared" si="49"/>
        <v>-1.5642835259369277</v>
      </c>
      <c r="H471" s="35">
        <f t="shared" si="53"/>
        <v>-1.5642835259369277</v>
      </c>
      <c r="I471" s="42">
        <f t="shared" si="54"/>
        <v>0.17303284793179985</v>
      </c>
      <c r="J471" s="35">
        <f t="shared" si="50"/>
        <v>-0.18999030413277096</v>
      </c>
      <c r="K471" s="20">
        <f t="shared" si="51"/>
        <v>-0.74466557748788842</v>
      </c>
      <c r="L471" s="20">
        <f t="shared" si="55"/>
        <v>0.32198475407159949</v>
      </c>
      <c r="M471" s="20">
        <f t="shared" si="52"/>
        <v>-0.38858550467450192</v>
      </c>
    </row>
    <row r="472" spans="1:13" x14ac:dyDescent="0.2">
      <c r="A472" s="13" t="s">
        <v>743</v>
      </c>
      <c r="B472" s="13">
        <v>1</v>
      </c>
      <c r="C472" s="13">
        <v>9.3856579705009525E-3</v>
      </c>
      <c r="D472" s="13">
        <v>13.916495550992471</v>
      </c>
      <c r="E472" s="13">
        <v>2.0833333333333332E-2</v>
      </c>
      <c r="F472" s="13">
        <v>0</v>
      </c>
      <c r="G472" s="35">
        <f t="shared" si="49"/>
        <v>-1.5767537498626012</v>
      </c>
      <c r="H472" s="35">
        <f t="shared" si="53"/>
        <v>-1.5767537498626012</v>
      </c>
      <c r="I472" s="42">
        <f t="shared" si="54"/>
        <v>0.17125572164756131</v>
      </c>
      <c r="J472" s="35">
        <f t="shared" si="50"/>
        <v>-0.18784364145468907</v>
      </c>
      <c r="K472" s="20">
        <f t="shared" si="51"/>
        <v>-0.74206523795316692</v>
      </c>
      <c r="L472" s="20">
        <f t="shared" si="55"/>
        <v>0.32255269826477118</v>
      </c>
      <c r="M472" s="20">
        <f t="shared" si="52"/>
        <v>-0.38942351267020436</v>
      </c>
    </row>
    <row r="473" spans="1:13" x14ac:dyDescent="0.2">
      <c r="A473" s="13" t="s">
        <v>744</v>
      </c>
      <c r="B473" s="13">
        <v>1</v>
      </c>
      <c r="C473" s="13">
        <v>0.13009411727980771</v>
      </c>
      <c r="D473" s="13">
        <v>14.666666666666666</v>
      </c>
      <c r="E473" s="13">
        <v>0</v>
      </c>
      <c r="F473" s="13">
        <v>0</v>
      </c>
      <c r="G473" s="35">
        <f t="shared" si="49"/>
        <v>-1.6179470822983562</v>
      </c>
      <c r="H473" s="35">
        <f t="shared" si="53"/>
        <v>-1.6179470822983562</v>
      </c>
      <c r="I473" s="42">
        <f t="shared" si="54"/>
        <v>0.16548818725675052</v>
      </c>
      <c r="J473" s="35">
        <f t="shared" si="50"/>
        <v>-0.18090838050619962</v>
      </c>
      <c r="K473" s="20">
        <f t="shared" si="51"/>
        <v>-0.70862240635799911</v>
      </c>
      <c r="L473" s="20">
        <f t="shared" si="55"/>
        <v>0.32990330945175961</v>
      </c>
      <c r="M473" s="20">
        <f t="shared" si="52"/>
        <v>-0.40033326275832004</v>
      </c>
    </row>
    <row r="474" spans="1:13" x14ac:dyDescent="0.2">
      <c r="A474" s="13" t="s">
        <v>745</v>
      </c>
      <c r="B474" s="13">
        <v>0.8571428571428571</v>
      </c>
      <c r="C474" s="13">
        <v>6.1827908730229968E-2</v>
      </c>
      <c r="D474" s="13">
        <v>16.61327857631759</v>
      </c>
      <c r="E474" s="13">
        <v>0</v>
      </c>
      <c r="F474" s="13">
        <v>0</v>
      </c>
      <c r="G474" s="35">
        <f t="shared" si="49"/>
        <v>-1.7081957405337573</v>
      </c>
      <c r="H474" s="35">
        <f t="shared" si="53"/>
        <v>-1.7081957405337573</v>
      </c>
      <c r="I474" s="42">
        <f t="shared" si="54"/>
        <v>0.15339788297715923</v>
      </c>
      <c r="J474" s="35">
        <f t="shared" si="50"/>
        <v>-0.1665244502808631</v>
      </c>
      <c r="K474" s="20">
        <f t="shared" si="51"/>
        <v>-0.72753587215175985</v>
      </c>
      <c r="L474" s="20">
        <f t="shared" si="55"/>
        <v>0.32573569605707503</v>
      </c>
      <c r="M474" s="20">
        <f t="shared" si="52"/>
        <v>-0.39413310258899259</v>
      </c>
    </row>
    <row r="475" spans="1:13" x14ac:dyDescent="0.2">
      <c r="A475" s="13" t="s">
        <v>746</v>
      </c>
      <c r="B475" s="13">
        <v>0.75</v>
      </c>
      <c r="C475" s="13">
        <v>4.7035411179397135E-2</v>
      </c>
      <c r="D475" s="13">
        <v>18.329911019849419</v>
      </c>
      <c r="E475" s="13">
        <v>0</v>
      </c>
      <c r="F475" s="13">
        <v>0</v>
      </c>
      <c r="G475" s="35">
        <f t="shared" si="49"/>
        <v>-1.7912076416033855</v>
      </c>
      <c r="H475" s="35">
        <f t="shared" si="53"/>
        <v>-1.7912076416033855</v>
      </c>
      <c r="I475" s="42">
        <f t="shared" si="54"/>
        <v>0.14292472690453076</v>
      </c>
      <c r="J475" s="35">
        <f t="shared" si="50"/>
        <v>-0.15422953099121547</v>
      </c>
      <c r="K475" s="20">
        <f t="shared" si="51"/>
        <v>-0.73163420135996227</v>
      </c>
      <c r="L475" s="20">
        <f t="shared" si="55"/>
        <v>0.32483621567274484</v>
      </c>
      <c r="M475" s="20">
        <f t="shared" si="52"/>
        <v>-0.39279997409498218</v>
      </c>
    </row>
    <row r="476" spans="1:13" x14ac:dyDescent="0.2">
      <c r="A476" s="13" t="s">
        <v>747</v>
      </c>
      <c r="B476" s="13">
        <v>1</v>
      </c>
      <c r="C476" s="13">
        <v>0.32829625610417795</v>
      </c>
      <c r="D476" s="13">
        <v>16.054757015742641</v>
      </c>
      <c r="E476" s="13">
        <v>0</v>
      </c>
      <c r="F476" s="13">
        <v>0</v>
      </c>
      <c r="G476" s="35">
        <f t="shared" si="49"/>
        <v>-1.700450480434502</v>
      </c>
      <c r="H476" s="35">
        <f t="shared" si="53"/>
        <v>-1.700450480434502</v>
      </c>
      <c r="I476" s="42">
        <f t="shared" si="54"/>
        <v>0.15440643890757247</v>
      </c>
      <c r="J476" s="35">
        <f t="shared" si="50"/>
        <v>-0.16771645905724378</v>
      </c>
      <c r="K476" s="20">
        <f t="shared" si="51"/>
        <v>-0.65370959586871447</v>
      </c>
      <c r="L476" s="20">
        <f t="shared" si="55"/>
        <v>0.34215407594403674</v>
      </c>
      <c r="M476" s="20">
        <f t="shared" si="52"/>
        <v>-0.41878453304573821</v>
      </c>
    </row>
    <row r="477" spans="1:13" x14ac:dyDescent="0.2">
      <c r="A477" s="13" t="s">
        <v>748</v>
      </c>
      <c r="B477" s="13">
        <v>1</v>
      </c>
      <c r="C477" s="13">
        <v>0.2745915884602016</v>
      </c>
      <c r="D477" s="13">
        <v>15.723477070499658</v>
      </c>
      <c r="E477" s="13">
        <v>0</v>
      </c>
      <c r="F477" s="13">
        <v>0</v>
      </c>
      <c r="G477" s="35">
        <f t="shared" si="49"/>
        <v>-1.6825966996114081</v>
      </c>
      <c r="H477" s="35">
        <f t="shared" si="53"/>
        <v>-1.6825966996114081</v>
      </c>
      <c r="I477" s="42">
        <f t="shared" si="54"/>
        <v>0.1567519291444083</v>
      </c>
      <c r="J477" s="35">
        <f t="shared" si="50"/>
        <v>-0.17049409279207026</v>
      </c>
      <c r="K477" s="20">
        <f t="shared" si="51"/>
        <v>-0.66858872005080472</v>
      </c>
      <c r="L477" s="20">
        <f t="shared" si="55"/>
        <v>0.33881292197848684</v>
      </c>
      <c r="M477" s="20">
        <f t="shared" si="52"/>
        <v>-0.413718456448391</v>
      </c>
    </row>
    <row r="478" spans="1:13" x14ac:dyDescent="0.2">
      <c r="A478" s="13" t="s">
        <v>749</v>
      </c>
      <c r="B478" s="13">
        <v>1</v>
      </c>
      <c r="C478" s="13">
        <v>0.47970351093245345</v>
      </c>
      <c r="D478" s="13">
        <v>17.067761806981519</v>
      </c>
      <c r="E478" s="13">
        <v>0</v>
      </c>
      <c r="F478" s="13">
        <v>0</v>
      </c>
      <c r="G478" s="35">
        <f t="shared" si="49"/>
        <v>-1.7587202141910012</v>
      </c>
      <c r="H478" s="35">
        <f t="shared" si="53"/>
        <v>-1.7587202141910012</v>
      </c>
      <c r="I478" s="42">
        <f t="shared" si="54"/>
        <v>0.14695069639801916</v>
      </c>
      <c r="J478" s="35">
        <f t="shared" si="50"/>
        <v>-0.15893793292403846</v>
      </c>
      <c r="K478" s="20">
        <f t="shared" si="51"/>
        <v>-0.61176152234941084</v>
      </c>
      <c r="L478" s="20">
        <f t="shared" si="55"/>
        <v>0.35165747565040223</v>
      </c>
      <c r="M478" s="20">
        <f t="shared" si="52"/>
        <v>-0.43333613532348308</v>
      </c>
    </row>
    <row r="479" spans="1:13" x14ac:dyDescent="0.2">
      <c r="A479" s="13" t="s">
        <v>750</v>
      </c>
      <c r="B479" s="13">
        <v>1</v>
      </c>
      <c r="C479" s="13">
        <v>8.5567125935000737E-2</v>
      </c>
      <c r="D479" s="13">
        <v>14.513347022587268</v>
      </c>
      <c r="E479" s="13">
        <v>0</v>
      </c>
      <c r="F479" s="13">
        <v>0</v>
      </c>
      <c r="G479" s="35">
        <f t="shared" si="49"/>
        <v>-1.6153269762491109</v>
      </c>
      <c r="H479" s="35">
        <f t="shared" si="53"/>
        <v>-1.6153269762491109</v>
      </c>
      <c r="I479" s="42">
        <f t="shared" si="54"/>
        <v>0.16585034595097198</v>
      </c>
      <c r="J479" s="35">
        <f t="shared" si="50"/>
        <v>-0.18134245141526664</v>
      </c>
      <c r="K479" s="20">
        <f t="shared" si="51"/>
        <v>-0.72095881328013656</v>
      </c>
      <c r="L479" s="20">
        <f t="shared" si="55"/>
        <v>0.32718188066424619</v>
      </c>
      <c r="M479" s="20">
        <f t="shared" si="52"/>
        <v>-0.39628023944978075</v>
      </c>
    </row>
    <row r="480" spans="1:13" x14ac:dyDescent="0.2">
      <c r="A480" s="13" t="s">
        <v>751</v>
      </c>
      <c r="B480" s="13">
        <v>1</v>
      </c>
      <c r="C480" s="13">
        <v>0.27111705174718348</v>
      </c>
      <c r="D480" s="13">
        <v>15.728952772073923</v>
      </c>
      <c r="E480" s="13">
        <v>0</v>
      </c>
      <c r="F480" s="13">
        <v>0</v>
      </c>
      <c r="G480" s="35">
        <f t="shared" si="49"/>
        <v>-1.6841430844011642</v>
      </c>
      <c r="H480" s="35">
        <f t="shared" si="53"/>
        <v>-1.6841430844011642</v>
      </c>
      <c r="I480" s="42">
        <f t="shared" si="54"/>
        <v>0.15654763530335231</v>
      </c>
      <c r="J480" s="35">
        <f t="shared" si="50"/>
        <v>-0.17025185197947684</v>
      </c>
      <c r="K480" s="20">
        <f t="shared" si="51"/>
        <v>-0.66955135636336793</v>
      </c>
      <c r="L480" s="20">
        <f t="shared" si="55"/>
        <v>0.3385973068907267</v>
      </c>
      <c r="M480" s="20">
        <f t="shared" si="52"/>
        <v>-0.41339240661135662</v>
      </c>
    </row>
    <row r="481" spans="1:13" x14ac:dyDescent="0.2">
      <c r="A481" s="13" t="s">
        <v>752</v>
      </c>
      <c r="B481" s="13">
        <v>0.9</v>
      </c>
      <c r="C481" s="13">
        <v>0.13757032573262179</v>
      </c>
      <c r="D481" s="13">
        <v>16.662559890485969</v>
      </c>
      <c r="E481" s="13">
        <v>7.4999999999999997E-2</v>
      </c>
      <c r="F481" s="13">
        <v>0</v>
      </c>
      <c r="G481" s="35">
        <f t="shared" si="49"/>
        <v>-1.7270281678267694</v>
      </c>
      <c r="H481" s="35">
        <f t="shared" si="53"/>
        <v>-1.7270281678267694</v>
      </c>
      <c r="I481" s="42">
        <f t="shared" si="54"/>
        <v>0.1509681045087603</v>
      </c>
      <c r="J481" s="35">
        <f t="shared" si="50"/>
        <v>-0.16365852507111373</v>
      </c>
      <c r="K481" s="20">
        <f t="shared" si="51"/>
        <v>-0.70655108855899418</v>
      </c>
      <c r="L481" s="20">
        <f t="shared" si="55"/>
        <v>0.3303613709260434</v>
      </c>
      <c r="M481" s="20">
        <f t="shared" si="52"/>
        <v>-0.40101707169494166</v>
      </c>
    </row>
    <row r="482" spans="1:13" x14ac:dyDescent="0.2">
      <c r="A482" s="13" t="s">
        <v>753</v>
      </c>
      <c r="B482" s="13">
        <v>0.77777777777777779</v>
      </c>
      <c r="C482" s="13">
        <v>2.7572265177250276E-2</v>
      </c>
      <c r="D482" s="13">
        <v>17.815195071868583</v>
      </c>
      <c r="E482" s="13">
        <v>0</v>
      </c>
      <c r="F482" s="13">
        <v>0</v>
      </c>
      <c r="G482" s="35">
        <f t="shared" si="49"/>
        <v>-1.7693752290791818</v>
      </c>
      <c r="H482" s="35">
        <f t="shared" si="53"/>
        <v>-1.7693752290791818</v>
      </c>
      <c r="I482" s="42">
        <f t="shared" si="54"/>
        <v>0.14562004250589219</v>
      </c>
      <c r="J482" s="35">
        <f t="shared" si="50"/>
        <v>-0.15737926904045565</v>
      </c>
      <c r="K482" s="20">
        <f t="shared" si="51"/>
        <v>-0.73702655511699322</v>
      </c>
      <c r="L482" s="20">
        <f t="shared" si="55"/>
        <v>0.32365469618740417</v>
      </c>
      <c r="M482" s="20">
        <f t="shared" si="52"/>
        <v>-0.39105152889885708</v>
      </c>
    </row>
    <row r="483" spans="1:13" x14ac:dyDescent="0.2">
      <c r="A483" s="13" t="s">
        <v>754</v>
      </c>
      <c r="B483" s="13">
        <v>0.9</v>
      </c>
      <c r="C483" s="13">
        <v>2.7238501843586262E-2</v>
      </c>
      <c r="D483" s="13">
        <v>15.832991101984941</v>
      </c>
      <c r="E483" s="13">
        <v>0</v>
      </c>
      <c r="F483" s="13">
        <v>0</v>
      </c>
      <c r="G483" s="35">
        <f t="shared" si="49"/>
        <v>-1.6772096528749711</v>
      </c>
      <c r="H483" s="35">
        <f t="shared" si="53"/>
        <v>-1.6772096528749711</v>
      </c>
      <c r="I483" s="42">
        <f t="shared" si="54"/>
        <v>0.15746531046966414</v>
      </c>
      <c r="J483" s="35">
        <f t="shared" si="50"/>
        <v>-0.17134044308654831</v>
      </c>
      <c r="K483" s="20">
        <f t="shared" si="51"/>
        <v>-0.737119025777494</v>
      </c>
      <c r="L483" s="20">
        <f t="shared" si="55"/>
        <v>0.32363445447410172</v>
      </c>
      <c r="M483" s="20">
        <f t="shared" si="52"/>
        <v>-0.39102160127121383</v>
      </c>
    </row>
    <row r="484" spans="1:13" x14ac:dyDescent="0.2">
      <c r="A484" s="13" t="s">
        <v>755</v>
      </c>
      <c r="B484" s="13">
        <v>1</v>
      </c>
      <c r="C484" s="13">
        <v>3.3212190507302598E-2</v>
      </c>
      <c r="D484" s="13">
        <v>14.28062970568104</v>
      </c>
      <c r="E484" s="13">
        <v>0</v>
      </c>
      <c r="F484" s="13">
        <v>0</v>
      </c>
      <c r="G484" s="35">
        <f t="shared" si="49"/>
        <v>-1.6069811834256054</v>
      </c>
      <c r="H484" s="35">
        <f t="shared" si="53"/>
        <v>-1.6069811834256054</v>
      </c>
      <c r="I484" s="42">
        <f t="shared" si="54"/>
        <v>0.16700815850817205</v>
      </c>
      <c r="J484" s="35">
        <f t="shared" si="50"/>
        <v>-0.18273143099071462</v>
      </c>
      <c r="K484" s="20">
        <f t="shared" si="51"/>
        <v>-0.73546398796882884</v>
      </c>
      <c r="L484" s="20">
        <f t="shared" si="55"/>
        <v>0.32399683999147444</v>
      </c>
      <c r="M484" s="20">
        <f t="shared" si="52"/>
        <v>-0.39155752838127394</v>
      </c>
    </row>
    <row r="485" spans="1:13" x14ac:dyDescent="0.2">
      <c r="A485" s="13" t="s">
        <v>756</v>
      </c>
      <c r="B485" s="13">
        <v>0.875</v>
      </c>
      <c r="C485" s="13">
        <v>9.4742201240396187E-2</v>
      </c>
      <c r="D485" s="13">
        <v>16.747433264887064</v>
      </c>
      <c r="E485" s="13">
        <v>0</v>
      </c>
      <c r="F485" s="13">
        <v>0</v>
      </c>
      <c r="G485" s="35">
        <f t="shared" si="49"/>
        <v>-1.7278181397049157</v>
      </c>
      <c r="H485" s="35">
        <f t="shared" si="53"/>
        <v>-1.7278181397049157</v>
      </c>
      <c r="I485" s="42">
        <f t="shared" si="54"/>
        <v>0.15086687640836416</v>
      </c>
      <c r="J485" s="35">
        <f t="shared" si="50"/>
        <v>-0.16353930450140641</v>
      </c>
      <c r="K485" s="20">
        <f t="shared" si="51"/>
        <v>-0.71841681663742352</v>
      </c>
      <c r="L485" s="20">
        <f t="shared" si="55"/>
        <v>0.32774170592447366</v>
      </c>
      <c r="M485" s="20">
        <f t="shared" si="52"/>
        <v>-0.39711264612492714</v>
      </c>
    </row>
    <row r="486" spans="1:13" x14ac:dyDescent="0.2">
      <c r="A486" s="13" t="s">
        <v>757</v>
      </c>
      <c r="B486" s="13">
        <v>1</v>
      </c>
      <c r="C486" s="13">
        <v>0.28050544385281728</v>
      </c>
      <c r="D486" s="13">
        <v>16.167008898015059</v>
      </c>
      <c r="E486" s="13">
        <v>0.12820512820512819</v>
      </c>
      <c r="F486" s="13">
        <v>1</v>
      </c>
      <c r="G486" s="35">
        <f t="shared" si="49"/>
        <v>-1.7223216336556744</v>
      </c>
      <c r="H486" s="35">
        <f t="shared" si="53"/>
        <v>-1.7223216336556744</v>
      </c>
      <c r="I486" s="42">
        <f t="shared" si="54"/>
        <v>0.15157236421679554</v>
      </c>
      <c r="J486" s="35">
        <f t="shared" si="50"/>
        <v>-1.8866921164759141</v>
      </c>
      <c r="K486" s="20">
        <f t="shared" si="51"/>
        <v>-0.66695025932398333</v>
      </c>
      <c r="L486" s="20">
        <f t="shared" si="55"/>
        <v>0.33918006474270307</v>
      </c>
      <c r="M486" s="20">
        <f t="shared" si="52"/>
        <v>-1.0812241481868281</v>
      </c>
    </row>
    <row r="487" spans="1:13" x14ac:dyDescent="0.2">
      <c r="A487" s="13" t="s">
        <v>758</v>
      </c>
      <c r="B487" s="13">
        <v>1</v>
      </c>
      <c r="C487" s="13">
        <v>0.11986665020372886</v>
      </c>
      <c r="D487" s="13">
        <v>14.861054072553046</v>
      </c>
      <c r="E487" s="13">
        <v>0</v>
      </c>
      <c r="F487" s="13">
        <v>0</v>
      </c>
      <c r="G487" s="35">
        <f t="shared" si="49"/>
        <v>-1.6403962209699641</v>
      </c>
      <c r="H487" s="35">
        <f t="shared" si="53"/>
        <v>-1.6403962209699641</v>
      </c>
      <c r="I487" s="42">
        <f t="shared" si="54"/>
        <v>0.16241115593762645</v>
      </c>
      <c r="J487" s="35">
        <f t="shared" si="50"/>
        <v>-0.17722793844672649</v>
      </c>
      <c r="K487" s="20">
        <f t="shared" si="51"/>
        <v>-0.71145597296159557</v>
      </c>
      <c r="L487" s="20">
        <f t="shared" si="55"/>
        <v>0.32927720324487331</v>
      </c>
      <c r="M487" s="20">
        <f t="shared" si="52"/>
        <v>-0.39939934695783752</v>
      </c>
    </row>
    <row r="488" spans="1:13" x14ac:dyDescent="0.2">
      <c r="A488" s="13" t="s">
        <v>759</v>
      </c>
      <c r="B488" s="13">
        <v>0.90909090909090906</v>
      </c>
      <c r="C488" s="13">
        <v>0.3723066827080827</v>
      </c>
      <c r="D488" s="13">
        <v>18.165639972621491</v>
      </c>
      <c r="E488" s="13">
        <v>6.8965517241379309E-2</v>
      </c>
      <c r="F488" s="13">
        <v>0</v>
      </c>
      <c r="G488" s="35">
        <f t="shared" si="49"/>
        <v>-1.8186819112247072</v>
      </c>
      <c r="H488" s="35">
        <f t="shared" si="53"/>
        <v>-1.8186819112247072</v>
      </c>
      <c r="I488" s="42">
        <f t="shared" si="54"/>
        <v>0.13959210833939389</v>
      </c>
      <c r="J488" s="35">
        <f t="shared" si="50"/>
        <v>-0.15034870954716864</v>
      </c>
      <c r="K488" s="20">
        <f t="shared" si="51"/>
        <v>-0.64151630557433337</v>
      </c>
      <c r="L488" s="20">
        <f t="shared" si="55"/>
        <v>0.34490385692398706</v>
      </c>
      <c r="M488" s="20">
        <f t="shared" si="52"/>
        <v>-0.42297327079634578</v>
      </c>
    </row>
    <row r="489" spans="1:13" x14ac:dyDescent="0.2">
      <c r="A489" s="13" t="s">
        <v>760</v>
      </c>
      <c r="B489" s="13">
        <v>1</v>
      </c>
      <c r="C489" s="13">
        <v>1.1629935453858231E-2</v>
      </c>
      <c r="D489" s="13">
        <v>14.17659137577002</v>
      </c>
      <c r="E489" s="13">
        <v>0</v>
      </c>
      <c r="F489" s="13">
        <v>0</v>
      </c>
      <c r="G489" s="35">
        <f t="shared" si="49"/>
        <v>-1.6027270664283924</v>
      </c>
      <c r="H489" s="35">
        <f t="shared" si="53"/>
        <v>-1.6027270664283924</v>
      </c>
      <c r="I489" s="42">
        <f t="shared" si="54"/>
        <v>0.16760081474739671</v>
      </c>
      <c r="J489" s="35">
        <f t="shared" si="50"/>
        <v>-0.18344316325626109</v>
      </c>
      <c r="K489" s="20">
        <f t="shared" si="51"/>
        <v>-0.74144345059577532</v>
      </c>
      <c r="L489" s="20">
        <f t="shared" si="55"/>
        <v>0.32268858153502245</v>
      </c>
      <c r="M489" s="20">
        <f t="shared" si="52"/>
        <v>-0.38962411410377451</v>
      </c>
    </row>
    <row r="490" spans="1:13" x14ac:dyDescent="0.2">
      <c r="A490" s="13" t="s">
        <v>761</v>
      </c>
      <c r="B490" s="13">
        <v>1</v>
      </c>
      <c r="C490" s="13">
        <v>0.2178481012658228</v>
      </c>
      <c r="D490" s="13">
        <v>16.629705681040384</v>
      </c>
      <c r="E490" s="13">
        <v>0.53333333333333333</v>
      </c>
      <c r="F490" s="13">
        <v>1</v>
      </c>
      <c r="G490" s="35">
        <f t="shared" si="49"/>
        <v>-1.7769290606973813</v>
      </c>
      <c r="H490" s="35">
        <f t="shared" si="53"/>
        <v>-1.7769290606973813</v>
      </c>
      <c r="I490" s="42">
        <f t="shared" si="54"/>
        <v>0.14468274723790123</v>
      </c>
      <c r="J490" s="35">
        <f t="shared" si="50"/>
        <v>-1.933211883704856</v>
      </c>
      <c r="K490" s="20">
        <f t="shared" si="51"/>
        <v>-0.68430976310961433</v>
      </c>
      <c r="L490" s="20">
        <f t="shared" si="55"/>
        <v>0.33530008791612731</v>
      </c>
      <c r="M490" s="20">
        <f t="shared" si="52"/>
        <v>-1.0927293633085948</v>
      </c>
    </row>
    <row r="491" spans="1:13" x14ac:dyDescent="0.2">
      <c r="A491" s="13" t="s">
        <v>762</v>
      </c>
      <c r="B491" s="13">
        <v>1</v>
      </c>
      <c r="C491" s="13">
        <v>0.51589566929133857</v>
      </c>
      <c r="D491" s="13">
        <v>17.505817932922657</v>
      </c>
      <c r="E491" s="13">
        <v>0</v>
      </c>
      <c r="F491" s="13">
        <v>0</v>
      </c>
      <c r="G491" s="35">
        <f t="shared" si="49"/>
        <v>-1.7923171221099186</v>
      </c>
      <c r="H491" s="35">
        <f t="shared" si="53"/>
        <v>-1.7923171221099186</v>
      </c>
      <c r="I491" s="42">
        <f t="shared" si="54"/>
        <v>0.14278887242941884</v>
      </c>
      <c r="J491" s="35">
        <f t="shared" si="50"/>
        <v>-0.15407103416671344</v>
      </c>
      <c r="K491" s="20">
        <f t="shared" si="51"/>
        <v>-0.60173431908637887</v>
      </c>
      <c r="L491" s="20">
        <f t="shared" si="55"/>
        <v>0.35394700920702726</v>
      </c>
      <c r="M491" s="20">
        <f t="shared" si="52"/>
        <v>-0.43687374947244806</v>
      </c>
    </row>
    <row r="492" spans="1:13" x14ac:dyDescent="0.2">
      <c r="A492" s="13" t="s">
        <v>763</v>
      </c>
      <c r="B492" s="13">
        <v>1</v>
      </c>
      <c r="C492" s="13">
        <v>0.17376811594202898</v>
      </c>
      <c r="D492" s="13">
        <v>15.786447638603697</v>
      </c>
      <c r="E492" s="13">
        <v>0.23076923076923078</v>
      </c>
      <c r="F492" s="13">
        <v>1</v>
      </c>
      <c r="G492" s="35">
        <f t="shared" si="49"/>
        <v>-1.7122469279033923</v>
      </c>
      <c r="H492" s="35">
        <f t="shared" si="53"/>
        <v>-1.7122469279033923</v>
      </c>
      <c r="I492" s="42">
        <f t="shared" si="54"/>
        <v>0.15287250596527391</v>
      </c>
      <c r="J492" s="35">
        <f t="shared" si="50"/>
        <v>-1.8781509993170438</v>
      </c>
      <c r="K492" s="20">
        <f t="shared" si="51"/>
        <v>-0.69652232496597666</v>
      </c>
      <c r="L492" s="20">
        <f t="shared" si="55"/>
        <v>0.33258372362820898</v>
      </c>
      <c r="M492" s="20">
        <f t="shared" si="52"/>
        <v>-1.1008636501970337</v>
      </c>
    </row>
    <row r="493" spans="1:13" x14ac:dyDescent="0.2">
      <c r="A493" s="13" t="s">
        <v>764</v>
      </c>
      <c r="B493" s="13">
        <v>0.5</v>
      </c>
      <c r="C493" s="13">
        <v>0.34604347826086956</v>
      </c>
      <c r="D493" s="13">
        <v>25.579739904175224</v>
      </c>
      <c r="E493" s="13">
        <v>0.4</v>
      </c>
      <c r="F493" s="13">
        <v>0</v>
      </c>
      <c r="G493" s="35">
        <f t="shared" si="49"/>
        <v>-2.2052542850703074</v>
      </c>
      <c r="H493" s="35">
        <f t="shared" si="53"/>
        <v>-2.2052542850703074</v>
      </c>
      <c r="I493" s="42">
        <f t="shared" si="54"/>
        <v>9.9279643874076007E-2</v>
      </c>
      <c r="J493" s="35">
        <f t="shared" si="50"/>
        <v>-0.1045604401081723</v>
      </c>
      <c r="K493" s="20">
        <f t="shared" si="51"/>
        <v>-0.64879264667340231</v>
      </c>
      <c r="L493" s="20">
        <f t="shared" si="55"/>
        <v>0.34326166319243395</v>
      </c>
      <c r="M493" s="20">
        <f t="shared" si="52"/>
        <v>-0.42046960952725776</v>
      </c>
    </row>
    <row r="494" spans="1:13" x14ac:dyDescent="0.2">
      <c r="A494" s="13" t="s">
        <v>765</v>
      </c>
      <c r="B494" s="13">
        <v>1</v>
      </c>
      <c r="C494" s="13">
        <v>5.3171912832929782E-2</v>
      </c>
      <c r="D494" s="13">
        <v>14.633812457221081</v>
      </c>
      <c r="E494" s="13">
        <v>0</v>
      </c>
      <c r="F494" s="13">
        <v>0</v>
      </c>
      <c r="G494" s="35">
        <f t="shared" si="49"/>
        <v>-1.6367134619098043</v>
      </c>
      <c r="H494" s="35">
        <f t="shared" si="53"/>
        <v>-1.6367134619098043</v>
      </c>
      <c r="I494" s="42">
        <f t="shared" si="54"/>
        <v>0.16291275860007623</v>
      </c>
      <c r="J494" s="35">
        <f t="shared" si="50"/>
        <v>-0.17782698286111129</v>
      </c>
      <c r="K494" s="20">
        <f t="shared" si="51"/>
        <v>-0.72993405546665169</v>
      </c>
      <c r="L494" s="20">
        <f t="shared" si="55"/>
        <v>0.32520919865842357</v>
      </c>
      <c r="M494" s="20">
        <f t="shared" si="52"/>
        <v>-0.39335256008436165</v>
      </c>
    </row>
    <row r="495" spans="1:13" x14ac:dyDescent="0.2">
      <c r="A495" s="13" t="s">
        <v>766</v>
      </c>
      <c r="B495" s="13">
        <v>1</v>
      </c>
      <c r="C495" s="13">
        <v>0.66812499999999997</v>
      </c>
      <c r="D495" s="13">
        <v>18.710472279260781</v>
      </c>
      <c r="E495" s="13">
        <v>0</v>
      </c>
      <c r="F495" s="13">
        <v>0</v>
      </c>
      <c r="G495" s="35">
        <f t="shared" si="49"/>
        <v>-1.8695916210482417</v>
      </c>
      <c r="H495" s="35">
        <f t="shared" si="53"/>
        <v>-1.8695916210482417</v>
      </c>
      <c r="I495" s="42">
        <f t="shared" si="54"/>
        <v>0.13358898245205722</v>
      </c>
      <c r="J495" s="35">
        <f t="shared" si="50"/>
        <v>-0.14339586690813175</v>
      </c>
      <c r="K495" s="20">
        <f t="shared" si="51"/>
        <v>-0.55955848567863409</v>
      </c>
      <c r="L495" s="20">
        <f t="shared" si="55"/>
        <v>0.36364962376633819</v>
      </c>
      <c r="M495" s="20">
        <f t="shared" si="52"/>
        <v>-0.45200596130726073</v>
      </c>
    </row>
    <row r="496" spans="1:13" x14ac:dyDescent="0.2">
      <c r="A496" s="13" t="s">
        <v>767</v>
      </c>
      <c r="B496" s="13">
        <v>0.8571428571428571</v>
      </c>
      <c r="C496" s="13">
        <v>0.48694989521813681</v>
      </c>
      <c r="D496" s="13">
        <v>20.999315537303218</v>
      </c>
      <c r="E496" s="13">
        <v>0.52631578947368418</v>
      </c>
      <c r="F496" s="13">
        <v>0</v>
      </c>
      <c r="G496" s="35">
        <f t="shared" si="49"/>
        <v>-2.013831218934381</v>
      </c>
      <c r="H496" s="35">
        <f t="shared" si="53"/>
        <v>-2.013831218934381</v>
      </c>
      <c r="I496" s="42">
        <f t="shared" si="54"/>
        <v>0.1177583641089826</v>
      </c>
      <c r="J496" s="35">
        <f t="shared" si="50"/>
        <v>-0.12528929690126084</v>
      </c>
      <c r="K496" s="20">
        <f t="shared" si="51"/>
        <v>-0.60975387838869222</v>
      </c>
      <c r="L496" s="20">
        <f t="shared" si="55"/>
        <v>0.35211534363028885</v>
      </c>
      <c r="M496" s="20">
        <f t="shared" si="52"/>
        <v>-0.43404259790309907</v>
      </c>
    </row>
    <row r="497" spans="1:13" x14ac:dyDescent="0.2">
      <c r="A497" s="13" t="s">
        <v>768</v>
      </c>
      <c r="B497" s="13">
        <v>1</v>
      </c>
      <c r="C497" s="13">
        <v>8.0824010645113603E-2</v>
      </c>
      <c r="D497" s="13">
        <v>14.926762491444217</v>
      </c>
      <c r="E497" s="13">
        <v>0</v>
      </c>
      <c r="F497" s="13">
        <v>0</v>
      </c>
      <c r="G497" s="35">
        <f t="shared" si="49"/>
        <v>-1.6581921821094012</v>
      </c>
      <c r="H497" s="35">
        <f t="shared" si="53"/>
        <v>-1.6581921821094012</v>
      </c>
      <c r="I497" s="42">
        <f t="shared" si="54"/>
        <v>0.16000482427888682</v>
      </c>
      <c r="J497" s="35">
        <f t="shared" si="50"/>
        <v>-0.17435913035042094</v>
      </c>
      <c r="K497" s="20">
        <f t="shared" si="51"/>
        <v>-0.7222729150985493</v>
      </c>
      <c r="L497" s="20">
        <f t="shared" si="55"/>
        <v>0.32689266803106048</v>
      </c>
      <c r="M497" s="20">
        <f t="shared" si="52"/>
        <v>-0.39585047918726896</v>
      </c>
    </row>
    <row r="498" spans="1:13" x14ac:dyDescent="0.2">
      <c r="A498" s="13" t="s">
        <v>769</v>
      </c>
      <c r="B498" s="13">
        <v>1</v>
      </c>
      <c r="C498" s="13">
        <v>0</v>
      </c>
      <c r="D498" s="13">
        <v>14.403832991101986</v>
      </c>
      <c r="E498" s="13">
        <v>0</v>
      </c>
      <c r="F498" s="13">
        <v>0</v>
      </c>
      <c r="G498" s="35">
        <f t="shared" si="49"/>
        <v>-1.628876880456511</v>
      </c>
      <c r="H498" s="35">
        <f t="shared" si="53"/>
        <v>-1.628876880456511</v>
      </c>
      <c r="I498" s="42">
        <f t="shared" si="54"/>
        <v>0.16398427543585051</v>
      </c>
      <c r="J498" s="35">
        <f t="shared" si="50"/>
        <v>-0.17910785678706767</v>
      </c>
      <c r="K498" s="20">
        <f t="shared" si="51"/>
        <v>-0.74466557748788842</v>
      </c>
      <c r="L498" s="20">
        <f t="shared" si="55"/>
        <v>0.32198475407159949</v>
      </c>
      <c r="M498" s="20">
        <f t="shared" si="52"/>
        <v>-0.38858550467450192</v>
      </c>
    </row>
    <row r="499" spans="1:13" x14ac:dyDescent="0.2">
      <c r="A499" s="13" t="s">
        <v>770</v>
      </c>
      <c r="B499" s="13">
        <v>0.88888888888888884</v>
      </c>
      <c r="C499" s="13">
        <v>3.4918544635840362E-2</v>
      </c>
      <c r="D499" s="13">
        <v>16.498288843258042</v>
      </c>
      <c r="E499" s="13">
        <v>0</v>
      </c>
      <c r="F499" s="13">
        <v>0</v>
      </c>
      <c r="G499" s="35">
        <f t="shared" si="49"/>
        <v>-1.7320952022553331</v>
      </c>
      <c r="H499" s="35">
        <f t="shared" si="53"/>
        <v>-1.7320952022553331</v>
      </c>
      <c r="I499" s="42">
        <f t="shared" si="54"/>
        <v>0.15031977656668655</v>
      </c>
      <c r="J499" s="35">
        <f t="shared" si="50"/>
        <v>-0.16289520800716845</v>
      </c>
      <c r="K499" s="20">
        <f t="shared" si="51"/>
        <v>-0.73499123474101913</v>
      </c>
      <c r="L499" s="20">
        <f t="shared" si="55"/>
        <v>0.32410039238284133</v>
      </c>
      <c r="M499" s="20">
        <f t="shared" si="52"/>
        <v>-0.39171072340986512</v>
      </c>
    </row>
    <row r="500" spans="1:13" x14ac:dyDescent="0.2">
      <c r="A500" s="13" t="s">
        <v>771</v>
      </c>
      <c r="B500" s="13">
        <v>1</v>
      </c>
      <c r="C500" s="13">
        <v>0.17311483697025865</v>
      </c>
      <c r="D500" s="13">
        <v>15.581108829568789</v>
      </c>
      <c r="E500" s="13">
        <v>0</v>
      </c>
      <c r="F500" s="13">
        <v>0</v>
      </c>
      <c r="G500" s="35">
        <f t="shared" si="49"/>
        <v>-1.69741181918319</v>
      </c>
      <c r="H500" s="35">
        <f t="shared" si="53"/>
        <v>-1.69741181918319</v>
      </c>
      <c r="I500" s="42">
        <f t="shared" si="54"/>
        <v>0.15480359875749272</v>
      </c>
      <c r="J500" s="35">
        <f t="shared" si="50"/>
        <v>-0.16818625112612548</v>
      </c>
      <c r="K500" s="20">
        <f t="shared" si="51"/>
        <v>-0.69670331889765791</v>
      </c>
      <c r="L500" s="20">
        <f t="shared" si="55"/>
        <v>0.33254354929858643</v>
      </c>
      <c r="M500" s="20">
        <f t="shared" si="52"/>
        <v>-0.40428113323099613</v>
      </c>
    </row>
    <row r="501" spans="1:13" x14ac:dyDescent="0.2">
      <c r="A501" s="13" t="s">
        <v>772</v>
      </c>
      <c r="B501" s="13">
        <v>0.84615384615384615</v>
      </c>
      <c r="C501" s="13">
        <v>0.40795783111026496</v>
      </c>
      <c r="D501" s="13">
        <v>19.748117727583846</v>
      </c>
      <c r="E501" s="13">
        <v>4.4444444444444446E-2</v>
      </c>
      <c r="F501" s="13">
        <v>0</v>
      </c>
      <c r="G501" s="35">
        <f t="shared" si="49"/>
        <v>-1.9129566875073882</v>
      </c>
      <c r="H501" s="35">
        <f t="shared" si="53"/>
        <v>-1.9129566875073882</v>
      </c>
      <c r="I501" s="42">
        <f t="shared" si="54"/>
        <v>0.12864904793028459</v>
      </c>
      <c r="J501" s="35">
        <f t="shared" si="50"/>
        <v>-0.13771045323854866</v>
      </c>
      <c r="K501" s="20">
        <f t="shared" si="51"/>
        <v>-0.63163899159807424</v>
      </c>
      <c r="L501" s="20">
        <f t="shared" si="55"/>
        <v>0.34713899438113177</v>
      </c>
      <c r="M501" s="20">
        <f t="shared" si="52"/>
        <v>-0.42639102746384205</v>
      </c>
    </row>
    <row r="502" spans="1:13" x14ac:dyDescent="0.2">
      <c r="A502" s="13" t="s">
        <v>773</v>
      </c>
      <c r="B502" s="13">
        <v>1</v>
      </c>
      <c r="C502" s="13">
        <v>3.188839063278525E-3</v>
      </c>
      <c r="D502" s="13">
        <v>14.510609171800137</v>
      </c>
      <c r="E502" s="13">
        <v>0</v>
      </c>
      <c r="F502" s="13">
        <v>0</v>
      </c>
      <c r="G502" s="35">
        <f t="shared" si="49"/>
        <v>-1.6386819255344891</v>
      </c>
      <c r="H502" s="35">
        <f t="shared" si="53"/>
        <v>-1.6386819255344891</v>
      </c>
      <c r="I502" s="42">
        <f t="shared" si="54"/>
        <v>0.16264449299397513</v>
      </c>
      <c r="J502" s="35">
        <f t="shared" si="50"/>
        <v>-0.17750655911577654</v>
      </c>
      <c r="K502" s="20">
        <f t="shared" si="51"/>
        <v>-0.74378209501791459</v>
      </c>
      <c r="L502" s="20">
        <f t="shared" si="55"/>
        <v>0.32217765796125652</v>
      </c>
      <c r="M502" s="20">
        <f t="shared" si="52"/>
        <v>-0.38887005776946065</v>
      </c>
    </row>
    <row r="503" spans="1:13" x14ac:dyDescent="0.2">
      <c r="A503" s="13" t="s">
        <v>774</v>
      </c>
      <c r="B503" s="13">
        <v>1</v>
      </c>
      <c r="C503" s="13">
        <v>2.7547643501084105E-2</v>
      </c>
      <c r="D503" s="13">
        <v>14.674880219028063</v>
      </c>
      <c r="E503" s="13">
        <v>0</v>
      </c>
      <c r="F503" s="13">
        <v>0</v>
      </c>
      <c r="G503" s="35">
        <f t="shared" si="49"/>
        <v>-1.6481866401648515</v>
      </c>
      <c r="H503" s="35">
        <f t="shared" si="53"/>
        <v>-1.6481866401648515</v>
      </c>
      <c r="I503" s="42">
        <f t="shared" si="54"/>
        <v>0.16135418097235646</v>
      </c>
      <c r="J503" s="35">
        <f t="shared" si="50"/>
        <v>-0.17596680821402944</v>
      </c>
      <c r="K503" s="20">
        <f t="shared" si="51"/>
        <v>-0.73703337666516244</v>
      </c>
      <c r="L503" s="20">
        <f t="shared" si="55"/>
        <v>0.323653202936386</v>
      </c>
      <c r="M503" s="20">
        <f t="shared" si="52"/>
        <v>-0.39104932107785007</v>
      </c>
    </row>
    <row r="504" spans="1:13" x14ac:dyDescent="0.2">
      <c r="A504" s="13" t="s">
        <v>775</v>
      </c>
      <c r="B504" s="13">
        <v>1</v>
      </c>
      <c r="C504" s="13">
        <v>0</v>
      </c>
      <c r="D504" s="13">
        <v>14.650239561943874</v>
      </c>
      <c r="E504" s="13">
        <v>7.1428571428571425E-2</v>
      </c>
      <c r="F504" s="13">
        <v>0</v>
      </c>
      <c r="G504" s="35">
        <f t="shared" si="49"/>
        <v>-1.6518837794219212</v>
      </c>
      <c r="H504" s="35">
        <f t="shared" si="53"/>
        <v>-1.6518837794219212</v>
      </c>
      <c r="I504" s="42">
        <f t="shared" si="54"/>
        <v>0.16085451391369363</v>
      </c>
      <c r="J504" s="35">
        <f t="shared" si="50"/>
        <v>-0.17537118339238211</v>
      </c>
      <c r="K504" s="20">
        <f t="shared" si="51"/>
        <v>-0.74466557748788842</v>
      </c>
      <c r="L504" s="20">
        <f t="shared" si="55"/>
        <v>0.32198475407159949</v>
      </c>
      <c r="M504" s="20">
        <f t="shared" si="52"/>
        <v>-0.38858550467450192</v>
      </c>
    </row>
    <row r="505" spans="1:13" x14ac:dyDescent="0.2">
      <c r="A505" s="13" t="s">
        <v>776</v>
      </c>
      <c r="B505" s="13">
        <v>1</v>
      </c>
      <c r="C505" s="13">
        <v>3.6896481078602578E-2</v>
      </c>
      <c r="D505" s="13">
        <v>14.74880219028063</v>
      </c>
      <c r="E505" s="13">
        <v>0</v>
      </c>
      <c r="F505" s="13">
        <v>0</v>
      </c>
      <c r="G505" s="35">
        <f t="shared" si="49"/>
        <v>-1.6529263352923143</v>
      </c>
      <c r="H505" s="35">
        <f t="shared" si="53"/>
        <v>-1.6529263352923143</v>
      </c>
      <c r="I505" s="42">
        <f t="shared" si="54"/>
        <v>0.1607138391208732</v>
      </c>
      <c r="J505" s="35">
        <f t="shared" si="50"/>
        <v>-0.17520355691393222</v>
      </c>
      <c r="K505" s="20">
        <f t="shared" si="51"/>
        <v>-0.73444323838898429</v>
      </c>
      <c r="L505" s="20">
        <f t="shared" si="55"/>
        <v>0.32422044766489205</v>
      </c>
      <c r="M505" s="20">
        <f t="shared" si="52"/>
        <v>-0.39188836213645545</v>
      </c>
    </row>
    <row r="506" spans="1:13" x14ac:dyDescent="0.2">
      <c r="A506" s="13" t="s">
        <v>777</v>
      </c>
      <c r="B506" s="13">
        <v>1</v>
      </c>
      <c r="C506" s="13">
        <v>1.8209277238403453E-2</v>
      </c>
      <c r="D506" s="13">
        <v>14.63107460643395</v>
      </c>
      <c r="E506" s="13">
        <v>0</v>
      </c>
      <c r="F506" s="13">
        <v>0</v>
      </c>
      <c r="G506" s="35">
        <f t="shared" si="49"/>
        <v>-1.6464674601133804</v>
      </c>
      <c r="H506" s="35">
        <f t="shared" si="53"/>
        <v>-1.6464674601133804</v>
      </c>
      <c r="I506" s="42">
        <f t="shared" si="54"/>
        <v>0.16158695417528213</v>
      </c>
      <c r="J506" s="35">
        <f t="shared" si="50"/>
        <v>-0.1762444051538852</v>
      </c>
      <c r="K506" s="20">
        <f t="shared" si="51"/>
        <v>-0.73962061381559763</v>
      </c>
      <c r="L506" s="20">
        <f t="shared" si="55"/>
        <v>0.32308711064453133</v>
      </c>
      <c r="M506" s="20">
        <f t="shared" si="52"/>
        <v>-0.39021268590641045</v>
      </c>
    </row>
    <row r="507" spans="1:13" x14ac:dyDescent="0.2">
      <c r="A507" s="13" t="s">
        <v>778</v>
      </c>
      <c r="B507" s="13">
        <v>0.83333333333333337</v>
      </c>
      <c r="C507" s="13">
        <v>0.21843283582089551</v>
      </c>
      <c r="D507" s="13">
        <v>18.694045174537987</v>
      </c>
      <c r="E507" s="13">
        <v>0</v>
      </c>
      <c r="F507" s="13">
        <v>0</v>
      </c>
      <c r="G507" s="35">
        <f t="shared" si="49"/>
        <v>-1.8513782906313729</v>
      </c>
      <c r="H507" s="35">
        <f t="shared" si="53"/>
        <v>-1.8513782906313729</v>
      </c>
      <c r="I507" s="42">
        <f t="shared" si="54"/>
        <v>0.13571115110509469</v>
      </c>
      <c r="J507" s="35">
        <f t="shared" si="50"/>
        <v>-0.14584825019858849</v>
      </c>
      <c r="K507" s="20">
        <f t="shared" si="51"/>
        <v>-0.68414775972256858</v>
      </c>
      <c r="L507" s="20">
        <f t="shared" si="55"/>
        <v>0.33533619521245689</v>
      </c>
      <c r="M507" s="20">
        <f t="shared" si="52"/>
        <v>-0.40847392287362588</v>
      </c>
    </row>
    <row r="508" spans="1:13" x14ac:dyDescent="0.2">
      <c r="A508" s="13" t="s">
        <v>779</v>
      </c>
      <c r="B508" s="13">
        <v>0.33333333333333331</v>
      </c>
      <c r="C508" s="13">
        <v>8.8181818181818181E-2</v>
      </c>
      <c r="D508" s="13">
        <v>27.129363449691994</v>
      </c>
      <c r="E508" s="13">
        <v>0.5</v>
      </c>
      <c r="F508" s="13">
        <v>1</v>
      </c>
      <c r="G508" s="35">
        <f t="shared" si="49"/>
        <v>-2.2868148984168721</v>
      </c>
      <c r="H508" s="35">
        <f t="shared" si="53"/>
        <v>-2.2868148984168721</v>
      </c>
      <c r="I508" s="42">
        <f t="shared" si="54"/>
        <v>9.2220848317478454E-2</v>
      </c>
      <c r="J508" s="35">
        <f t="shared" si="50"/>
        <v>-2.3835690534009673</v>
      </c>
      <c r="K508" s="20">
        <f t="shared" si="51"/>
        <v>-0.72023440081572554</v>
      </c>
      <c r="L508" s="20">
        <f t="shared" si="55"/>
        <v>0.32734136836307381</v>
      </c>
      <c r="M508" s="20">
        <f t="shared" si="52"/>
        <v>-1.1167517126630178</v>
      </c>
    </row>
    <row r="509" spans="1:13" x14ac:dyDescent="0.2">
      <c r="A509" s="13" t="s">
        <v>780</v>
      </c>
      <c r="B509" s="13">
        <v>0.5</v>
      </c>
      <c r="C509" s="13">
        <v>0.84248302618816684</v>
      </c>
      <c r="D509" s="13">
        <v>29.664613278576319</v>
      </c>
      <c r="E509" s="13">
        <v>0.66666666666666663</v>
      </c>
      <c r="F509" s="13">
        <v>0</v>
      </c>
      <c r="G509" s="35">
        <f t="shared" si="49"/>
        <v>-2.4664897469685849</v>
      </c>
      <c r="H509" s="35">
        <f t="shared" si="53"/>
        <v>-2.4664897469685849</v>
      </c>
      <c r="I509" s="42">
        <f t="shared" si="54"/>
        <v>7.8241017835319865E-2</v>
      </c>
      <c r="J509" s="35">
        <f t="shared" si="50"/>
        <v>-8.1471497228972165E-2</v>
      </c>
      <c r="K509" s="20">
        <f t="shared" si="51"/>
        <v>-0.51125179582075808</v>
      </c>
      <c r="L509" s="20">
        <f t="shared" si="55"/>
        <v>0.37490012124686722</v>
      </c>
      <c r="M509" s="20">
        <f t="shared" si="52"/>
        <v>-0.46984383600834251</v>
      </c>
    </row>
    <row r="510" spans="1:13" x14ac:dyDescent="0.2">
      <c r="A510" s="13" t="s">
        <v>781</v>
      </c>
      <c r="B510" s="13">
        <v>1</v>
      </c>
      <c r="C510" s="13">
        <v>0</v>
      </c>
      <c r="D510" s="13">
        <v>14.91854893908282</v>
      </c>
      <c r="E510" s="13">
        <v>0.17241379310344829</v>
      </c>
      <c r="F510" s="13">
        <v>0</v>
      </c>
      <c r="G510" s="35">
        <f t="shared" si="49"/>
        <v>-1.6763733328920782</v>
      </c>
      <c r="H510" s="35">
        <f t="shared" si="53"/>
        <v>-1.6763733328920782</v>
      </c>
      <c r="I510" s="42">
        <f t="shared" si="54"/>
        <v>0.15757629681811328</v>
      </c>
      <c r="J510" s="35">
        <f t="shared" si="50"/>
        <v>-0.17147218087792598</v>
      </c>
      <c r="K510" s="20">
        <f t="shared" si="51"/>
        <v>-0.74466557748788842</v>
      </c>
      <c r="L510" s="20">
        <f t="shared" si="55"/>
        <v>0.32198475407159949</v>
      </c>
      <c r="M510" s="20">
        <f t="shared" si="52"/>
        <v>-0.38858550467450192</v>
      </c>
    </row>
    <row r="511" spans="1:13" x14ac:dyDescent="0.2">
      <c r="A511" s="13" t="s">
        <v>782</v>
      </c>
      <c r="B511" s="13">
        <v>0.95</v>
      </c>
      <c r="C511" s="13">
        <v>0.36993137866500314</v>
      </c>
      <c r="D511" s="13">
        <v>18.083504449007528</v>
      </c>
      <c r="E511" s="13">
        <v>0.11363636363636363</v>
      </c>
      <c r="F511" s="13">
        <v>0</v>
      </c>
      <c r="G511" s="35">
        <f t="shared" si="49"/>
        <v>-1.845762177103361</v>
      </c>
      <c r="H511" s="35">
        <f t="shared" si="53"/>
        <v>-1.845762177103361</v>
      </c>
      <c r="I511" s="42">
        <f t="shared" si="54"/>
        <v>0.13637123419376132</v>
      </c>
      <c r="J511" s="35">
        <f t="shared" si="50"/>
        <v>-0.14661227171808658</v>
      </c>
      <c r="K511" s="20">
        <f t="shared" si="51"/>
        <v>-0.64217439444030489</v>
      </c>
      <c r="L511" s="20">
        <f t="shared" si="55"/>
        <v>0.34475518009286599</v>
      </c>
      <c r="M511" s="20">
        <f t="shared" si="52"/>
        <v>-0.42274634233122227</v>
      </c>
    </row>
    <row r="512" spans="1:13" x14ac:dyDescent="0.2">
      <c r="A512" s="13" t="s">
        <v>783</v>
      </c>
      <c r="B512" s="13">
        <v>1</v>
      </c>
      <c r="C512" s="13">
        <v>5.6836338735448529E-2</v>
      </c>
      <c r="D512" s="13">
        <v>15.000684462696784</v>
      </c>
      <c r="E512" s="13">
        <v>0</v>
      </c>
      <c r="F512" s="13">
        <v>0</v>
      </c>
      <c r="G512" s="35">
        <f t="shared" si="49"/>
        <v>-1.6724942943409242</v>
      </c>
      <c r="H512" s="35">
        <f t="shared" si="53"/>
        <v>-1.6724942943409242</v>
      </c>
      <c r="I512" s="42">
        <f t="shared" si="54"/>
        <v>0.15809190792539615</v>
      </c>
      <c r="J512" s="35">
        <f t="shared" si="50"/>
        <v>-0.17208442500327129</v>
      </c>
      <c r="K512" s="20">
        <f t="shared" si="51"/>
        <v>-0.72891880948428944</v>
      </c>
      <c r="L512" s="20">
        <f t="shared" si="55"/>
        <v>0.32543203206111537</v>
      </c>
      <c r="M512" s="20">
        <f t="shared" si="52"/>
        <v>-0.39368284052539854</v>
      </c>
    </row>
    <row r="513" spans="1:13" x14ac:dyDescent="0.2">
      <c r="A513" s="13" t="s">
        <v>784</v>
      </c>
      <c r="B513" s="13">
        <v>0.8</v>
      </c>
      <c r="C513" s="13">
        <v>0.20363119914018118</v>
      </c>
      <c r="D513" s="13">
        <v>19.600273785078713</v>
      </c>
      <c r="E513" s="13">
        <v>0.15384615384615385</v>
      </c>
      <c r="F513" s="13">
        <v>1</v>
      </c>
      <c r="G513" s="35">
        <f t="shared" si="49"/>
        <v>-1.9137649942289201</v>
      </c>
      <c r="H513" s="35">
        <f t="shared" si="53"/>
        <v>-1.9137649942289201</v>
      </c>
      <c r="I513" s="42">
        <f t="shared" si="54"/>
        <v>0.12855846517793576</v>
      </c>
      <c r="J513" s="35">
        <f t="shared" si="50"/>
        <v>-2.0513714961902951</v>
      </c>
      <c r="K513" s="20">
        <f t="shared" si="51"/>
        <v>-0.68824862096856931</v>
      </c>
      <c r="L513" s="20">
        <f t="shared" si="55"/>
        <v>0.33442278941380116</v>
      </c>
      <c r="M513" s="20">
        <f t="shared" si="52"/>
        <v>-1.0953492499328186</v>
      </c>
    </row>
    <row r="514" spans="1:13" x14ac:dyDescent="0.2">
      <c r="A514" s="13" t="s">
        <v>785</v>
      </c>
      <c r="B514" s="13">
        <v>1</v>
      </c>
      <c r="C514" s="13">
        <v>0.12755244755244755</v>
      </c>
      <c r="D514" s="13">
        <v>15.709787816563997</v>
      </c>
      <c r="E514" s="13">
        <v>0</v>
      </c>
      <c r="F514" s="13">
        <v>0</v>
      </c>
      <c r="G514" s="35">
        <f t="shared" ref="G514:G577" si="56">$V$2+$V$3*B514+$V$4*C514+$V$5*D514+$V$6*E514</f>
        <v>-1.7233998419350629</v>
      </c>
      <c r="H514" s="35">
        <f t="shared" si="53"/>
        <v>-1.7233998419350629</v>
      </c>
      <c r="I514" s="42">
        <f t="shared" si="54"/>
        <v>0.15143376067524572</v>
      </c>
      <c r="J514" s="35">
        <f t="shared" ref="J514:J577" si="57">F514*LN(I514)+(1-F514)*LN(1-I514)</f>
        <v>-0.16420713097331671</v>
      </c>
      <c r="K514" s="20">
        <f t="shared" ref="K514:K577" si="58">MIN(MAX($P$2+$P$3*C514,-35),35)</f>
        <v>-0.70932658759889156</v>
      </c>
      <c r="L514" s="20">
        <f t="shared" si="55"/>
        <v>0.32974765678612639</v>
      </c>
      <c r="M514" s="20">
        <f t="shared" ref="M514:M577" si="59">F514*LN(L514)+(1-F514)*LN(1-L514)</f>
        <v>-0.40010100584252845</v>
      </c>
    </row>
    <row r="515" spans="1:13" x14ac:dyDescent="0.2">
      <c r="A515" s="13" t="s">
        <v>786</v>
      </c>
      <c r="B515" s="13">
        <v>1</v>
      </c>
      <c r="C515" s="13">
        <v>0.20454136690647481</v>
      </c>
      <c r="D515" s="13">
        <v>16.213552361396303</v>
      </c>
      <c r="E515" s="13">
        <v>0</v>
      </c>
      <c r="F515" s="13">
        <v>0</v>
      </c>
      <c r="G515" s="35">
        <f t="shared" si="56"/>
        <v>-1.7518911636755525</v>
      </c>
      <c r="H515" s="35">
        <f t="shared" ref="H515:H578" si="60">MIN(MAX(G515,-35),35)</f>
        <v>-1.7518911636755525</v>
      </c>
      <c r="I515" s="42">
        <f t="shared" ref="I515:I578" si="61">1/(1+EXP(-H515))</f>
        <v>0.14780882575430809</v>
      </c>
      <c r="J515" s="35">
        <f t="shared" si="57"/>
        <v>-0.15994439440542429</v>
      </c>
      <c r="K515" s="20">
        <f t="shared" si="58"/>
        <v>-0.68799645481960447</v>
      </c>
      <c r="L515" s="20">
        <f t="shared" ref="L515:L578" si="62">1/(1+EXP(-K515))</f>
        <v>0.33447891995446094</v>
      </c>
      <c r="M515" s="20">
        <f t="shared" si="59"/>
        <v>-0.40718496614819438</v>
      </c>
    </row>
    <row r="516" spans="1:13" x14ac:dyDescent="0.2">
      <c r="A516" s="13" t="s">
        <v>787</v>
      </c>
      <c r="B516" s="13">
        <v>1</v>
      </c>
      <c r="C516" s="13">
        <v>0.14905814905814907</v>
      </c>
      <c r="D516" s="13">
        <v>16</v>
      </c>
      <c r="E516" s="13">
        <v>5.8823529411764705E-2</v>
      </c>
      <c r="F516" s="13">
        <v>1</v>
      </c>
      <c r="G516" s="35">
        <f t="shared" si="56"/>
        <v>-1.7449412467911429</v>
      </c>
      <c r="H516" s="35">
        <f t="shared" si="60"/>
        <v>-1.7449412467911429</v>
      </c>
      <c r="I516" s="42">
        <f t="shared" si="61"/>
        <v>0.14868639133804445</v>
      </c>
      <c r="J516" s="35">
        <f t="shared" si="57"/>
        <v>-1.9059159472692848</v>
      </c>
      <c r="K516" s="20">
        <f t="shared" si="58"/>
        <v>-0.70336833448302505</v>
      </c>
      <c r="L516" s="20">
        <f t="shared" si="62"/>
        <v>0.33106584825456092</v>
      </c>
      <c r="M516" s="20">
        <f t="shared" si="59"/>
        <v>-1.1054379860655223</v>
      </c>
    </row>
    <row r="517" spans="1:13" x14ac:dyDescent="0.2">
      <c r="A517" s="13" t="s">
        <v>788</v>
      </c>
      <c r="B517" s="13">
        <v>1</v>
      </c>
      <c r="C517" s="13">
        <v>0.28755183210628754</v>
      </c>
      <c r="D517" s="13">
        <v>18.376454483230663</v>
      </c>
      <c r="E517" s="13">
        <v>0.76</v>
      </c>
      <c r="F517" s="13">
        <v>0</v>
      </c>
      <c r="G517" s="35">
        <f t="shared" si="56"/>
        <v>-1.9268059860240037</v>
      </c>
      <c r="H517" s="35">
        <f t="shared" si="60"/>
        <v>-1.9268059860240037</v>
      </c>
      <c r="I517" s="42">
        <f t="shared" si="61"/>
        <v>0.12710453081195644</v>
      </c>
      <c r="J517" s="35">
        <f t="shared" si="57"/>
        <v>-0.13593946778237861</v>
      </c>
      <c r="K517" s="20">
        <f t="shared" si="58"/>
        <v>-0.66499802518013484</v>
      </c>
      <c r="L517" s="20">
        <f t="shared" si="62"/>
        <v>0.33961776982838537</v>
      </c>
      <c r="M517" s="20">
        <f t="shared" si="59"/>
        <v>-0.41493647497290242</v>
      </c>
    </row>
    <row r="518" spans="1:13" x14ac:dyDescent="0.2">
      <c r="A518" s="13" t="s">
        <v>789</v>
      </c>
      <c r="B518" s="13">
        <v>0.94444444444444442</v>
      </c>
      <c r="C518" s="13">
        <v>0.72033400562955741</v>
      </c>
      <c r="D518" s="13">
        <v>20.580424366872005</v>
      </c>
      <c r="E518" s="13">
        <v>0</v>
      </c>
      <c r="F518" s="13">
        <v>0</v>
      </c>
      <c r="G518" s="35">
        <f t="shared" si="56"/>
        <v>-1.9938300225831589</v>
      </c>
      <c r="H518" s="35">
        <f t="shared" si="60"/>
        <v>-1.9938300225831589</v>
      </c>
      <c r="I518" s="42">
        <f t="shared" si="61"/>
        <v>0.11985225362372495</v>
      </c>
      <c r="J518" s="35">
        <f t="shared" si="57"/>
        <v>-0.12766549199303615</v>
      </c>
      <c r="K518" s="20">
        <f t="shared" si="58"/>
        <v>-0.54509374150899459</v>
      </c>
      <c r="L518" s="20">
        <f t="shared" si="62"/>
        <v>0.36700344577843197</v>
      </c>
      <c r="M518" s="20">
        <f t="shared" si="59"/>
        <v>-0.45729030042060004</v>
      </c>
    </row>
    <row r="519" spans="1:13" x14ac:dyDescent="0.2">
      <c r="A519" s="13" t="s">
        <v>790</v>
      </c>
      <c r="B519" s="13">
        <v>1</v>
      </c>
      <c r="C519" s="13">
        <v>3.2320000000000002E-2</v>
      </c>
      <c r="D519" s="13">
        <v>16.492813141683779</v>
      </c>
      <c r="E519" s="13">
        <v>0.63636363636363635</v>
      </c>
      <c r="F519" s="13">
        <v>0</v>
      </c>
      <c r="G519" s="35">
        <f t="shared" si="56"/>
        <v>-1.813906825938794</v>
      </c>
      <c r="H519" s="35">
        <f t="shared" si="60"/>
        <v>-1.813906825938794</v>
      </c>
      <c r="I519" s="42">
        <f t="shared" si="61"/>
        <v>0.14016661307540965</v>
      </c>
      <c r="J519" s="35">
        <f t="shared" si="57"/>
        <v>-0.15101664463805001</v>
      </c>
      <c r="K519" s="20">
        <f t="shared" si="58"/>
        <v>-0.73571117343583958</v>
      </c>
      <c r="L519" s="20">
        <f t="shared" si="62"/>
        <v>0.32394270307222567</v>
      </c>
      <c r="M519" s="20">
        <f t="shared" si="59"/>
        <v>-0.39147744776209759</v>
      </c>
    </row>
    <row r="520" spans="1:13" x14ac:dyDescent="0.2">
      <c r="A520" s="13" t="s">
        <v>791</v>
      </c>
      <c r="B520" s="13">
        <v>1</v>
      </c>
      <c r="C520" s="13">
        <v>0.61849394289888593</v>
      </c>
      <c r="D520" s="13">
        <v>19.252566735112936</v>
      </c>
      <c r="E520" s="13">
        <v>0.11428571428571428</v>
      </c>
      <c r="F520" s="13">
        <v>0</v>
      </c>
      <c r="G520" s="35">
        <f t="shared" si="56"/>
        <v>-1.9354818172322541</v>
      </c>
      <c r="H520" s="35">
        <f t="shared" si="60"/>
        <v>-1.9354818172322541</v>
      </c>
      <c r="I520" s="42">
        <f t="shared" si="61"/>
        <v>0.12614506634040112</v>
      </c>
      <c r="J520" s="35">
        <f t="shared" si="57"/>
        <v>-0.13484089689728138</v>
      </c>
      <c r="K520" s="20">
        <f t="shared" si="58"/>
        <v>-0.57330899739935437</v>
      </c>
      <c r="L520" s="20">
        <f t="shared" si="62"/>
        <v>0.36047364209487359</v>
      </c>
      <c r="M520" s="20">
        <f t="shared" si="59"/>
        <v>-0.4470274423855195</v>
      </c>
    </row>
    <row r="521" spans="1:13" x14ac:dyDescent="0.2">
      <c r="A521" s="13" t="s">
        <v>792</v>
      </c>
      <c r="B521" s="13">
        <v>0.75</v>
      </c>
      <c r="C521" s="13">
        <v>0.45981079650701245</v>
      </c>
      <c r="D521" s="13">
        <v>22.499657768651609</v>
      </c>
      <c r="E521" s="13">
        <v>0.1875</v>
      </c>
      <c r="F521" s="13">
        <v>0</v>
      </c>
      <c r="G521" s="35">
        <f t="shared" si="56"/>
        <v>-2.0868810953549417</v>
      </c>
      <c r="H521" s="35">
        <f t="shared" si="60"/>
        <v>-2.0868810953549417</v>
      </c>
      <c r="I521" s="42">
        <f t="shared" si="61"/>
        <v>0.11037846342372526</v>
      </c>
      <c r="J521" s="35">
        <f t="shared" si="57"/>
        <v>-0.11695914649797466</v>
      </c>
      <c r="K521" s="20">
        <f t="shared" si="58"/>
        <v>-0.61727289000589036</v>
      </c>
      <c r="L521" s="20">
        <f t="shared" si="62"/>
        <v>0.35040194382569068</v>
      </c>
      <c r="M521" s="20">
        <f t="shared" si="59"/>
        <v>-0.43140148248165006</v>
      </c>
    </row>
    <row r="522" spans="1:13" x14ac:dyDescent="0.2">
      <c r="A522" s="13" t="s">
        <v>793</v>
      </c>
      <c r="B522" s="13">
        <v>1</v>
      </c>
      <c r="C522" s="13">
        <v>0.30769230769230771</v>
      </c>
      <c r="D522" s="13">
        <v>17.084188911704313</v>
      </c>
      <c r="E522" s="13">
        <v>0</v>
      </c>
      <c r="F522" s="13">
        <v>0</v>
      </c>
      <c r="G522" s="35">
        <f t="shared" si="56"/>
        <v>-1.8097099909812473</v>
      </c>
      <c r="H522" s="35">
        <f t="shared" si="60"/>
        <v>-1.8097099909812473</v>
      </c>
      <c r="I522" s="42">
        <f t="shared" si="61"/>
        <v>0.14067317959970052</v>
      </c>
      <c r="J522" s="35">
        <f t="shared" si="57"/>
        <v>-0.15160596323301656</v>
      </c>
      <c r="K522" s="20">
        <f t="shared" si="58"/>
        <v>-0.65941801415916801</v>
      </c>
      <c r="L522" s="20">
        <f t="shared" si="62"/>
        <v>0.3408703587097498</v>
      </c>
      <c r="M522" s="20">
        <f t="shared" si="59"/>
        <v>-0.41683503956289447</v>
      </c>
    </row>
    <row r="523" spans="1:13" x14ac:dyDescent="0.2">
      <c r="A523" s="13" t="s">
        <v>794</v>
      </c>
      <c r="B523" s="13">
        <v>1</v>
      </c>
      <c r="C523" s="13">
        <v>8.5508256410985792E-2</v>
      </c>
      <c r="D523" s="13">
        <v>15.676933607118412</v>
      </c>
      <c r="E523" s="13">
        <v>0</v>
      </c>
      <c r="F523" s="13">
        <v>0</v>
      </c>
      <c r="G523" s="35">
        <f t="shared" si="56"/>
        <v>-1.7321616315004063</v>
      </c>
      <c r="H523" s="35">
        <f t="shared" si="60"/>
        <v>-1.7321616315004063</v>
      </c>
      <c r="I523" s="42">
        <f t="shared" si="61"/>
        <v>0.15031129217205849</v>
      </c>
      <c r="J523" s="35">
        <f t="shared" si="57"/>
        <v>-0.16288522265969965</v>
      </c>
      <c r="K523" s="20">
        <f t="shared" si="58"/>
        <v>-0.72097512335143554</v>
      </c>
      <c r="L523" s="20">
        <f t="shared" si="62"/>
        <v>0.32717829027480078</v>
      </c>
      <c r="M523" s="20">
        <f t="shared" si="59"/>
        <v>-0.39627490311925934</v>
      </c>
    </row>
    <row r="524" spans="1:13" x14ac:dyDescent="0.2">
      <c r="A524" s="13" t="s">
        <v>795</v>
      </c>
      <c r="B524" s="13">
        <v>0.92307692307692313</v>
      </c>
      <c r="C524" s="13">
        <v>0.54192682926829272</v>
      </c>
      <c r="D524" s="13">
        <v>19.926078028747433</v>
      </c>
      <c r="E524" s="13">
        <v>0</v>
      </c>
      <c r="F524" s="13">
        <v>0</v>
      </c>
      <c r="G524" s="35">
        <f t="shared" si="56"/>
        <v>-1.9606513982696103</v>
      </c>
      <c r="H524" s="35">
        <f t="shared" si="60"/>
        <v>-1.9606513982696103</v>
      </c>
      <c r="I524" s="42">
        <f t="shared" si="61"/>
        <v>0.12339656862122493</v>
      </c>
      <c r="J524" s="35">
        <f t="shared" si="57"/>
        <v>-0.13170057658713946</v>
      </c>
      <c r="K524" s="20">
        <f t="shared" si="58"/>
        <v>-0.59452226697074873</v>
      </c>
      <c r="L524" s="20">
        <f t="shared" si="62"/>
        <v>0.3555979103257994</v>
      </c>
      <c r="M524" s="20">
        <f t="shared" si="59"/>
        <v>-0.43943238486303526</v>
      </c>
    </row>
    <row r="525" spans="1:13" x14ac:dyDescent="0.2">
      <c r="A525" s="13" t="s">
        <v>796</v>
      </c>
      <c r="B525" s="13">
        <v>0.75</v>
      </c>
      <c r="C525" s="13">
        <v>0.37529792195411038</v>
      </c>
      <c r="D525" s="13">
        <v>21.998631074606433</v>
      </c>
      <c r="E525" s="13">
        <v>0.15</v>
      </c>
      <c r="F525" s="13">
        <v>0</v>
      </c>
      <c r="G525" s="35">
        <f t="shared" si="56"/>
        <v>-2.0617316145267837</v>
      </c>
      <c r="H525" s="35">
        <f t="shared" si="60"/>
        <v>-2.0617316145267837</v>
      </c>
      <c r="I525" s="42">
        <f t="shared" si="61"/>
        <v>0.11287232349781015</v>
      </c>
      <c r="J525" s="35">
        <f t="shared" si="57"/>
        <v>-0.1197663650896154</v>
      </c>
      <c r="K525" s="20">
        <f t="shared" si="58"/>
        <v>-0.64068756903889779</v>
      </c>
      <c r="L525" s="20">
        <f t="shared" si="62"/>
        <v>0.34509113001517627</v>
      </c>
      <c r="M525" s="20">
        <f t="shared" si="59"/>
        <v>-0.42325918282049491</v>
      </c>
    </row>
    <row r="526" spans="1:13" x14ac:dyDescent="0.2">
      <c r="A526" s="13" t="s">
        <v>797</v>
      </c>
      <c r="B526" s="13">
        <v>0.92307692307692313</v>
      </c>
      <c r="C526" s="13">
        <v>0.10338461538461538</v>
      </c>
      <c r="D526" s="13">
        <v>17.084188911704313</v>
      </c>
      <c r="E526" s="13">
        <v>0</v>
      </c>
      <c r="F526" s="13">
        <v>0</v>
      </c>
      <c r="G526" s="35">
        <f t="shared" si="56"/>
        <v>-1.8011348978304107</v>
      </c>
      <c r="H526" s="35">
        <f t="shared" si="60"/>
        <v>-1.8011348978304107</v>
      </c>
      <c r="I526" s="42">
        <f t="shared" si="61"/>
        <v>0.14171297068123531</v>
      </c>
      <c r="J526" s="35">
        <f t="shared" si="57"/>
        <v>-0.15281670243231113</v>
      </c>
      <c r="K526" s="20">
        <f t="shared" si="58"/>
        <v>-0.71602239620943831</v>
      </c>
      <c r="L526" s="20">
        <f t="shared" si="62"/>
        <v>0.3282694790184475</v>
      </c>
      <c r="M526" s="20">
        <f t="shared" si="59"/>
        <v>-0.39789802932929585</v>
      </c>
    </row>
    <row r="527" spans="1:13" x14ac:dyDescent="0.2">
      <c r="A527" s="13" t="s">
        <v>798</v>
      </c>
      <c r="B527" s="13">
        <v>0.83333333333333337</v>
      </c>
      <c r="C527" s="13">
        <v>0.21917848410757945</v>
      </c>
      <c r="D527" s="13">
        <v>19.329226557152634</v>
      </c>
      <c r="E527" s="13">
        <v>0</v>
      </c>
      <c r="F527" s="13">
        <v>0</v>
      </c>
      <c r="G527" s="35">
        <f t="shared" si="56"/>
        <v>-1.9149331635179152</v>
      </c>
      <c r="H527" s="35">
        <f t="shared" si="60"/>
        <v>-1.9149331635179152</v>
      </c>
      <c r="I527" s="42">
        <f t="shared" si="61"/>
        <v>0.12842765056299665</v>
      </c>
      <c r="J527" s="35">
        <f t="shared" si="57"/>
        <v>-0.13745640032837481</v>
      </c>
      <c r="K527" s="20">
        <f t="shared" si="58"/>
        <v>-0.68394117444906344</v>
      </c>
      <c r="L527" s="20">
        <f t="shared" si="62"/>
        <v>0.33538224170910086</v>
      </c>
      <c r="M527" s="20">
        <f t="shared" si="59"/>
        <v>-0.40854320314943993</v>
      </c>
    </row>
    <row r="528" spans="1:13" x14ac:dyDescent="0.2">
      <c r="A528" s="13" t="s">
        <v>799</v>
      </c>
      <c r="B528" s="13">
        <v>1</v>
      </c>
      <c r="C528" s="13">
        <v>4.7740585774058576E-2</v>
      </c>
      <c r="D528" s="13">
        <v>15.496235455167694</v>
      </c>
      <c r="E528" s="13">
        <v>0</v>
      </c>
      <c r="F528" s="13">
        <v>0</v>
      </c>
      <c r="G528" s="35">
        <f t="shared" si="56"/>
        <v>-1.7248539934941827</v>
      </c>
      <c r="H528" s="35">
        <f t="shared" si="60"/>
        <v>-1.7248539934941827</v>
      </c>
      <c r="I528" s="42">
        <f t="shared" si="61"/>
        <v>0.15124699460566929</v>
      </c>
      <c r="J528" s="35">
        <f t="shared" si="57"/>
        <v>-0.16398705915016223</v>
      </c>
      <c r="K528" s="20">
        <f t="shared" si="58"/>
        <v>-0.73143882950823458</v>
      </c>
      <c r="L528" s="20">
        <f t="shared" si="62"/>
        <v>0.3248790656341583</v>
      </c>
      <c r="M528" s="20">
        <f t="shared" si="59"/>
        <v>-0.39286344213373658</v>
      </c>
    </row>
    <row r="529" spans="1:13" x14ac:dyDescent="0.2">
      <c r="A529" s="13" t="s">
        <v>800</v>
      </c>
      <c r="B529" s="13">
        <v>1</v>
      </c>
      <c r="C529" s="13">
        <v>2.0414746543778801E-2</v>
      </c>
      <c r="D529" s="13">
        <v>15.329226557152635</v>
      </c>
      <c r="E529" s="13">
        <v>0</v>
      </c>
      <c r="F529" s="13">
        <v>0</v>
      </c>
      <c r="G529" s="35">
        <f t="shared" si="56"/>
        <v>-1.7159254931580805</v>
      </c>
      <c r="H529" s="35">
        <f t="shared" si="60"/>
        <v>-1.7159254931580805</v>
      </c>
      <c r="I529" s="42">
        <f t="shared" si="61"/>
        <v>0.15239673062661985</v>
      </c>
      <c r="J529" s="35">
        <f t="shared" si="57"/>
        <v>-0.1653425953828552</v>
      </c>
      <c r="K529" s="20">
        <f t="shared" si="58"/>
        <v>-0.73900957844168913</v>
      </c>
      <c r="L529" s="20">
        <f t="shared" si="62"/>
        <v>0.32322075964204594</v>
      </c>
      <c r="M529" s="20">
        <f t="shared" si="59"/>
        <v>-0.39041014439053007</v>
      </c>
    </row>
    <row r="530" spans="1:13" x14ac:dyDescent="0.2">
      <c r="A530" s="13" t="s">
        <v>801</v>
      </c>
      <c r="B530" s="13">
        <v>1</v>
      </c>
      <c r="C530" s="13">
        <v>1.8881685575364668E-2</v>
      </c>
      <c r="D530" s="13">
        <v>15.342915811088295</v>
      </c>
      <c r="E530" s="13">
        <v>0</v>
      </c>
      <c r="F530" s="13">
        <v>0</v>
      </c>
      <c r="G530" s="35">
        <f t="shared" si="56"/>
        <v>-1.7177395710012449</v>
      </c>
      <c r="H530" s="35">
        <f t="shared" si="60"/>
        <v>-1.7177395710012449</v>
      </c>
      <c r="I530" s="42">
        <f t="shared" si="61"/>
        <v>0.15216255035658099</v>
      </c>
      <c r="J530" s="35">
        <f t="shared" si="57"/>
        <v>-0.16506634830573663</v>
      </c>
      <c r="K530" s="20">
        <f t="shared" si="58"/>
        <v>-0.739434320005662</v>
      </c>
      <c r="L530" s="20">
        <f t="shared" si="62"/>
        <v>0.32312785478432204</v>
      </c>
      <c r="M530" s="20">
        <f t="shared" si="59"/>
        <v>-0.39027287883034234</v>
      </c>
    </row>
    <row r="531" spans="1:13" x14ac:dyDescent="0.2">
      <c r="A531" s="13" t="s">
        <v>802</v>
      </c>
      <c r="B531" s="13">
        <v>1</v>
      </c>
      <c r="C531" s="13">
        <v>0</v>
      </c>
      <c r="D531" s="13">
        <v>15.230663928815879</v>
      </c>
      <c r="E531" s="13">
        <v>0</v>
      </c>
      <c r="F531" s="13">
        <v>0</v>
      </c>
      <c r="G531" s="35">
        <f t="shared" si="56"/>
        <v>-1.7118862126476349</v>
      </c>
      <c r="H531" s="35">
        <f t="shared" si="60"/>
        <v>-1.7118862126476349</v>
      </c>
      <c r="I531" s="42">
        <f t="shared" si="61"/>
        <v>0.1529192253431455</v>
      </c>
      <c r="J531" s="35">
        <f t="shared" si="57"/>
        <v>-0.16595922328458343</v>
      </c>
      <c r="K531" s="20">
        <f t="shared" si="58"/>
        <v>-0.74466557748788842</v>
      </c>
      <c r="L531" s="20">
        <f t="shared" si="62"/>
        <v>0.32198475407159949</v>
      </c>
      <c r="M531" s="20">
        <f t="shared" si="59"/>
        <v>-0.38858550467450192</v>
      </c>
    </row>
    <row r="532" spans="1:13" x14ac:dyDescent="0.2">
      <c r="A532" s="13" t="s">
        <v>803</v>
      </c>
      <c r="B532" s="13">
        <v>1</v>
      </c>
      <c r="C532" s="13">
        <v>4.835586408476434E-2</v>
      </c>
      <c r="D532" s="13">
        <v>15.553730321697467</v>
      </c>
      <c r="E532" s="13">
        <v>0</v>
      </c>
      <c r="F532" s="13">
        <v>0</v>
      </c>
      <c r="G532" s="35">
        <f t="shared" si="56"/>
        <v>-1.7304496759816719</v>
      </c>
      <c r="H532" s="35">
        <f t="shared" si="60"/>
        <v>-1.7304496759816719</v>
      </c>
      <c r="I532" s="42">
        <f t="shared" si="61"/>
        <v>0.15053007029607238</v>
      </c>
      <c r="J532" s="35">
        <f t="shared" si="57"/>
        <v>-0.16314273613771205</v>
      </c>
      <c r="K532" s="20">
        <f t="shared" si="58"/>
        <v>-0.73126836383377536</v>
      </c>
      <c r="L532" s="20">
        <f t="shared" si="62"/>
        <v>0.32491645543976833</v>
      </c>
      <c r="M532" s="20">
        <f t="shared" si="59"/>
        <v>-0.39291882604958517</v>
      </c>
    </row>
    <row r="533" spans="1:13" x14ac:dyDescent="0.2">
      <c r="A533" s="13" t="s">
        <v>804</v>
      </c>
      <c r="B533" s="13">
        <v>1</v>
      </c>
      <c r="C533" s="13">
        <v>2.008009673113079E-2</v>
      </c>
      <c r="D533" s="13">
        <v>15.436002737850787</v>
      </c>
      <c r="E533" s="13">
        <v>0</v>
      </c>
      <c r="F533" s="13">
        <v>0</v>
      </c>
      <c r="G533" s="35">
        <f t="shared" si="56"/>
        <v>-1.7267412340410913</v>
      </c>
      <c r="H533" s="35">
        <f t="shared" si="60"/>
        <v>-1.7267412340410913</v>
      </c>
      <c r="I533" s="42">
        <f t="shared" si="61"/>
        <v>0.15100488642825818</v>
      </c>
      <c r="J533" s="35">
        <f t="shared" si="57"/>
        <v>-0.16370184819766859</v>
      </c>
      <c r="K533" s="20">
        <f t="shared" si="58"/>
        <v>-0.73910229470525324</v>
      </c>
      <c r="L533" s="20">
        <f t="shared" si="62"/>
        <v>0.32320047837525023</v>
      </c>
      <c r="M533" s="20">
        <f t="shared" si="59"/>
        <v>-0.39038017750959647</v>
      </c>
    </row>
    <row r="534" spans="1:13" x14ac:dyDescent="0.2">
      <c r="A534" s="13" t="s">
        <v>805</v>
      </c>
      <c r="B534" s="13">
        <v>1</v>
      </c>
      <c r="C534" s="13">
        <v>8.2268889369993504E-4</v>
      </c>
      <c r="D534" s="13">
        <v>15.329226557152635</v>
      </c>
      <c r="E534" s="13">
        <v>0</v>
      </c>
      <c r="F534" s="13">
        <v>0</v>
      </c>
      <c r="G534" s="35">
        <f t="shared" si="56"/>
        <v>-1.7215453804845831</v>
      </c>
      <c r="H534" s="35">
        <f t="shared" si="60"/>
        <v>-1.7215453804845831</v>
      </c>
      <c r="I534" s="42">
        <f t="shared" si="61"/>
        <v>0.15167221596554739</v>
      </c>
      <c r="J534" s="35">
        <f t="shared" si="57"/>
        <v>-0.16448818010023766</v>
      </c>
      <c r="K534" s="20">
        <f t="shared" si="58"/>
        <v>-0.7444376477613005</v>
      </c>
      <c r="L534" s="20">
        <f t="shared" si="62"/>
        <v>0.32203451555949136</v>
      </c>
      <c r="M534" s="20">
        <f t="shared" si="59"/>
        <v>-0.38865890024244737</v>
      </c>
    </row>
    <row r="535" spans="1:13" x14ac:dyDescent="0.2">
      <c r="A535" s="13" t="s">
        <v>806</v>
      </c>
      <c r="B535" s="13">
        <v>1</v>
      </c>
      <c r="C535" s="13">
        <v>3.0789150649918443E-2</v>
      </c>
      <c r="D535" s="13">
        <v>15.570157426420261</v>
      </c>
      <c r="E535" s="13">
        <v>0</v>
      </c>
      <c r="F535" s="13">
        <v>0</v>
      </c>
      <c r="G535" s="35">
        <f t="shared" si="56"/>
        <v>-1.737137795110073</v>
      </c>
      <c r="H535" s="35">
        <f t="shared" si="60"/>
        <v>-1.737137795110073</v>
      </c>
      <c r="I535" s="42">
        <f t="shared" si="61"/>
        <v>0.14967685276788514</v>
      </c>
      <c r="J535" s="35">
        <f t="shared" si="57"/>
        <v>-0.16213882853104805</v>
      </c>
      <c r="K535" s="20">
        <f t="shared" si="58"/>
        <v>-0.73613530226082247</v>
      </c>
      <c r="L535" s="20">
        <f t="shared" si="62"/>
        <v>0.32384982417265529</v>
      </c>
      <c r="M535" s="20">
        <f t="shared" si="59"/>
        <v>-0.39134007402088128</v>
      </c>
    </row>
    <row r="536" spans="1:13" x14ac:dyDescent="0.2">
      <c r="A536" s="13" t="s">
        <v>807</v>
      </c>
      <c r="B536" s="13">
        <v>1</v>
      </c>
      <c r="C536" s="13">
        <v>0.20640986368509726</v>
      </c>
      <c r="D536" s="13">
        <v>16.722792607802873</v>
      </c>
      <c r="E536" s="13">
        <v>0</v>
      </c>
      <c r="F536" s="13">
        <v>0</v>
      </c>
      <c r="G536" s="35">
        <f t="shared" si="56"/>
        <v>-1.8024801473174417</v>
      </c>
      <c r="H536" s="35">
        <f t="shared" si="60"/>
        <v>-1.8024801473174417</v>
      </c>
      <c r="I536" s="42">
        <f t="shared" si="61"/>
        <v>0.14154942629248862</v>
      </c>
      <c r="J536" s="35">
        <f t="shared" si="57"/>
        <v>-0.15262617315287644</v>
      </c>
      <c r="K536" s="20">
        <f t="shared" si="58"/>
        <v>-0.68747877922784284</v>
      </c>
      <c r="L536" s="20">
        <f t="shared" si="62"/>
        <v>0.33459416584862689</v>
      </c>
      <c r="M536" s="20">
        <f t="shared" si="59"/>
        <v>-0.40735814755015526</v>
      </c>
    </row>
    <row r="537" spans="1:13" x14ac:dyDescent="0.2">
      <c r="A537" s="13" t="s">
        <v>808</v>
      </c>
      <c r="B537" s="13">
        <v>1</v>
      </c>
      <c r="C537" s="13">
        <v>1.8167938931297711E-2</v>
      </c>
      <c r="D537" s="13">
        <v>15.498973305954825</v>
      </c>
      <c r="E537" s="13">
        <v>0</v>
      </c>
      <c r="F537" s="13">
        <v>0</v>
      </c>
      <c r="G537" s="35">
        <f t="shared" si="56"/>
        <v>-1.7336116300744142</v>
      </c>
      <c r="H537" s="35">
        <f t="shared" si="60"/>
        <v>-1.7336116300744142</v>
      </c>
      <c r="I537" s="42">
        <f t="shared" si="61"/>
        <v>0.15012619541853026</v>
      </c>
      <c r="J537" s="35">
        <f t="shared" si="57"/>
        <v>-0.16266740571809427</v>
      </c>
      <c r="K537" s="20">
        <f t="shared" si="58"/>
        <v>-0.73963206678294446</v>
      </c>
      <c r="L537" s="20">
        <f t="shared" si="62"/>
        <v>0.32308460586469362</v>
      </c>
      <c r="M537" s="20">
        <f t="shared" si="59"/>
        <v>-0.39020898561462575</v>
      </c>
    </row>
    <row r="538" spans="1:13" x14ac:dyDescent="0.2">
      <c r="A538" s="13" t="s">
        <v>809</v>
      </c>
      <c r="B538" s="13">
        <v>1</v>
      </c>
      <c r="C538" s="13">
        <v>0.15649696969696969</v>
      </c>
      <c r="D538" s="13">
        <v>16.410677618069816</v>
      </c>
      <c r="E538" s="13">
        <v>0</v>
      </c>
      <c r="F538" s="13">
        <v>0</v>
      </c>
      <c r="G538" s="35">
        <f t="shared" si="56"/>
        <v>-1.7854627718616769</v>
      </c>
      <c r="H538" s="35">
        <f t="shared" si="60"/>
        <v>-1.7854627718616769</v>
      </c>
      <c r="I538" s="42">
        <f t="shared" si="61"/>
        <v>0.14362990226842984</v>
      </c>
      <c r="J538" s="35">
        <f t="shared" si="57"/>
        <v>-0.15505263911677211</v>
      </c>
      <c r="K538" s="20">
        <f t="shared" si="58"/>
        <v>-0.70130737514915376</v>
      </c>
      <c r="L538" s="20">
        <f t="shared" si="62"/>
        <v>0.33152242969444318</v>
      </c>
      <c r="M538" s="20">
        <f t="shared" si="59"/>
        <v>-0.40275243527594362</v>
      </c>
    </row>
    <row r="539" spans="1:13" x14ac:dyDescent="0.2">
      <c r="A539" s="13" t="s">
        <v>810</v>
      </c>
      <c r="B539" s="13">
        <v>1</v>
      </c>
      <c r="C539" s="13">
        <v>6.2450961161239701E-2</v>
      </c>
      <c r="D539" s="13">
        <v>15.800136892539356</v>
      </c>
      <c r="E539" s="13">
        <v>0</v>
      </c>
      <c r="F539" s="13">
        <v>0</v>
      </c>
      <c r="G539" s="35">
        <f t="shared" si="56"/>
        <v>-1.7511444457612022</v>
      </c>
      <c r="H539" s="35">
        <f t="shared" si="60"/>
        <v>-1.7511444457612022</v>
      </c>
      <c r="I539" s="42">
        <f t="shared" si="61"/>
        <v>0.14790290810897633</v>
      </c>
      <c r="J539" s="35">
        <f t="shared" si="57"/>
        <v>-0.1600548010269251</v>
      </c>
      <c r="K539" s="20">
        <f t="shared" si="58"/>
        <v>-0.72736325262165868</v>
      </c>
      <c r="L539" s="20">
        <f t="shared" si="62"/>
        <v>0.32577360996189864</v>
      </c>
      <c r="M539" s="20">
        <f t="shared" si="59"/>
        <v>-0.39418933420409069</v>
      </c>
    </row>
    <row r="540" spans="1:13" x14ac:dyDescent="0.2">
      <c r="A540" s="13" t="s">
        <v>811</v>
      </c>
      <c r="B540" s="13">
        <v>0.91666666666666663</v>
      </c>
      <c r="C540" s="13">
        <v>3.472661109521877E-3</v>
      </c>
      <c r="D540" s="13">
        <v>16.793976728268309</v>
      </c>
      <c r="E540" s="13">
        <v>0</v>
      </c>
      <c r="F540" s="13">
        <v>0</v>
      </c>
      <c r="G540" s="35">
        <f t="shared" si="56"/>
        <v>-1.7950601204082275</v>
      </c>
      <c r="H540" s="35">
        <f t="shared" si="60"/>
        <v>-1.7950601204082275</v>
      </c>
      <c r="I540" s="42">
        <f t="shared" si="61"/>
        <v>0.14245345772028215</v>
      </c>
      <c r="J540" s="35">
        <f t="shared" si="57"/>
        <v>-0.15367982470392827</v>
      </c>
      <c r="K540" s="20">
        <f t="shared" si="58"/>
        <v>-0.74370346081986571</v>
      </c>
      <c r="L540" s="20">
        <f t="shared" si="62"/>
        <v>0.32219483027578294</v>
      </c>
      <c r="M540" s="20">
        <f t="shared" si="59"/>
        <v>-0.38889539262638595</v>
      </c>
    </row>
    <row r="541" spans="1:13" x14ac:dyDescent="0.2">
      <c r="A541" s="13" t="s">
        <v>812</v>
      </c>
      <c r="B541" s="13">
        <v>1</v>
      </c>
      <c r="C541" s="13">
        <v>4.7058096415327565E-2</v>
      </c>
      <c r="D541" s="13">
        <v>15.832991101984941</v>
      </c>
      <c r="E541" s="13">
        <v>5.7142857142857141E-2</v>
      </c>
      <c r="F541" s="13">
        <v>0</v>
      </c>
      <c r="G541" s="35">
        <f t="shared" si="56"/>
        <v>-1.757473413707717</v>
      </c>
      <c r="H541" s="35">
        <f t="shared" si="60"/>
        <v>-1.757473413707717</v>
      </c>
      <c r="I541" s="42">
        <f t="shared" si="61"/>
        <v>0.1471070593632427</v>
      </c>
      <c r="J541" s="35">
        <f t="shared" si="57"/>
        <v>-0.15912124858573737</v>
      </c>
      <c r="K541" s="20">
        <f t="shared" si="58"/>
        <v>-0.73162791631143076</v>
      </c>
      <c r="L541" s="20">
        <f t="shared" si="62"/>
        <v>0.32483759409632801</v>
      </c>
      <c r="M541" s="20">
        <f t="shared" si="59"/>
        <v>-0.39280201571069406</v>
      </c>
    </row>
    <row r="542" spans="1:13" x14ac:dyDescent="0.2">
      <c r="A542" s="13" t="s">
        <v>813</v>
      </c>
      <c r="B542" s="13">
        <v>1</v>
      </c>
      <c r="C542" s="13">
        <v>0.47709750566893422</v>
      </c>
      <c r="D542" s="13">
        <v>19.329226557152634</v>
      </c>
      <c r="E542" s="13">
        <v>0.375</v>
      </c>
      <c r="F542" s="13">
        <v>0</v>
      </c>
      <c r="G542" s="35">
        <f t="shared" si="56"/>
        <v>-1.9774188509291548</v>
      </c>
      <c r="H542" s="35">
        <f t="shared" si="60"/>
        <v>-1.9774188509291548</v>
      </c>
      <c r="I542" s="42">
        <f t="shared" si="61"/>
        <v>0.12159425892577637</v>
      </c>
      <c r="J542" s="35">
        <f t="shared" si="57"/>
        <v>-0.12964667241691824</v>
      </c>
      <c r="K542" s="20">
        <f t="shared" si="58"/>
        <v>-0.61248352804530559</v>
      </c>
      <c r="L542" s="20">
        <f t="shared" si="62"/>
        <v>0.35149287996207157</v>
      </c>
      <c r="M542" s="20">
        <f t="shared" si="59"/>
        <v>-0.43308229604469412</v>
      </c>
    </row>
    <row r="543" spans="1:13" x14ac:dyDescent="0.2">
      <c r="A543" s="13" t="s">
        <v>814</v>
      </c>
      <c r="B543" s="13">
        <v>0.875</v>
      </c>
      <c r="C543" s="13">
        <v>0.20194331983805669</v>
      </c>
      <c r="D543" s="13">
        <v>19.055441478439427</v>
      </c>
      <c r="E543" s="13">
        <v>0.10526315789473684</v>
      </c>
      <c r="F543" s="13">
        <v>0</v>
      </c>
      <c r="G543" s="35">
        <f t="shared" si="56"/>
        <v>-1.9262285755835593</v>
      </c>
      <c r="H543" s="35">
        <f t="shared" si="60"/>
        <v>-1.9262285755835593</v>
      </c>
      <c r="I543" s="42">
        <f t="shared" si="61"/>
        <v>0.12716860769990157</v>
      </c>
      <c r="J543" s="35">
        <f t="shared" si="57"/>
        <v>-0.1360128777635016</v>
      </c>
      <c r="K543" s="20">
        <f t="shared" si="58"/>
        <v>-0.6887162556610914</v>
      </c>
      <c r="L543" s="20">
        <f t="shared" si="62"/>
        <v>0.33431870938657332</v>
      </c>
      <c r="M543" s="20">
        <f t="shared" si="59"/>
        <v>-0.40694426560229358</v>
      </c>
    </row>
    <row r="544" spans="1:13" x14ac:dyDescent="0.2">
      <c r="A544" s="13" t="s">
        <v>815</v>
      </c>
      <c r="B544" s="13">
        <v>1</v>
      </c>
      <c r="C544" s="13">
        <v>0.17041696773919326</v>
      </c>
      <c r="D544" s="13">
        <v>16.580424366872005</v>
      </c>
      <c r="E544" s="13">
        <v>0</v>
      </c>
      <c r="F544" s="13">
        <v>0</v>
      </c>
      <c r="G544" s="35">
        <f t="shared" si="56"/>
        <v>-1.7985115384807393</v>
      </c>
      <c r="H544" s="35">
        <f t="shared" si="60"/>
        <v>-1.7985115384807393</v>
      </c>
      <c r="I544" s="42">
        <f t="shared" si="61"/>
        <v>0.14203235094774344</v>
      </c>
      <c r="J544" s="35">
        <f t="shared" si="57"/>
        <v>-0.15318888527232877</v>
      </c>
      <c r="K544" s="20">
        <f t="shared" si="58"/>
        <v>-0.69745077592657345</v>
      </c>
      <c r="L544" s="20">
        <f t="shared" si="62"/>
        <v>0.33237766575016731</v>
      </c>
      <c r="M544" s="20">
        <f t="shared" si="59"/>
        <v>-0.40403263321565241</v>
      </c>
    </row>
    <row r="545" spans="1:13" x14ac:dyDescent="0.2">
      <c r="A545" s="13" t="s">
        <v>816</v>
      </c>
      <c r="B545" s="13">
        <v>1</v>
      </c>
      <c r="C545" s="13">
        <v>8.1981821422206377E-2</v>
      </c>
      <c r="D545" s="13">
        <v>16.254620123203285</v>
      </c>
      <c r="E545" s="13">
        <v>0.12</v>
      </c>
      <c r="F545" s="13">
        <v>0</v>
      </c>
      <c r="G545" s="35">
        <f t="shared" si="56"/>
        <v>-1.7882617098807991</v>
      </c>
      <c r="H545" s="35">
        <f t="shared" si="60"/>
        <v>-1.7882617098807991</v>
      </c>
      <c r="I545" s="42">
        <f t="shared" si="61"/>
        <v>0.14328597518010411</v>
      </c>
      <c r="J545" s="35">
        <f t="shared" si="57"/>
        <v>-0.15465110939803961</v>
      </c>
      <c r="K545" s="20">
        <f t="shared" si="58"/>
        <v>-0.72195213831903493</v>
      </c>
      <c r="L545" s="20">
        <f t="shared" si="62"/>
        <v>0.32696325370029999</v>
      </c>
      <c r="M545" s="20">
        <f t="shared" si="59"/>
        <v>-0.39595535008547922</v>
      </c>
    </row>
    <row r="546" spans="1:13" x14ac:dyDescent="0.2">
      <c r="A546" s="13" t="s">
        <v>817</v>
      </c>
      <c r="B546" s="13">
        <v>1</v>
      </c>
      <c r="C546" s="13">
        <v>0.52595346782506258</v>
      </c>
      <c r="D546" s="13">
        <v>18.918548939082822</v>
      </c>
      <c r="E546" s="13">
        <v>0</v>
      </c>
      <c r="F546" s="13">
        <v>0</v>
      </c>
      <c r="G546" s="35">
        <f t="shared" si="56"/>
        <v>-1.9312626056718523</v>
      </c>
      <c r="H546" s="35">
        <f t="shared" si="60"/>
        <v>-1.9312626056718523</v>
      </c>
      <c r="I546" s="42">
        <f t="shared" si="61"/>
        <v>0.12661089462448166</v>
      </c>
      <c r="J546" s="35">
        <f t="shared" si="57"/>
        <v>-0.13537411181713285</v>
      </c>
      <c r="K546" s="20">
        <f t="shared" si="58"/>
        <v>-0.59894775992966265</v>
      </c>
      <c r="L546" s="20">
        <f t="shared" si="62"/>
        <v>0.35458446659940307</v>
      </c>
      <c r="M546" s="20">
        <f t="shared" si="59"/>
        <v>-0.43786093178808722</v>
      </c>
    </row>
    <row r="547" spans="1:13" x14ac:dyDescent="0.2">
      <c r="A547" s="13" t="s">
        <v>818</v>
      </c>
      <c r="B547" s="13">
        <v>0.88888888888888884</v>
      </c>
      <c r="C547" s="13">
        <v>0.24879614767255218</v>
      </c>
      <c r="D547" s="13">
        <v>19.06365503080082</v>
      </c>
      <c r="E547" s="13">
        <v>5.5555555555555552E-2</v>
      </c>
      <c r="F547" s="13">
        <v>0</v>
      </c>
      <c r="G547" s="35">
        <f t="shared" si="56"/>
        <v>-1.9269479455873768</v>
      </c>
      <c r="H547" s="35">
        <f t="shared" si="60"/>
        <v>-1.9269479455873768</v>
      </c>
      <c r="I547" s="42">
        <f t="shared" si="61"/>
        <v>0.12708878137849181</v>
      </c>
      <c r="J547" s="35">
        <f t="shared" si="57"/>
        <v>-0.13592142519659278</v>
      </c>
      <c r="K547" s="20">
        <f t="shared" si="58"/>
        <v>-0.67573546508525129</v>
      </c>
      <c r="L547" s="20">
        <f t="shared" si="62"/>
        <v>0.33721376623638361</v>
      </c>
      <c r="M547" s="20">
        <f t="shared" si="59"/>
        <v>-0.41130276346495365</v>
      </c>
    </row>
    <row r="548" spans="1:13" x14ac:dyDescent="0.2">
      <c r="A548" s="13" t="s">
        <v>819</v>
      </c>
      <c r="B548" s="13">
        <v>0.8571428571428571</v>
      </c>
      <c r="C548" s="13">
        <v>0.52648986829783417</v>
      </c>
      <c r="D548" s="13">
        <v>21.393566050650239</v>
      </c>
      <c r="E548" s="13">
        <v>3.4482758620689655E-2</v>
      </c>
      <c r="F548" s="13">
        <v>0</v>
      </c>
      <c r="G548" s="35">
        <f t="shared" si="56"/>
        <v>-2.0539889311275141</v>
      </c>
      <c r="H548" s="35">
        <f t="shared" si="60"/>
        <v>-2.0539889311275141</v>
      </c>
      <c r="I548" s="42">
        <f t="shared" si="61"/>
        <v>0.11364994208154576</v>
      </c>
      <c r="J548" s="35">
        <f t="shared" si="57"/>
        <v>-0.12064330717744351</v>
      </c>
      <c r="K548" s="20">
        <f t="shared" si="58"/>
        <v>-0.5987991477215282</v>
      </c>
      <c r="L548" s="20">
        <f t="shared" si="62"/>
        <v>0.3546184778805716</v>
      </c>
      <c r="M548" s="20">
        <f t="shared" si="59"/>
        <v>-0.43791362989586641</v>
      </c>
    </row>
    <row r="549" spans="1:13" x14ac:dyDescent="0.2">
      <c r="A549" s="13" t="s">
        <v>820</v>
      </c>
      <c r="B549" s="13">
        <v>1</v>
      </c>
      <c r="C549" s="13">
        <v>1.5102040816326531E-3</v>
      </c>
      <c r="D549" s="13">
        <v>15.570157426420261</v>
      </c>
      <c r="E549" s="13">
        <v>0</v>
      </c>
      <c r="F549" s="13">
        <v>0</v>
      </c>
      <c r="G549" s="35">
        <f t="shared" si="56"/>
        <v>-1.7455363198434761</v>
      </c>
      <c r="H549" s="35">
        <f t="shared" si="60"/>
        <v>-1.7455363198434761</v>
      </c>
      <c r="I549" s="42">
        <f t="shared" si="61"/>
        <v>0.14861108348176855</v>
      </c>
      <c r="J549" s="35">
        <f t="shared" si="57"/>
        <v>-0.16088624362180751</v>
      </c>
      <c r="K549" s="20">
        <f t="shared" si="58"/>
        <v>-0.74424716852910155</v>
      </c>
      <c r="L549" s="20">
        <f t="shared" si="62"/>
        <v>0.32207610397351089</v>
      </c>
      <c r="M549" s="20">
        <f t="shared" si="59"/>
        <v>-0.38872024509053266</v>
      </c>
    </row>
    <row r="550" spans="1:13" x14ac:dyDescent="0.2">
      <c r="A550" s="13" t="s">
        <v>821</v>
      </c>
      <c r="B550" s="13">
        <v>1</v>
      </c>
      <c r="C550" s="13">
        <v>0.26165404974671297</v>
      </c>
      <c r="D550" s="13">
        <v>17.289527720739219</v>
      </c>
      <c r="E550" s="13">
        <v>0</v>
      </c>
      <c r="F550" s="13">
        <v>0</v>
      </c>
      <c r="G550" s="35">
        <f t="shared" si="56"/>
        <v>-1.843530743801868</v>
      </c>
      <c r="H550" s="35">
        <f t="shared" si="60"/>
        <v>-1.843530743801868</v>
      </c>
      <c r="I550" s="42">
        <f t="shared" si="61"/>
        <v>0.13663425259619935</v>
      </c>
      <c r="J550" s="35">
        <f t="shared" si="57"/>
        <v>-0.14691686840610119</v>
      </c>
      <c r="K550" s="20">
        <f t="shared" si="58"/>
        <v>-0.67217312441589139</v>
      </c>
      <c r="L550" s="20">
        <f t="shared" si="62"/>
        <v>0.33801041279623917</v>
      </c>
      <c r="M550" s="20">
        <f t="shared" si="59"/>
        <v>-0.4125054524682904</v>
      </c>
    </row>
    <row r="551" spans="1:13" x14ac:dyDescent="0.2">
      <c r="A551" s="13" t="s">
        <v>822</v>
      </c>
      <c r="B551" s="13">
        <v>1</v>
      </c>
      <c r="C551" s="13">
        <v>0.1275</v>
      </c>
      <c r="D551" s="13">
        <v>16.427104722792606</v>
      </c>
      <c r="E551" s="13">
        <v>0</v>
      </c>
      <c r="F551" s="13">
        <v>0</v>
      </c>
      <c r="G551" s="35">
        <f t="shared" si="56"/>
        <v>-1.7954296049186234</v>
      </c>
      <c r="H551" s="35">
        <f t="shared" si="60"/>
        <v>-1.7954296049186234</v>
      </c>
      <c r="I551" s="42">
        <f t="shared" si="61"/>
        <v>0.14240832728139746</v>
      </c>
      <c r="J551" s="35">
        <f t="shared" si="57"/>
        <v>-0.15362719869571442</v>
      </c>
      <c r="K551" s="20">
        <f t="shared" si="58"/>
        <v>-0.70934111843354986</v>
      </c>
      <c r="L551" s="20">
        <f t="shared" si="62"/>
        <v>0.32974444527415131</v>
      </c>
      <c r="M551" s="20">
        <f t="shared" si="59"/>
        <v>-0.40009621435718179</v>
      </c>
    </row>
    <row r="552" spans="1:13" x14ac:dyDescent="0.2">
      <c r="A552" s="13" t="s">
        <v>823</v>
      </c>
      <c r="B552" s="13">
        <v>1</v>
      </c>
      <c r="C552" s="13">
        <v>0.18654910096818811</v>
      </c>
      <c r="D552" s="13">
        <v>17.579739904175224</v>
      </c>
      <c r="E552" s="13">
        <v>0.35135135135135137</v>
      </c>
      <c r="F552" s="13">
        <v>0</v>
      </c>
      <c r="G552" s="35">
        <f t="shared" si="56"/>
        <v>-1.8856954047168029</v>
      </c>
      <c r="H552" s="35">
        <f t="shared" si="60"/>
        <v>-1.8856954047168029</v>
      </c>
      <c r="I552" s="42">
        <f t="shared" si="61"/>
        <v>0.13173605618996387</v>
      </c>
      <c r="J552" s="35">
        <f t="shared" si="57"/>
        <v>-0.14125952781511367</v>
      </c>
      <c r="K552" s="20">
        <f t="shared" si="58"/>
        <v>-0.69298129451710866</v>
      </c>
      <c r="L552" s="20">
        <f t="shared" si="62"/>
        <v>0.33337019791754358</v>
      </c>
      <c r="M552" s="20">
        <f t="shared" si="59"/>
        <v>-0.40552040651340848</v>
      </c>
    </row>
    <row r="553" spans="1:13" x14ac:dyDescent="0.2">
      <c r="A553" s="13" t="s">
        <v>824</v>
      </c>
      <c r="B553" s="13">
        <v>1</v>
      </c>
      <c r="C553" s="13">
        <v>0.30165396766400299</v>
      </c>
      <c r="D553" s="13">
        <v>17.664613278576319</v>
      </c>
      <c r="E553" s="13">
        <v>0</v>
      </c>
      <c r="F553" s="13">
        <v>0</v>
      </c>
      <c r="G553" s="35">
        <f t="shared" si="56"/>
        <v>-1.8697135114575629</v>
      </c>
      <c r="H553" s="35">
        <f t="shared" si="60"/>
        <v>-1.8697135114575629</v>
      </c>
      <c r="I553" s="42">
        <f t="shared" si="61"/>
        <v>0.13357487512460745</v>
      </c>
      <c r="J553" s="35">
        <f t="shared" si="57"/>
        <v>-0.14337958455216662</v>
      </c>
      <c r="K553" s="20">
        <f t="shared" si="58"/>
        <v>-0.66109096392454858</v>
      </c>
      <c r="L553" s="20">
        <f t="shared" si="62"/>
        <v>0.34049458423323159</v>
      </c>
      <c r="M553" s="20">
        <f t="shared" si="59"/>
        <v>-0.41626509493010283</v>
      </c>
    </row>
    <row r="554" spans="1:13" x14ac:dyDescent="0.2">
      <c r="A554" s="13" t="s">
        <v>825</v>
      </c>
      <c r="B554" s="13">
        <v>1</v>
      </c>
      <c r="C554" s="13">
        <v>5.8960113960113962E-2</v>
      </c>
      <c r="D554" s="13">
        <v>16.147843942505133</v>
      </c>
      <c r="E554" s="13">
        <v>0</v>
      </c>
      <c r="F554" s="13">
        <v>0</v>
      </c>
      <c r="G554" s="35">
        <f t="shared" si="56"/>
        <v>-1.7870536764335254</v>
      </c>
      <c r="H554" s="35">
        <f t="shared" si="60"/>
        <v>-1.7870536764335254</v>
      </c>
      <c r="I554" s="42">
        <f t="shared" si="61"/>
        <v>0.14343433136413161</v>
      </c>
      <c r="J554" s="35">
        <f t="shared" si="57"/>
        <v>-0.15482429324532973</v>
      </c>
      <c r="K554" s="20">
        <f t="shared" si="58"/>
        <v>-0.7283304078296674</v>
      </c>
      <c r="L554" s="20">
        <f t="shared" si="62"/>
        <v>0.32556121480262268</v>
      </c>
      <c r="M554" s="20">
        <f t="shared" si="59"/>
        <v>-0.39387436327589898</v>
      </c>
    </row>
    <row r="555" spans="1:13" x14ac:dyDescent="0.2">
      <c r="A555" s="13" t="s">
        <v>826</v>
      </c>
      <c r="B555" s="13">
        <v>1</v>
      </c>
      <c r="C555" s="13">
        <v>0.2654617074870036</v>
      </c>
      <c r="D555" s="13">
        <v>17.49760438056126</v>
      </c>
      <c r="E555" s="13">
        <v>0</v>
      </c>
      <c r="F555" s="13">
        <v>0</v>
      </c>
      <c r="G555" s="35">
        <f t="shared" si="56"/>
        <v>-1.8633283012444204</v>
      </c>
      <c r="H555" s="35">
        <f t="shared" si="60"/>
        <v>-1.8633283012444204</v>
      </c>
      <c r="I555" s="42">
        <f t="shared" si="61"/>
        <v>0.13431558280022696</v>
      </c>
      <c r="J555" s="35">
        <f t="shared" si="57"/>
        <v>-0.14423485115370413</v>
      </c>
      <c r="K555" s="20">
        <f t="shared" si="58"/>
        <v>-0.67111819539675543</v>
      </c>
      <c r="L555" s="20">
        <f t="shared" si="62"/>
        <v>0.33824650337583095</v>
      </c>
      <c r="M555" s="20">
        <f t="shared" si="59"/>
        <v>-0.41286215398383286</v>
      </c>
    </row>
    <row r="556" spans="1:13" x14ac:dyDescent="0.2">
      <c r="A556" s="13" t="s">
        <v>827</v>
      </c>
      <c r="B556" s="13">
        <v>1</v>
      </c>
      <c r="C556" s="13">
        <v>0.36016275085658345</v>
      </c>
      <c r="D556" s="13">
        <v>18.343600273785079</v>
      </c>
      <c r="E556" s="13">
        <v>9.6774193548387094E-2</v>
      </c>
      <c r="F556" s="13">
        <v>0</v>
      </c>
      <c r="G556" s="35">
        <f t="shared" si="56"/>
        <v>-1.9187519521331833</v>
      </c>
      <c r="H556" s="35">
        <f t="shared" si="60"/>
        <v>-1.9187519521331833</v>
      </c>
      <c r="I556" s="42">
        <f t="shared" si="61"/>
        <v>0.12800080451423246</v>
      </c>
      <c r="J556" s="35">
        <f t="shared" si="57"/>
        <v>-0.13696677768164778</v>
      </c>
      <c r="K556" s="20">
        <f t="shared" si="58"/>
        <v>-0.6448808375229369</v>
      </c>
      <c r="L556" s="20">
        <f t="shared" si="62"/>
        <v>0.34414405432714851</v>
      </c>
      <c r="M556" s="20">
        <f t="shared" si="59"/>
        <v>-0.42181410916345996</v>
      </c>
    </row>
    <row r="557" spans="1:13" x14ac:dyDescent="0.2">
      <c r="A557" s="13" t="s">
        <v>828</v>
      </c>
      <c r="B557" s="13">
        <v>1</v>
      </c>
      <c r="C557" s="13">
        <v>0.17638176402449116</v>
      </c>
      <c r="D557" s="13">
        <v>17.026694045174537</v>
      </c>
      <c r="E557" s="13">
        <v>2.4390243902439025E-2</v>
      </c>
      <c r="F557" s="13">
        <v>0</v>
      </c>
      <c r="G557" s="35">
        <f t="shared" si="56"/>
        <v>-1.8410125487157962</v>
      </c>
      <c r="H557" s="35">
        <f t="shared" si="60"/>
        <v>-1.8410125487157962</v>
      </c>
      <c r="I557" s="42">
        <f t="shared" si="61"/>
        <v>0.13693158422863616</v>
      </c>
      <c r="J557" s="35">
        <f t="shared" si="57"/>
        <v>-0.1472613143649667</v>
      </c>
      <c r="K557" s="20">
        <f t="shared" si="58"/>
        <v>-0.6957982017920834</v>
      </c>
      <c r="L557" s="20">
        <f t="shared" si="62"/>
        <v>0.33274447802682466</v>
      </c>
      <c r="M557" s="20">
        <f t="shared" si="59"/>
        <v>-0.40458221501323788</v>
      </c>
    </row>
    <row r="558" spans="1:13" x14ac:dyDescent="0.2">
      <c r="A558" s="13" t="s">
        <v>829</v>
      </c>
      <c r="B558" s="13">
        <v>0.96551724137931039</v>
      </c>
      <c r="C558" s="13">
        <v>0.27293640374220868</v>
      </c>
      <c r="D558" s="13">
        <v>18.182067077344286</v>
      </c>
      <c r="E558" s="13">
        <v>0</v>
      </c>
      <c r="F558" s="13">
        <v>0</v>
      </c>
      <c r="G558" s="35">
        <f t="shared" si="56"/>
        <v>-1.8997854858518963</v>
      </c>
      <c r="H558" s="35">
        <f t="shared" si="60"/>
        <v>-1.8997854858518963</v>
      </c>
      <c r="I558" s="42">
        <f t="shared" si="61"/>
        <v>0.13013275505640182</v>
      </c>
      <c r="J558" s="35">
        <f t="shared" si="57"/>
        <v>-0.13941467099570681</v>
      </c>
      <c r="K558" s="20">
        <f t="shared" si="58"/>
        <v>-0.66904729655902517</v>
      </c>
      <c r="L558" s="20">
        <f t="shared" si="62"/>
        <v>0.33871019984806883</v>
      </c>
      <c r="M558" s="20">
        <f t="shared" si="59"/>
        <v>-0.41356310835524868</v>
      </c>
    </row>
    <row r="559" spans="1:13" x14ac:dyDescent="0.2">
      <c r="A559" s="13" t="s">
        <v>830</v>
      </c>
      <c r="B559" s="13">
        <v>1</v>
      </c>
      <c r="C559" s="13">
        <v>5.3114093959731545E-2</v>
      </c>
      <c r="D559" s="13">
        <v>16.202600958247775</v>
      </c>
      <c r="E559" s="13">
        <v>0</v>
      </c>
      <c r="F559" s="13">
        <v>0</v>
      </c>
      <c r="G559" s="35">
        <f t="shared" si="56"/>
        <v>-1.7942278858673939</v>
      </c>
      <c r="H559" s="35">
        <f t="shared" si="60"/>
        <v>-1.7942278858673939</v>
      </c>
      <c r="I559" s="42">
        <f t="shared" si="61"/>
        <v>0.14255515413820605</v>
      </c>
      <c r="J559" s="35">
        <f t="shared" si="57"/>
        <v>-0.1537984217053433</v>
      </c>
      <c r="K559" s="20">
        <f t="shared" si="58"/>
        <v>-0.729950074450329</v>
      </c>
      <c r="L559" s="20">
        <f t="shared" si="62"/>
        <v>0.32520568333152083</v>
      </c>
      <c r="M559" s="20">
        <f t="shared" si="59"/>
        <v>-0.3933473505916727</v>
      </c>
    </row>
    <row r="560" spans="1:13" x14ac:dyDescent="0.2">
      <c r="A560" s="13" t="s">
        <v>831</v>
      </c>
      <c r="B560" s="13">
        <v>0.66666666666666663</v>
      </c>
      <c r="C560" s="13">
        <v>6.1786276414051773E-2</v>
      </c>
      <c r="D560" s="13">
        <v>22.165639972621491</v>
      </c>
      <c r="E560" s="13">
        <v>0.19230769230769232</v>
      </c>
      <c r="F560" s="13">
        <v>1</v>
      </c>
      <c r="G560" s="35">
        <f t="shared" si="56"/>
        <v>-2.0946243469368153</v>
      </c>
      <c r="H560" s="35">
        <f t="shared" si="60"/>
        <v>-2.0946243469368153</v>
      </c>
      <c r="I560" s="42">
        <f t="shared" si="61"/>
        <v>0.10962040518572397</v>
      </c>
      <c r="J560" s="35">
        <f t="shared" si="57"/>
        <v>-2.2107317430954647</v>
      </c>
      <c r="K560" s="20">
        <f t="shared" si="58"/>
        <v>-0.72754740657566708</v>
      </c>
      <c r="L560" s="20">
        <f t="shared" si="62"/>
        <v>0.32573316273412489</v>
      </c>
      <c r="M560" s="20">
        <f t="shared" si="59"/>
        <v>-1.1216767520056701</v>
      </c>
    </row>
    <row r="561" spans="1:13" x14ac:dyDescent="0.2">
      <c r="A561" s="13" t="s">
        <v>832</v>
      </c>
      <c r="B561" s="13">
        <v>1</v>
      </c>
      <c r="C561" s="13">
        <v>0.3202225221702219</v>
      </c>
      <c r="D561" s="13">
        <v>18.414784394250514</v>
      </c>
      <c r="E561" s="13">
        <v>0.21052631578947367</v>
      </c>
      <c r="F561" s="13">
        <v>1</v>
      </c>
      <c r="G561" s="35">
        <f t="shared" si="56"/>
        <v>-1.9345984736144537</v>
      </c>
      <c r="H561" s="35">
        <f t="shared" si="60"/>
        <v>-1.9345984736144537</v>
      </c>
      <c r="I561" s="42">
        <f t="shared" si="61"/>
        <v>0.12624247166669311</v>
      </c>
      <c r="J561" s="35">
        <f t="shared" si="57"/>
        <v>-2.0695508429674554</v>
      </c>
      <c r="K561" s="20">
        <f t="shared" si="58"/>
        <v>-0.65594646083942554</v>
      </c>
      <c r="L561" s="20">
        <f t="shared" si="62"/>
        <v>0.34165076986029336</v>
      </c>
      <c r="M561" s="20">
        <f t="shared" si="59"/>
        <v>-1.0739662043983296</v>
      </c>
    </row>
    <row r="562" spans="1:13" x14ac:dyDescent="0.2">
      <c r="A562" s="13" t="s">
        <v>833</v>
      </c>
      <c r="B562" s="13">
        <v>1</v>
      </c>
      <c r="C562" s="13">
        <v>3.9603960396039604E-2</v>
      </c>
      <c r="D562" s="13">
        <v>16.167008898015059</v>
      </c>
      <c r="E562" s="13">
        <v>0</v>
      </c>
      <c r="F562" s="13">
        <v>0</v>
      </c>
      <c r="G562" s="35">
        <f t="shared" si="56"/>
        <v>-1.7945299531784031</v>
      </c>
      <c r="H562" s="35">
        <f t="shared" si="60"/>
        <v>-1.7945299531784031</v>
      </c>
      <c r="I562" s="42">
        <f t="shared" si="61"/>
        <v>0.14251823547603024</v>
      </c>
      <c r="J562" s="35">
        <f t="shared" si="57"/>
        <v>-0.1537553660294235</v>
      </c>
      <c r="K562" s="20">
        <f t="shared" si="58"/>
        <v>-0.73369311884161748</v>
      </c>
      <c r="L562" s="20">
        <f t="shared" si="62"/>
        <v>0.32438482168558147</v>
      </c>
      <c r="M562" s="20">
        <f t="shared" si="59"/>
        <v>-0.39213162787927969</v>
      </c>
    </row>
    <row r="563" spans="1:13" x14ac:dyDescent="0.2">
      <c r="A563" s="13" t="s">
        <v>834</v>
      </c>
      <c r="B563" s="13">
        <v>1</v>
      </c>
      <c r="C563" s="13">
        <v>0</v>
      </c>
      <c r="D563" s="13">
        <v>15.909650924024641</v>
      </c>
      <c r="E563" s="13">
        <v>0</v>
      </c>
      <c r="F563" s="13">
        <v>0</v>
      </c>
      <c r="G563" s="35">
        <f t="shared" si="56"/>
        <v>-1.780052816566174</v>
      </c>
      <c r="H563" s="35">
        <f t="shared" si="60"/>
        <v>-1.780052816566174</v>
      </c>
      <c r="I563" s="42">
        <f t="shared" si="61"/>
        <v>0.14429661243720371</v>
      </c>
      <c r="J563" s="35">
        <f t="shared" si="57"/>
        <v>-0.15583147274535367</v>
      </c>
      <c r="K563" s="20">
        <f t="shared" si="58"/>
        <v>-0.74466557748788842</v>
      </c>
      <c r="L563" s="20">
        <f t="shared" si="62"/>
        <v>0.32198475407159949</v>
      </c>
      <c r="M563" s="20">
        <f t="shared" si="59"/>
        <v>-0.38858550467450192</v>
      </c>
    </row>
    <row r="564" spans="1:13" x14ac:dyDescent="0.2">
      <c r="A564" s="13" t="s">
        <v>835</v>
      </c>
      <c r="B564" s="13">
        <v>1</v>
      </c>
      <c r="C564" s="13">
        <v>3.8827430424835656E-2</v>
      </c>
      <c r="D564" s="13">
        <v>16.167008898015059</v>
      </c>
      <c r="E564" s="13">
        <v>0</v>
      </c>
      <c r="F564" s="13">
        <v>0</v>
      </c>
      <c r="G564" s="35">
        <f t="shared" si="56"/>
        <v>-1.794752697058692</v>
      </c>
      <c r="H564" s="35">
        <f t="shared" si="60"/>
        <v>-1.794752697058692</v>
      </c>
      <c r="I564" s="42">
        <f t="shared" si="61"/>
        <v>0.14249101682931448</v>
      </c>
      <c r="J564" s="35">
        <f t="shared" si="57"/>
        <v>-0.15372362399611561</v>
      </c>
      <c r="K564" s="20">
        <f t="shared" si="58"/>
        <v>-0.73390826002728227</v>
      </c>
      <c r="L564" s="20">
        <f t="shared" si="62"/>
        <v>0.32433767327350826</v>
      </c>
      <c r="M564" s="20">
        <f t="shared" si="59"/>
        <v>-0.39206184441597708</v>
      </c>
    </row>
    <row r="565" spans="1:13" x14ac:dyDescent="0.2">
      <c r="A565" s="13" t="s">
        <v>836</v>
      </c>
      <c r="B565" s="13">
        <v>1</v>
      </c>
      <c r="C565" s="13">
        <v>8.4995475113122165E-2</v>
      </c>
      <c r="D565" s="13">
        <v>16.470910335386723</v>
      </c>
      <c r="E565" s="13">
        <v>0</v>
      </c>
      <c r="F565" s="13">
        <v>0</v>
      </c>
      <c r="G565" s="35">
        <f t="shared" si="56"/>
        <v>-1.8120196684752521</v>
      </c>
      <c r="H565" s="35">
        <f t="shared" si="60"/>
        <v>-1.8120196684752521</v>
      </c>
      <c r="I565" s="42">
        <f t="shared" si="61"/>
        <v>0.14039420765105282</v>
      </c>
      <c r="J565" s="35">
        <f t="shared" si="57"/>
        <v>-0.15128137581286075</v>
      </c>
      <c r="K565" s="20">
        <f t="shared" si="58"/>
        <v>-0.7211171917589666</v>
      </c>
      <c r="L565" s="20">
        <f t="shared" si="62"/>
        <v>0.32714701714671152</v>
      </c>
      <c r="M565" s="20">
        <f t="shared" si="59"/>
        <v>-0.39622842364206107</v>
      </c>
    </row>
    <row r="566" spans="1:13" x14ac:dyDescent="0.2">
      <c r="A566" s="13" t="s">
        <v>837</v>
      </c>
      <c r="B566" s="13">
        <v>0.7142857142857143</v>
      </c>
      <c r="C566" s="13">
        <v>0.21358138110549685</v>
      </c>
      <c r="D566" s="13">
        <v>22.072553045858999</v>
      </c>
      <c r="E566" s="13">
        <v>0</v>
      </c>
      <c r="F566" s="13">
        <v>0</v>
      </c>
      <c r="G566" s="35">
        <f t="shared" si="56"/>
        <v>-2.0879850426722113</v>
      </c>
      <c r="H566" s="35">
        <f t="shared" si="60"/>
        <v>-2.0879850426722113</v>
      </c>
      <c r="I566" s="42">
        <f t="shared" si="61"/>
        <v>0.11027010786969066</v>
      </c>
      <c r="J566" s="35">
        <f t="shared" si="57"/>
        <v>-0.11683735430738153</v>
      </c>
      <c r="K566" s="20">
        <f t="shared" si="58"/>
        <v>-0.68549187747510254</v>
      </c>
      <c r="L566" s="20">
        <f t="shared" si="62"/>
        <v>0.33503667674647342</v>
      </c>
      <c r="M566" s="20">
        <f t="shared" si="59"/>
        <v>-0.4080233928494813</v>
      </c>
    </row>
    <row r="567" spans="1:13" x14ac:dyDescent="0.2">
      <c r="A567" s="13" t="s">
        <v>838</v>
      </c>
      <c r="B567" s="13">
        <v>1</v>
      </c>
      <c r="C567" s="13">
        <v>0.28308943089430894</v>
      </c>
      <c r="D567" s="13">
        <v>17.831622176591377</v>
      </c>
      <c r="E567" s="13">
        <v>0</v>
      </c>
      <c r="F567" s="13">
        <v>0</v>
      </c>
      <c r="G567" s="35">
        <f t="shared" si="56"/>
        <v>-1.8918054450122095</v>
      </c>
      <c r="H567" s="35">
        <f t="shared" si="60"/>
        <v>-1.8918054450122095</v>
      </c>
      <c r="I567" s="42">
        <f t="shared" si="61"/>
        <v>0.13103875077284954</v>
      </c>
      <c r="J567" s="35">
        <f t="shared" si="57"/>
        <v>-0.14045674708483444</v>
      </c>
      <c r="K567" s="20">
        <f t="shared" si="58"/>
        <v>-0.66623435387736285</v>
      </c>
      <c r="L567" s="20">
        <f t="shared" si="62"/>
        <v>0.3393405440742997</v>
      </c>
      <c r="M567" s="20">
        <f t="shared" si="59"/>
        <v>-0.41451676716038949</v>
      </c>
    </row>
    <row r="568" spans="1:13" x14ac:dyDescent="0.2">
      <c r="A568" s="13" t="s">
        <v>839</v>
      </c>
      <c r="B568" s="13">
        <v>1</v>
      </c>
      <c r="C568" s="13">
        <v>0.80663101604278076</v>
      </c>
      <c r="D568" s="13">
        <v>21.289527720739219</v>
      </c>
      <c r="E568" s="13">
        <v>0</v>
      </c>
      <c r="F568" s="13">
        <v>0</v>
      </c>
      <c r="G568" s="35">
        <f t="shared" si="56"/>
        <v>-2.0887849865357784</v>
      </c>
      <c r="H568" s="35">
        <f t="shared" si="60"/>
        <v>-2.0887849865357784</v>
      </c>
      <c r="I568" s="42">
        <f t="shared" si="61"/>
        <v>0.11019164935289712</v>
      </c>
      <c r="J568" s="35">
        <f t="shared" si="57"/>
        <v>-0.11674917579572243</v>
      </c>
      <c r="K568" s="20">
        <f t="shared" si="58"/>
        <v>-0.52118475946308296</v>
      </c>
      <c r="L568" s="20">
        <f t="shared" si="62"/>
        <v>0.37257523905817563</v>
      </c>
      <c r="M568" s="20">
        <f t="shared" si="59"/>
        <v>-0.46613151804667796</v>
      </c>
    </row>
    <row r="569" spans="1:13" x14ac:dyDescent="0.2">
      <c r="A569" s="13" t="s">
        <v>840</v>
      </c>
      <c r="B569" s="13">
        <v>1</v>
      </c>
      <c r="C569" s="13">
        <v>8.6706705145204489E-3</v>
      </c>
      <c r="D569" s="13">
        <v>16.167008898015059</v>
      </c>
      <c r="E569" s="13">
        <v>2.7777777777777776E-2</v>
      </c>
      <c r="F569" s="13">
        <v>0</v>
      </c>
      <c r="G569" s="35">
        <f t="shared" si="56"/>
        <v>-1.802729858851335</v>
      </c>
      <c r="H569" s="35">
        <f t="shared" si="60"/>
        <v>-1.802729858851335</v>
      </c>
      <c r="I569" s="42">
        <f t="shared" si="61"/>
        <v>0.14151908576428754</v>
      </c>
      <c r="J569" s="35">
        <f t="shared" si="57"/>
        <v>-0.15259083041681823</v>
      </c>
      <c r="K569" s="20">
        <f t="shared" si="58"/>
        <v>-0.74226332850307397</v>
      </c>
      <c r="L569" s="20">
        <f t="shared" si="62"/>
        <v>0.32250941453396959</v>
      </c>
      <c r="M569" s="20">
        <f t="shared" si="59"/>
        <v>-0.38935962231593019</v>
      </c>
    </row>
    <row r="570" spans="1:13" x14ac:dyDescent="0.2">
      <c r="A570" s="13" t="s">
        <v>841</v>
      </c>
      <c r="B570" s="13">
        <v>1</v>
      </c>
      <c r="C570" s="13">
        <v>0.1660553092405346</v>
      </c>
      <c r="D570" s="13">
        <v>17.949349760438057</v>
      </c>
      <c r="E570" s="13">
        <v>0.35</v>
      </c>
      <c r="F570" s="13">
        <v>0</v>
      </c>
      <c r="G570" s="35">
        <f t="shared" si="56"/>
        <v>-1.9287135190980729</v>
      </c>
      <c r="H570" s="35">
        <f t="shared" si="60"/>
        <v>-1.9287135190980729</v>
      </c>
      <c r="I570" s="42">
        <f t="shared" si="61"/>
        <v>0.12689304248192793</v>
      </c>
      <c r="J570" s="35">
        <f t="shared" si="57"/>
        <v>-0.13569721344432265</v>
      </c>
      <c r="K570" s="20">
        <f t="shared" si="58"/>
        <v>-0.69865919339359206</v>
      </c>
      <c r="L570" s="20">
        <f t="shared" si="62"/>
        <v>0.33210956892510524</v>
      </c>
      <c r="M570" s="20">
        <f t="shared" si="59"/>
        <v>-0.40363114423610197</v>
      </c>
    </row>
    <row r="571" spans="1:13" x14ac:dyDescent="0.2">
      <c r="A571" s="13" t="s">
        <v>842</v>
      </c>
      <c r="B571" s="13">
        <v>1</v>
      </c>
      <c r="C571" s="13">
        <v>1.4591897716365744E-2</v>
      </c>
      <c r="D571" s="13">
        <v>16.251882272416154</v>
      </c>
      <c r="E571" s="13">
        <v>0</v>
      </c>
      <c r="F571" s="13">
        <v>0</v>
      </c>
      <c r="G571" s="35">
        <f t="shared" si="56"/>
        <v>-1.8102253683194822</v>
      </c>
      <c r="H571" s="35">
        <f t="shared" si="60"/>
        <v>-1.8102253683194822</v>
      </c>
      <c r="I571" s="42">
        <f t="shared" si="61"/>
        <v>0.14061089014053879</v>
      </c>
      <c r="J571" s="35">
        <f t="shared" si="57"/>
        <v>-0.15153347951643215</v>
      </c>
      <c r="K571" s="20">
        <f t="shared" si="58"/>
        <v>-0.7406228253827366</v>
      </c>
      <c r="L571" s="20">
        <f t="shared" si="62"/>
        <v>0.32286796401512058</v>
      </c>
      <c r="M571" s="20">
        <f t="shared" si="59"/>
        <v>-0.38988899408906691</v>
      </c>
    </row>
    <row r="572" spans="1:13" x14ac:dyDescent="0.2">
      <c r="A572" s="13" t="s">
        <v>843</v>
      </c>
      <c r="B572" s="13">
        <v>1</v>
      </c>
      <c r="C572" s="13">
        <v>7.0472397389091711E-3</v>
      </c>
      <c r="D572" s="13">
        <v>16.213552361396303</v>
      </c>
      <c r="E572" s="13">
        <v>0</v>
      </c>
      <c r="F572" s="13">
        <v>0</v>
      </c>
      <c r="G572" s="35">
        <f t="shared" si="56"/>
        <v>-1.8085414023666979</v>
      </c>
      <c r="H572" s="35">
        <f t="shared" si="60"/>
        <v>-1.8085414023666979</v>
      </c>
      <c r="I572" s="42">
        <f t="shared" si="61"/>
        <v>0.14081450286803052</v>
      </c>
      <c r="J572" s="35">
        <f t="shared" si="57"/>
        <v>-0.15177043487189495</v>
      </c>
      <c r="K572" s="20">
        <f t="shared" si="58"/>
        <v>-0.74271310743609853</v>
      </c>
      <c r="L572" s="20">
        <f t="shared" si="62"/>
        <v>0.3224111469915335</v>
      </c>
      <c r="M572" s="20">
        <f t="shared" si="59"/>
        <v>-0.38921458647549428</v>
      </c>
    </row>
    <row r="573" spans="1:13" x14ac:dyDescent="0.2">
      <c r="A573" s="13" t="s">
        <v>844</v>
      </c>
      <c r="B573" s="13">
        <v>1</v>
      </c>
      <c r="C573" s="13">
        <v>0.24245014245014246</v>
      </c>
      <c r="D573" s="13">
        <v>17.779603011635867</v>
      </c>
      <c r="E573" s="13">
        <v>0</v>
      </c>
      <c r="F573" s="13">
        <v>0</v>
      </c>
      <c r="G573" s="35">
        <f t="shared" si="56"/>
        <v>-1.8982401876401258</v>
      </c>
      <c r="H573" s="35">
        <f t="shared" si="60"/>
        <v>-1.8982401876401258</v>
      </c>
      <c r="I573" s="42">
        <f t="shared" si="61"/>
        <v>0.13030778006669499</v>
      </c>
      <c r="J573" s="35">
        <f t="shared" si="57"/>
        <v>-0.13961590011654773</v>
      </c>
      <c r="K573" s="20">
        <f t="shared" si="58"/>
        <v>-0.67749365490201707</v>
      </c>
      <c r="L573" s="20">
        <f t="shared" si="62"/>
        <v>0.33682092222013726</v>
      </c>
      <c r="M573" s="20">
        <f t="shared" si="59"/>
        <v>-0.41071022303524479</v>
      </c>
    </row>
    <row r="574" spans="1:13" x14ac:dyDescent="0.2">
      <c r="A574" s="13" t="s">
        <v>845</v>
      </c>
      <c r="B574" s="13">
        <v>0.61538461538461542</v>
      </c>
      <c r="C574" s="13">
        <v>4.8103625926107646E-2</v>
      </c>
      <c r="D574" s="13">
        <v>22.918548939082822</v>
      </c>
      <c r="E574" s="13">
        <v>3.2258064516129031E-2</v>
      </c>
      <c r="F574" s="13">
        <v>0</v>
      </c>
      <c r="G574" s="35">
        <f t="shared" si="56"/>
        <v>-2.1332292051060828</v>
      </c>
      <c r="H574" s="35">
        <f t="shared" si="60"/>
        <v>-2.1332292051060828</v>
      </c>
      <c r="I574" s="42">
        <f t="shared" si="61"/>
        <v>0.10590882195633086</v>
      </c>
      <c r="J574" s="35">
        <f t="shared" si="57"/>
        <v>-0.11194752014596887</v>
      </c>
      <c r="K574" s="20">
        <f t="shared" si="58"/>
        <v>-0.73133824757108834</v>
      </c>
      <c r="L574" s="20">
        <f t="shared" si="62"/>
        <v>0.32490112692638334</v>
      </c>
      <c r="M574" s="20">
        <f t="shared" si="59"/>
        <v>-0.39289612020897358</v>
      </c>
    </row>
    <row r="575" spans="1:13" x14ac:dyDescent="0.2">
      <c r="A575" s="13" t="s">
        <v>846</v>
      </c>
      <c r="B575" s="13">
        <v>1</v>
      </c>
      <c r="C575" s="13">
        <v>0</v>
      </c>
      <c r="D575" s="13">
        <v>16.550308008213552</v>
      </c>
      <c r="E575" s="13">
        <v>0.15384615384615385</v>
      </c>
      <c r="F575" s="13">
        <v>0</v>
      </c>
      <c r="G575" s="35">
        <f t="shared" si="56"/>
        <v>-1.8406430379251337</v>
      </c>
      <c r="H575" s="35">
        <f t="shared" si="60"/>
        <v>-1.8406430379251337</v>
      </c>
      <c r="I575" s="42">
        <f t="shared" si="61"/>
        <v>0.13697525936251029</v>
      </c>
      <c r="J575" s="35">
        <f t="shared" si="57"/>
        <v>-0.14731192013177752</v>
      </c>
      <c r="K575" s="20">
        <f t="shared" si="58"/>
        <v>-0.74466557748788842</v>
      </c>
      <c r="L575" s="20">
        <f t="shared" si="62"/>
        <v>0.32198475407159949</v>
      </c>
      <c r="M575" s="20">
        <f t="shared" si="59"/>
        <v>-0.38858550467450192</v>
      </c>
    </row>
    <row r="576" spans="1:13" x14ac:dyDescent="0.2">
      <c r="A576" s="13" t="s">
        <v>847</v>
      </c>
      <c r="B576" s="13">
        <v>1</v>
      </c>
      <c r="C576" s="13">
        <v>3.3642691415313227E-3</v>
      </c>
      <c r="D576" s="13">
        <v>16.260095824777551</v>
      </c>
      <c r="E576" s="13">
        <v>0</v>
      </c>
      <c r="F576" s="13">
        <v>0</v>
      </c>
      <c r="G576" s="35">
        <f t="shared" si="56"/>
        <v>-1.8142705554874974</v>
      </c>
      <c r="H576" s="35">
        <f t="shared" si="60"/>
        <v>-1.8142705554874974</v>
      </c>
      <c r="I576" s="42">
        <f t="shared" si="61"/>
        <v>0.14012278215149557</v>
      </c>
      <c r="J576" s="35">
        <f t="shared" si="57"/>
        <v>-0.15096566987078164</v>
      </c>
      <c r="K576" s="20">
        <f t="shared" si="58"/>
        <v>-0.74373349131112143</v>
      </c>
      <c r="L576" s="20">
        <f t="shared" si="62"/>
        <v>0.3221882720923101</v>
      </c>
      <c r="M576" s="20">
        <f t="shared" si="59"/>
        <v>-0.38888571705582581</v>
      </c>
    </row>
    <row r="577" spans="1:13" x14ac:dyDescent="0.2">
      <c r="A577" s="13" t="s">
        <v>848</v>
      </c>
      <c r="B577" s="13">
        <v>1</v>
      </c>
      <c r="C577" s="13">
        <v>1.6400523560209424E-2</v>
      </c>
      <c r="D577" s="13">
        <v>16.396988364134156</v>
      </c>
      <c r="E577" s="13">
        <v>0</v>
      </c>
      <c r="F577" s="13">
        <v>0</v>
      </c>
      <c r="G577" s="35">
        <f t="shared" si="56"/>
        <v>-1.824274435645806</v>
      </c>
      <c r="H577" s="35">
        <f t="shared" si="60"/>
        <v>-1.824274435645806</v>
      </c>
      <c r="I577" s="42">
        <f t="shared" si="61"/>
        <v>0.13892176463845957</v>
      </c>
      <c r="J577" s="35">
        <f t="shared" si="57"/>
        <v>-0.14956991298959715</v>
      </c>
      <c r="K577" s="20">
        <f t="shared" si="58"/>
        <v>-0.74012173730771325</v>
      </c>
      <c r="L577" s="20">
        <f t="shared" si="62"/>
        <v>0.32297752373770316</v>
      </c>
      <c r="M577" s="20">
        <f t="shared" si="59"/>
        <v>-0.3900508068243651</v>
      </c>
    </row>
    <row r="578" spans="1:13" x14ac:dyDescent="0.2">
      <c r="A578" s="13" t="s">
        <v>849</v>
      </c>
      <c r="B578" s="13">
        <v>1</v>
      </c>
      <c r="C578" s="13">
        <v>7.3349937733499376E-2</v>
      </c>
      <c r="D578" s="13">
        <v>16.791238877481177</v>
      </c>
      <c r="E578" s="13">
        <v>0</v>
      </c>
      <c r="F578" s="13">
        <v>0</v>
      </c>
      <c r="G578" s="35">
        <f t="shared" ref="G578:G641" si="63">$V$2+$V$3*B578+$V$4*C578+$V$5*D578+$V$6*E578</f>
        <v>-1.8475193793455542</v>
      </c>
      <c r="H578" s="35">
        <f t="shared" si="60"/>
        <v>-1.8475193793455542</v>
      </c>
      <c r="I578" s="42">
        <f t="shared" si="61"/>
        <v>0.13616441345015309</v>
      </c>
      <c r="J578" s="35">
        <f t="shared" ref="J578:J641" si="64">F578*LN(I578)+(1-F578)*LN(1-I578)</f>
        <v>-0.14637282163124185</v>
      </c>
      <c r="K578" s="20">
        <f t="shared" ref="K578:K641" si="65">MIN(MAX($P$2+$P$3*C578,-35),35)</f>
        <v>-0.7243436412360823</v>
      </c>
      <c r="L578" s="20">
        <f t="shared" si="62"/>
        <v>0.3264372016116473</v>
      </c>
      <c r="M578" s="20">
        <f t="shared" ref="M578:M641" si="66">F578*LN(L578)+(1-F578)*LN(1-L578)</f>
        <v>-0.39517404562493935</v>
      </c>
    </row>
    <row r="579" spans="1:13" x14ac:dyDescent="0.2">
      <c r="A579" s="13" t="s">
        <v>850</v>
      </c>
      <c r="B579" s="13">
        <v>0.91666666666666663</v>
      </c>
      <c r="C579" s="13">
        <v>9.0101237345331826E-3</v>
      </c>
      <c r="D579" s="13">
        <v>17.768651608487339</v>
      </c>
      <c r="E579" s="13">
        <v>0</v>
      </c>
      <c r="F579" s="13">
        <v>0</v>
      </c>
      <c r="G579" s="35">
        <f t="shared" si="63"/>
        <v>-1.8913237864019383</v>
      </c>
      <c r="H579" s="35">
        <f t="shared" ref="H579:H642" si="67">MIN(MAX(G579,-35),35)</f>
        <v>-1.8913237864019383</v>
      </c>
      <c r="I579" s="42">
        <f t="shared" ref="I579:I642" si="68">1/(1+EXP(-H579))</f>
        <v>0.13109360582858365</v>
      </c>
      <c r="J579" s="35">
        <f t="shared" si="64"/>
        <v>-0.14051987623734577</v>
      </c>
      <c r="K579" s="20">
        <f t="shared" si="65"/>
        <v>-0.74216928143349592</v>
      </c>
      <c r="L579" s="20">
        <f t="shared" ref="L579:L642" si="69">1/(1+EXP(-K579))</f>
        <v>0.32252996388819449</v>
      </c>
      <c r="M579" s="20">
        <f t="shared" si="66"/>
        <v>-0.38938995434757634</v>
      </c>
    </row>
    <row r="580" spans="1:13" x14ac:dyDescent="0.2">
      <c r="A580" s="13" t="s">
        <v>851</v>
      </c>
      <c r="B580" s="13">
        <v>0.75</v>
      </c>
      <c r="C580" s="13">
        <v>0.37788579085950724</v>
      </c>
      <c r="D580" s="13">
        <v>23.000684462696782</v>
      </c>
      <c r="E580" s="13">
        <v>3.5714285714285712E-2</v>
      </c>
      <c r="F580" s="13">
        <v>0</v>
      </c>
      <c r="G580" s="35">
        <f t="shared" si="63"/>
        <v>-2.16435958103148</v>
      </c>
      <c r="H580" s="35">
        <f t="shared" si="67"/>
        <v>-2.16435958103148</v>
      </c>
      <c r="I580" s="42">
        <f t="shared" si="68"/>
        <v>0.10299697818810825</v>
      </c>
      <c r="J580" s="35">
        <f t="shared" si="64"/>
        <v>-0.10869604813091975</v>
      </c>
      <c r="K580" s="20">
        <f t="shared" si="65"/>
        <v>-0.63997058810410024</v>
      </c>
      <c r="L580" s="20">
        <f t="shared" si="69"/>
        <v>0.34525318802319954</v>
      </c>
      <c r="M580" s="20">
        <f t="shared" si="66"/>
        <v>-0.42350666467558473</v>
      </c>
    </row>
    <row r="581" spans="1:13" x14ac:dyDescent="0.2">
      <c r="A581" s="13" t="s">
        <v>852</v>
      </c>
      <c r="B581" s="13">
        <v>1</v>
      </c>
      <c r="C581" s="13">
        <v>0.14731818181818182</v>
      </c>
      <c r="D581" s="13">
        <v>17.32785763175907</v>
      </c>
      <c r="E581" s="13">
        <v>0</v>
      </c>
      <c r="F581" s="13">
        <v>0</v>
      </c>
      <c r="G581" s="35">
        <f t="shared" si="63"/>
        <v>-1.880175551291567</v>
      </c>
      <c r="H581" s="35">
        <f t="shared" si="67"/>
        <v>-1.880175551291567</v>
      </c>
      <c r="I581" s="42">
        <f t="shared" si="68"/>
        <v>0.13236871066038769</v>
      </c>
      <c r="J581" s="35">
        <f t="shared" si="64"/>
        <v>-0.14198843643396747</v>
      </c>
      <c r="K581" s="20">
        <f t="shared" si="65"/>
        <v>-0.70385040037733182</v>
      </c>
      <c r="L581" s="20">
        <f t="shared" si="69"/>
        <v>0.33095909803340795</v>
      </c>
      <c r="M581" s="20">
        <f t="shared" si="66"/>
        <v>-0.40191008175930309</v>
      </c>
    </row>
    <row r="582" spans="1:13" x14ac:dyDescent="0.2">
      <c r="A582" s="13" t="s">
        <v>853</v>
      </c>
      <c r="B582" s="13">
        <v>1</v>
      </c>
      <c r="C582" s="13">
        <v>4.0226592833046909E-3</v>
      </c>
      <c r="D582" s="13">
        <v>16.413415468856947</v>
      </c>
      <c r="E582" s="13">
        <v>0</v>
      </c>
      <c r="F582" s="13">
        <v>0</v>
      </c>
      <c r="G582" s="35">
        <f t="shared" si="63"/>
        <v>-1.8294741583973346</v>
      </c>
      <c r="H582" s="35">
        <f t="shared" si="67"/>
        <v>-1.8294741583973346</v>
      </c>
      <c r="I582" s="42">
        <f t="shared" si="68"/>
        <v>0.13830092778644787</v>
      </c>
      <c r="J582" s="35">
        <f t="shared" si="64"/>
        <v>-0.14884917343009973</v>
      </c>
      <c r="K582" s="20">
        <f t="shared" si="65"/>
        <v>-0.74355108130637748</v>
      </c>
      <c r="L582" s="20">
        <f t="shared" si="69"/>
        <v>0.32222810862641904</v>
      </c>
      <c r="M582" s="20">
        <f t="shared" si="66"/>
        <v>-0.38894449105331846</v>
      </c>
    </row>
    <row r="583" spans="1:13" x14ac:dyDescent="0.2">
      <c r="A583" s="13" t="s">
        <v>854</v>
      </c>
      <c r="B583" s="13">
        <v>1</v>
      </c>
      <c r="C583" s="13">
        <v>0</v>
      </c>
      <c r="D583" s="13">
        <v>16.388774811772759</v>
      </c>
      <c r="E583" s="13">
        <v>0</v>
      </c>
      <c r="F583" s="13">
        <v>0</v>
      </c>
      <c r="G583" s="35">
        <f t="shared" si="63"/>
        <v>-1.828154250782885</v>
      </c>
      <c r="H583" s="35">
        <f t="shared" si="67"/>
        <v>-1.828154250782885</v>
      </c>
      <c r="I583" s="42">
        <f t="shared" si="68"/>
        <v>0.1384583012763731</v>
      </c>
      <c r="J583" s="35">
        <f t="shared" si="64"/>
        <v>-0.14903182172048018</v>
      </c>
      <c r="K583" s="20">
        <f t="shared" si="65"/>
        <v>-0.74466557748788842</v>
      </c>
      <c r="L583" s="20">
        <f t="shared" si="69"/>
        <v>0.32198475407159949</v>
      </c>
      <c r="M583" s="20">
        <f t="shared" si="66"/>
        <v>-0.38858550467450192</v>
      </c>
    </row>
    <row r="584" spans="1:13" x14ac:dyDescent="0.2">
      <c r="A584" s="13" t="s">
        <v>855</v>
      </c>
      <c r="B584" s="13">
        <v>1</v>
      </c>
      <c r="C584" s="13">
        <v>0.27738864268008712</v>
      </c>
      <c r="D584" s="13">
        <v>18.414784394250514</v>
      </c>
      <c r="E584" s="13">
        <v>9.3023255813953487E-2</v>
      </c>
      <c r="F584" s="13">
        <v>0</v>
      </c>
      <c r="G584" s="35">
        <f t="shared" si="63"/>
        <v>-1.949732704241721</v>
      </c>
      <c r="H584" s="35">
        <f t="shared" si="67"/>
        <v>-1.949732704241721</v>
      </c>
      <c r="I584" s="42">
        <f t="shared" si="68"/>
        <v>0.12458250699362267</v>
      </c>
      <c r="J584" s="35">
        <f t="shared" si="64"/>
        <v>-0.13305437155273589</v>
      </c>
      <c r="K584" s="20">
        <f t="shared" si="65"/>
        <v>-0.66781378336638819</v>
      </c>
      <c r="L584" s="20">
        <f t="shared" si="69"/>
        <v>0.3389865439855646</v>
      </c>
      <c r="M584" s="20">
        <f t="shared" si="66"/>
        <v>-0.41398108228101832</v>
      </c>
    </row>
    <row r="585" spans="1:13" x14ac:dyDescent="0.2">
      <c r="A585" s="13" t="s">
        <v>856</v>
      </c>
      <c r="B585" s="13">
        <v>1</v>
      </c>
      <c r="C585" s="13">
        <v>0.66946575280286869</v>
      </c>
      <c r="D585" s="13">
        <v>20.832306639288159</v>
      </c>
      <c r="E585" s="13">
        <v>0</v>
      </c>
      <c r="F585" s="13">
        <v>0</v>
      </c>
      <c r="G585" s="35">
        <f t="shared" si="63"/>
        <v>-2.0822276698130078</v>
      </c>
      <c r="H585" s="35">
        <f t="shared" si="67"/>
        <v>-2.0822276698130078</v>
      </c>
      <c r="I585" s="42">
        <f t="shared" si="68"/>
        <v>0.11083623596561216</v>
      </c>
      <c r="J585" s="35">
        <f t="shared" si="64"/>
        <v>-0.11747384892084248</v>
      </c>
      <c r="K585" s="20">
        <f t="shared" si="65"/>
        <v>-0.55918702397285425</v>
      </c>
      <c r="L585" s="20">
        <f t="shared" si="69"/>
        <v>0.36373558754328905</v>
      </c>
      <c r="M585" s="20">
        <f t="shared" si="66"/>
        <v>-0.45214105918266734</v>
      </c>
    </row>
    <row r="586" spans="1:13" x14ac:dyDescent="0.2">
      <c r="A586" s="13" t="s">
        <v>857</v>
      </c>
      <c r="B586" s="13">
        <v>0.8571428571428571</v>
      </c>
      <c r="C586" s="13">
        <v>0.12446605313422469</v>
      </c>
      <c r="D586" s="13">
        <v>19.879534565366189</v>
      </c>
      <c r="E586" s="13">
        <v>0.12</v>
      </c>
      <c r="F586" s="13">
        <v>0</v>
      </c>
      <c r="G586" s="35">
        <f t="shared" si="63"/>
        <v>-2.0152345904402802</v>
      </c>
      <c r="H586" s="35">
        <f t="shared" si="67"/>
        <v>-2.0152345904402802</v>
      </c>
      <c r="I586" s="42">
        <f t="shared" si="68"/>
        <v>0.11761264416626703</v>
      </c>
      <c r="J586" s="35">
        <f t="shared" si="64"/>
        <v>-0.1251241404363834</v>
      </c>
      <c r="K586" s="20">
        <f t="shared" si="65"/>
        <v>-0.71018168731067233</v>
      </c>
      <c r="L586" s="20">
        <f t="shared" si="69"/>
        <v>0.32955869518008951</v>
      </c>
      <c r="M586" s="20">
        <f t="shared" si="66"/>
        <v>-0.39981911951068039</v>
      </c>
    </row>
    <row r="587" spans="1:13" x14ac:dyDescent="0.2">
      <c r="A587" s="13" t="s">
        <v>858</v>
      </c>
      <c r="B587" s="13">
        <v>1</v>
      </c>
      <c r="C587" s="13">
        <v>0.32345177664974617</v>
      </c>
      <c r="D587" s="13">
        <v>18.628336755646817</v>
      </c>
      <c r="E587" s="13">
        <v>0</v>
      </c>
      <c r="F587" s="13">
        <v>0</v>
      </c>
      <c r="G587" s="35">
        <f t="shared" si="63"/>
        <v>-1.9602135140997083</v>
      </c>
      <c r="H587" s="35">
        <f t="shared" si="67"/>
        <v>-1.9602135140997083</v>
      </c>
      <c r="I587" s="42">
        <f t="shared" si="68"/>
        <v>0.12344394230017139</v>
      </c>
      <c r="J587" s="35">
        <f t="shared" si="64"/>
        <v>-0.13175462036268085</v>
      </c>
      <c r="K587" s="20">
        <f t="shared" si="65"/>
        <v>-0.65505178109324524</v>
      </c>
      <c r="L587" s="20">
        <f t="shared" si="69"/>
        <v>0.34185203466874448</v>
      </c>
      <c r="M587" s="20">
        <f t="shared" si="66"/>
        <v>-0.41832550161248977</v>
      </c>
    </row>
    <row r="588" spans="1:13" x14ac:dyDescent="0.2">
      <c r="A588" s="13" t="s">
        <v>859</v>
      </c>
      <c r="B588" s="13">
        <v>1</v>
      </c>
      <c r="C588" s="13">
        <v>0.19434622467771639</v>
      </c>
      <c r="D588" s="13">
        <v>17.831622176591377</v>
      </c>
      <c r="E588" s="13">
        <v>0</v>
      </c>
      <c r="F588" s="13">
        <v>0</v>
      </c>
      <c r="G588" s="35">
        <f t="shared" si="63"/>
        <v>-1.9172610060787014</v>
      </c>
      <c r="H588" s="35">
        <f t="shared" si="67"/>
        <v>-1.9172610060787014</v>
      </c>
      <c r="I588" s="42">
        <f t="shared" si="68"/>
        <v>0.12816731116032601</v>
      </c>
      <c r="J588" s="35">
        <f t="shared" si="64"/>
        <v>-0.13715774407937933</v>
      </c>
      <c r="K588" s="20">
        <f t="shared" si="65"/>
        <v>-0.69082106567617652</v>
      </c>
      <c r="L588" s="20">
        <f t="shared" si="69"/>
        <v>0.33385044799680041</v>
      </c>
      <c r="M588" s="20">
        <f t="shared" si="66"/>
        <v>-0.40624108109254303</v>
      </c>
    </row>
    <row r="589" spans="1:13" x14ac:dyDescent="0.2">
      <c r="A589" s="13" t="s">
        <v>860</v>
      </c>
      <c r="B589" s="13">
        <v>0.90909090909090906</v>
      </c>
      <c r="C589" s="13">
        <v>0.42939489451117357</v>
      </c>
      <c r="D589" s="13">
        <v>20.878850102669404</v>
      </c>
      <c r="E589" s="13">
        <v>0</v>
      </c>
      <c r="F589" s="13">
        <v>0</v>
      </c>
      <c r="G589" s="35">
        <f t="shared" si="63"/>
        <v>-2.0763692755741077</v>
      </c>
      <c r="H589" s="35">
        <f t="shared" si="67"/>
        <v>-2.0763692755741077</v>
      </c>
      <c r="I589" s="42">
        <f t="shared" si="68"/>
        <v>0.11141490752850101</v>
      </c>
      <c r="J589" s="35">
        <f t="shared" si="64"/>
        <v>-0.11812486504295547</v>
      </c>
      <c r="K589" s="20">
        <f t="shared" si="65"/>
        <v>-0.62569975498355923</v>
      </c>
      <c r="L589" s="20">
        <f t="shared" si="69"/>
        <v>0.34848624361660285</v>
      </c>
      <c r="M589" s="20">
        <f t="shared" si="66"/>
        <v>-0.42845676770017416</v>
      </c>
    </row>
    <row r="590" spans="1:13" x14ac:dyDescent="0.2">
      <c r="A590" s="13" t="s">
        <v>861</v>
      </c>
      <c r="B590" s="13">
        <v>1</v>
      </c>
      <c r="C590" s="13">
        <v>1.1431631560157087E-2</v>
      </c>
      <c r="D590" s="13">
        <v>16.6652977412731</v>
      </c>
      <c r="E590" s="13">
        <v>0</v>
      </c>
      <c r="F590" s="13">
        <v>0</v>
      </c>
      <c r="G590" s="35">
        <f t="shared" si="63"/>
        <v>-1.8526365415332275</v>
      </c>
      <c r="H590" s="35">
        <f t="shared" si="67"/>
        <v>-1.8526365415332275</v>
      </c>
      <c r="I590" s="42">
        <f t="shared" si="68"/>
        <v>0.13556363392005252</v>
      </c>
      <c r="J590" s="35">
        <f t="shared" si="64"/>
        <v>-0.14567758434131708</v>
      </c>
      <c r="K590" s="20">
        <f t="shared" si="65"/>
        <v>-0.74149839159791942</v>
      </c>
      <c r="L590" s="20">
        <f t="shared" si="69"/>
        <v>0.32267657371026354</v>
      </c>
      <c r="M590" s="20">
        <f t="shared" si="66"/>
        <v>-0.38960638559958644</v>
      </c>
    </row>
    <row r="591" spans="1:13" x14ac:dyDescent="0.2">
      <c r="A591" s="13" t="s">
        <v>862</v>
      </c>
      <c r="B591" s="13">
        <v>1</v>
      </c>
      <c r="C591" s="13">
        <v>5.6083152620952668E-2</v>
      </c>
      <c r="D591" s="13">
        <v>17.204654346338124</v>
      </c>
      <c r="E591" s="13">
        <v>7.407407407407407E-2</v>
      </c>
      <c r="F591" s="13">
        <v>0</v>
      </c>
      <c r="G591" s="35">
        <f t="shared" si="63"/>
        <v>-1.8921818476308634</v>
      </c>
      <c r="H591" s="35">
        <f t="shared" si="67"/>
        <v>-1.8921818476308634</v>
      </c>
      <c r="I591" s="42">
        <f t="shared" si="68"/>
        <v>0.1309958966633194</v>
      </c>
      <c r="J591" s="35">
        <f t="shared" si="64"/>
        <v>-0.14040743182147125</v>
      </c>
      <c r="K591" s="20">
        <f t="shared" si="65"/>
        <v>-0.7291274831475193</v>
      </c>
      <c r="L591" s="20">
        <f t="shared" si="69"/>
        <v>0.32538622443022869</v>
      </c>
      <c r="M591" s="20">
        <f t="shared" si="66"/>
        <v>-0.39361493621061711</v>
      </c>
    </row>
    <row r="592" spans="1:13" x14ac:dyDescent="0.2">
      <c r="A592" s="13" t="s">
        <v>863</v>
      </c>
      <c r="B592" s="13">
        <v>1</v>
      </c>
      <c r="C592" s="13">
        <v>9.3304790177972038E-2</v>
      </c>
      <c r="D592" s="13">
        <v>17.32785763175907</v>
      </c>
      <c r="E592" s="13">
        <v>0</v>
      </c>
      <c r="F592" s="13">
        <v>0</v>
      </c>
      <c r="G592" s="35">
        <f t="shared" si="63"/>
        <v>-1.8956690324032359</v>
      </c>
      <c r="H592" s="35">
        <f t="shared" si="67"/>
        <v>-1.8956690324032359</v>
      </c>
      <c r="I592" s="42">
        <f t="shared" si="68"/>
        <v>0.13059944015243005</v>
      </c>
      <c r="J592" s="35">
        <f t="shared" si="64"/>
        <v>-0.13995131648059733</v>
      </c>
      <c r="K592" s="20">
        <f t="shared" si="65"/>
        <v>-0.71881505795678713</v>
      </c>
      <c r="L592" s="20">
        <f t="shared" si="69"/>
        <v>0.32765396859736695</v>
      </c>
      <c r="M592" s="20">
        <f t="shared" si="66"/>
        <v>-0.39698214330626341</v>
      </c>
    </row>
    <row r="593" spans="1:13" x14ac:dyDescent="0.2">
      <c r="A593" s="13" t="s">
        <v>864</v>
      </c>
      <c r="B593" s="13">
        <v>1</v>
      </c>
      <c r="C593" s="13">
        <v>0.20841163045733424</v>
      </c>
      <c r="D593" s="13">
        <v>18.135523613963038</v>
      </c>
      <c r="E593" s="13">
        <v>0</v>
      </c>
      <c r="F593" s="13">
        <v>0</v>
      </c>
      <c r="G593" s="35">
        <f t="shared" si="63"/>
        <v>-1.9437364647696636</v>
      </c>
      <c r="H593" s="35">
        <f t="shared" si="67"/>
        <v>-1.9437364647696636</v>
      </c>
      <c r="I593" s="42">
        <f t="shared" si="68"/>
        <v>0.12523794057794146</v>
      </c>
      <c r="J593" s="35">
        <f t="shared" si="64"/>
        <v>-0.13380336169383333</v>
      </c>
      <c r="K593" s="20">
        <f t="shared" si="65"/>
        <v>-0.68692418057386462</v>
      </c>
      <c r="L593" s="20">
        <f t="shared" si="69"/>
        <v>0.33471765352248423</v>
      </c>
      <c r="M593" s="20">
        <f t="shared" si="66"/>
        <v>-0.4075437472661661</v>
      </c>
    </row>
    <row r="594" spans="1:13" x14ac:dyDescent="0.2">
      <c r="A594" s="13" t="s">
        <v>865</v>
      </c>
      <c r="B594" s="13">
        <v>1</v>
      </c>
      <c r="C594" s="13">
        <v>2.6641791044776118E-2</v>
      </c>
      <c r="D594" s="13">
        <v>16.999315537303218</v>
      </c>
      <c r="E594" s="13">
        <v>0</v>
      </c>
      <c r="F594" s="13">
        <v>0</v>
      </c>
      <c r="G594" s="35">
        <f t="shared" si="63"/>
        <v>-1.8818071518624555</v>
      </c>
      <c r="H594" s="35">
        <f t="shared" si="67"/>
        <v>-1.8818071518624555</v>
      </c>
      <c r="I594" s="42">
        <f t="shared" si="68"/>
        <v>0.13218143821872699</v>
      </c>
      <c r="J594" s="35">
        <f t="shared" si="64"/>
        <v>-0.14177261637755192</v>
      </c>
      <c r="K594" s="20">
        <f t="shared" si="65"/>
        <v>-0.73728434723772818</v>
      </c>
      <c r="L594" s="20">
        <f t="shared" si="69"/>
        <v>0.32359826745612097</v>
      </c>
      <c r="M594" s="20">
        <f t="shared" si="66"/>
        <v>-0.39096810054189257</v>
      </c>
    </row>
    <row r="595" spans="1:13" x14ac:dyDescent="0.2">
      <c r="A595" s="13" t="s">
        <v>866</v>
      </c>
      <c r="B595" s="13">
        <v>1</v>
      </c>
      <c r="C595" s="13">
        <v>0.28596777251184835</v>
      </c>
      <c r="D595" s="13">
        <v>18.715947980835043</v>
      </c>
      <c r="E595" s="13">
        <v>0</v>
      </c>
      <c r="F595" s="13">
        <v>0</v>
      </c>
      <c r="G595" s="35">
        <f t="shared" si="63"/>
        <v>-1.9797613108865317</v>
      </c>
      <c r="H595" s="35">
        <f t="shared" si="67"/>
        <v>-1.9797613108865317</v>
      </c>
      <c r="I595" s="42">
        <f t="shared" si="68"/>
        <v>0.12134428458899865</v>
      </c>
      <c r="J595" s="35">
        <f t="shared" si="64"/>
        <v>-0.1293621355983095</v>
      </c>
      <c r="K595" s="20">
        <f t="shared" si="65"/>
        <v>-0.66543689614706347</v>
      </c>
      <c r="L595" s="20">
        <f t="shared" si="69"/>
        <v>0.339519347856655</v>
      </c>
      <c r="M595" s="20">
        <f t="shared" si="66"/>
        <v>-0.41478744819165164</v>
      </c>
    </row>
    <row r="596" spans="1:13" x14ac:dyDescent="0.2">
      <c r="A596" s="13" t="s">
        <v>867</v>
      </c>
      <c r="B596" s="13">
        <v>1</v>
      </c>
      <c r="C596" s="13">
        <v>4.7158060735769721E-3</v>
      </c>
      <c r="D596" s="13">
        <v>16.917180013689254</v>
      </c>
      <c r="E596" s="13">
        <v>0</v>
      </c>
      <c r="F596" s="13">
        <v>0</v>
      </c>
      <c r="G596" s="35">
        <f t="shared" si="63"/>
        <v>-1.8798505548428301</v>
      </c>
      <c r="H596" s="35">
        <f t="shared" si="67"/>
        <v>-1.8798505548428301</v>
      </c>
      <c r="I596" s="42">
        <f t="shared" si="68"/>
        <v>0.13240604006368806</v>
      </c>
      <c r="J596" s="35">
        <f t="shared" si="64"/>
        <v>-0.14203146186057614</v>
      </c>
      <c r="K596" s="20">
        <f t="shared" si="65"/>
        <v>-0.74335904181295298</v>
      </c>
      <c r="L596" s="20">
        <f t="shared" si="69"/>
        <v>0.32227005093711003</v>
      </c>
      <c r="M596" s="20">
        <f t="shared" si="66"/>
        <v>-0.38900637560331047</v>
      </c>
    </row>
    <row r="597" spans="1:13" x14ac:dyDescent="0.2">
      <c r="A597" s="13" t="s">
        <v>868</v>
      </c>
      <c r="B597" s="13">
        <v>1</v>
      </c>
      <c r="C597" s="13">
        <v>0.6636507936507936</v>
      </c>
      <c r="D597" s="13">
        <v>21.251197809719372</v>
      </c>
      <c r="E597" s="13">
        <v>0</v>
      </c>
      <c r="F597" s="13">
        <v>0</v>
      </c>
      <c r="G597" s="35">
        <f t="shared" si="63"/>
        <v>-2.1259500595969159</v>
      </c>
      <c r="H597" s="35">
        <f t="shared" si="67"/>
        <v>-2.1259500595969159</v>
      </c>
      <c r="I597" s="42">
        <f t="shared" si="68"/>
        <v>0.10660007976905495</v>
      </c>
      <c r="J597" s="35">
        <f t="shared" si="64"/>
        <v>-0.11272095935117775</v>
      </c>
      <c r="K597" s="20">
        <f t="shared" si="65"/>
        <v>-0.56079808504320816</v>
      </c>
      <c r="L597" s="20">
        <f t="shared" si="69"/>
        <v>0.363362818356464</v>
      </c>
      <c r="M597" s="20">
        <f t="shared" si="66"/>
        <v>-0.45155535923663986</v>
      </c>
    </row>
    <row r="598" spans="1:13" x14ac:dyDescent="0.2">
      <c r="A598" s="13" t="s">
        <v>869</v>
      </c>
      <c r="B598" s="13">
        <v>1</v>
      </c>
      <c r="C598" s="13">
        <v>0.16561545091279481</v>
      </c>
      <c r="D598" s="13">
        <v>17.998631074606433</v>
      </c>
      <c r="E598" s="13">
        <v>0</v>
      </c>
      <c r="F598" s="13">
        <v>0</v>
      </c>
      <c r="G598" s="35">
        <f t="shared" si="63"/>
        <v>-1.9422690757262542</v>
      </c>
      <c r="H598" s="35">
        <f t="shared" si="67"/>
        <v>-1.9422690757262542</v>
      </c>
      <c r="I598" s="42">
        <f t="shared" si="68"/>
        <v>0.12539878645881999</v>
      </c>
      <c r="J598" s="35">
        <f t="shared" si="64"/>
        <v>-0.1339872524657704</v>
      </c>
      <c r="K598" s="20">
        <f t="shared" si="65"/>
        <v>-0.69878105815820346</v>
      </c>
      <c r="L598" s="20">
        <f t="shared" si="69"/>
        <v>0.332082538313139</v>
      </c>
      <c r="M598" s="20">
        <f t="shared" si="66"/>
        <v>-0.40359067342871052</v>
      </c>
    </row>
    <row r="599" spans="1:13" x14ac:dyDescent="0.2">
      <c r="A599" s="13" t="s">
        <v>870</v>
      </c>
      <c r="B599" s="13">
        <v>1</v>
      </c>
      <c r="C599" s="13">
        <v>0.4549687432636344</v>
      </c>
      <c r="D599" s="13">
        <v>20.3750855578371</v>
      </c>
      <c r="E599" s="13">
        <v>0.19354838709677419</v>
      </c>
      <c r="F599" s="13">
        <v>0</v>
      </c>
      <c r="G599" s="35">
        <f t="shared" si="63"/>
        <v>-2.0931621904153395</v>
      </c>
      <c r="H599" s="35">
        <f t="shared" si="67"/>
        <v>-2.0931621904153395</v>
      </c>
      <c r="I599" s="42">
        <f t="shared" si="68"/>
        <v>0.10976319865791812</v>
      </c>
      <c r="J599" s="35">
        <f t="shared" si="64"/>
        <v>-0.11626778272232283</v>
      </c>
      <c r="K599" s="20">
        <f t="shared" si="65"/>
        <v>-0.61861440303753457</v>
      </c>
      <c r="L599" s="20">
        <f t="shared" si="69"/>
        <v>0.35009664937849955</v>
      </c>
      <c r="M599" s="20">
        <f t="shared" si="66"/>
        <v>-0.43093161849964706</v>
      </c>
    </row>
    <row r="600" spans="1:13" x14ac:dyDescent="0.2">
      <c r="A600" s="13" t="s">
        <v>871</v>
      </c>
      <c r="B600" s="13">
        <v>1</v>
      </c>
      <c r="C600" s="13">
        <v>3.2739130434782611E-2</v>
      </c>
      <c r="D600" s="13">
        <v>17.251197809719372</v>
      </c>
      <c r="E600" s="13">
        <v>0</v>
      </c>
      <c r="F600" s="13">
        <v>0</v>
      </c>
      <c r="G600" s="35">
        <f t="shared" si="63"/>
        <v>-1.9053457705714292</v>
      </c>
      <c r="H600" s="35">
        <f t="shared" si="67"/>
        <v>-1.9053457705714292</v>
      </c>
      <c r="I600" s="42">
        <f t="shared" si="68"/>
        <v>0.1295046341084633</v>
      </c>
      <c r="J600" s="35">
        <f t="shared" si="64"/>
        <v>-0.13869284329003145</v>
      </c>
      <c r="K600" s="20">
        <f t="shared" si="65"/>
        <v>-0.73559505142892267</v>
      </c>
      <c r="L600" s="20">
        <f t="shared" si="69"/>
        <v>0.32396813475617858</v>
      </c>
      <c r="M600" s="20">
        <f t="shared" si="66"/>
        <v>-0.39151506611548342</v>
      </c>
    </row>
    <row r="601" spans="1:13" x14ac:dyDescent="0.2">
      <c r="A601" s="13" t="s">
        <v>872</v>
      </c>
      <c r="B601" s="13">
        <v>0.96153846153846156</v>
      </c>
      <c r="C601" s="13">
        <v>0.50933899413893002</v>
      </c>
      <c r="D601" s="13">
        <v>20.999315537303218</v>
      </c>
      <c r="E601" s="13">
        <v>0</v>
      </c>
      <c r="F601" s="13">
        <v>0</v>
      </c>
      <c r="G601" s="35">
        <f t="shared" si="63"/>
        <v>-2.1113361594718549</v>
      </c>
      <c r="H601" s="35">
        <f t="shared" si="67"/>
        <v>-2.1113361594718549</v>
      </c>
      <c r="I601" s="42">
        <f t="shared" si="68"/>
        <v>0.10799987919316774</v>
      </c>
      <c r="J601" s="35">
        <f t="shared" si="64"/>
        <v>-0.11428901096846844</v>
      </c>
      <c r="K601" s="20">
        <f t="shared" si="65"/>
        <v>-0.60355087597229151</v>
      </c>
      <c r="L601" s="20">
        <f t="shared" si="69"/>
        <v>0.35353173011875422</v>
      </c>
      <c r="M601" s="20">
        <f t="shared" si="66"/>
        <v>-0.4362311618180737</v>
      </c>
    </row>
    <row r="602" spans="1:13" x14ac:dyDescent="0.2">
      <c r="A602" s="13" t="s">
        <v>873</v>
      </c>
      <c r="B602" s="13">
        <v>0.8</v>
      </c>
      <c r="C602" s="13">
        <v>5.2855491329479767E-2</v>
      </c>
      <c r="D602" s="13">
        <v>20.917180013689254</v>
      </c>
      <c r="E602" s="13">
        <v>6.25E-2</v>
      </c>
      <c r="F602" s="13">
        <v>0</v>
      </c>
      <c r="G602" s="35">
        <f t="shared" si="63"/>
        <v>-2.0914381662355979</v>
      </c>
      <c r="H602" s="35">
        <f t="shared" si="67"/>
        <v>-2.0914381662355979</v>
      </c>
      <c r="I602" s="42">
        <f t="shared" si="68"/>
        <v>0.10993177546543273</v>
      </c>
      <c r="J602" s="35">
        <f t="shared" si="64"/>
        <v>-0.11645716241351975</v>
      </c>
      <c r="K602" s="20">
        <f t="shared" si="65"/>
        <v>-0.73002172149365196</v>
      </c>
      <c r="L602" s="20">
        <f t="shared" si="69"/>
        <v>0.32518996080351975</v>
      </c>
      <c r="M602" s="20">
        <f t="shared" si="66"/>
        <v>-0.3933240511292288</v>
      </c>
    </row>
    <row r="603" spans="1:13" x14ac:dyDescent="0.2">
      <c r="A603" s="13" t="s">
        <v>874</v>
      </c>
      <c r="B603" s="13">
        <v>1</v>
      </c>
      <c r="C603" s="13">
        <v>4.3701550387596898E-2</v>
      </c>
      <c r="D603" s="13">
        <v>17.475701574264203</v>
      </c>
      <c r="E603" s="13">
        <v>0</v>
      </c>
      <c r="F603" s="13">
        <v>0</v>
      </c>
      <c r="G603" s="35">
        <f t="shared" si="63"/>
        <v>-1.924740210981053</v>
      </c>
      <c r="H603" s="35">
        <f t="shared" si="67"/>
        <v>-1.924740210981053</v>
      </c>
      <c r="I603" s="42">
        <f t="shared" si="68"/>
        <v>0.12733390303129516</v>
      </c>
      <c r="J603" s="35">
        <f t="shared" si="64"/>
        <v>-0.13620227400486426</v>
      </c>
      <c r="K603" s="20">
        <f t="shared" si="65"/>
        <v>-0.73255786276414114</v>
      </c>
      <c r="L603" s="20">
        <f t="shared" si="69"/>
        <v>0.32463367320957776</v>
      </c>
      <c r="M603" s="20">
        <f t="shared" si="66"/>
        <v>-0.39250002896526126</v>
      </c>
    </row>
    <row r="604" spans="1:13" x14ac:dyDescent="0.2">
      <c r="A604" s="13" t="s">
        <v>875</v>
      </c>
      <c r="B604" s="13">
        <v>0.95238095238095233</v>
      </c>
      <c r="C604" s="13">
        <v>3.4372400507858676E-2</v>
      </c>
      <c r="D604" s="13">
        <v>18.275154004106778</v>
      </c>
      <c r="E604" s="13">
        <v>0</v>
      </c>
      <c r="F604" s="13">
        <v>0</v>
      </c>
      <c r="G604" s="35">
        <f t="shared" si="63"/>
        <v>-1.9660894347045825</v>
      </c>
      <c r="H604" s="35">
        <f t="shared" si="67"/>
        <v>-1.9660894347045825</v>
      </c>
      <c r="I604" s="42">
        <f t="shared" si="68"/>
        <v>0.12280954067599549</v>
      </c>
      <c r="J604" s="35">
        <f t="shared" si="64"/>
        <v>-0.1310311387811757</v>
      </c>
      <c r="K604" s="20">
        <f t="shared" si="65"/>
        <v>-0.73514254647346344</v>
      </c>
      <c r="L604" s="20">
        <f t="shared" si="69"/>
        <v>0.32406724701865691</v>
      </c>
      <c r="M604" s="20">
        <f t="shared" si="66"/>
        <v>-0.39166168572567123</v>
      </c>
    </row>
    <row r="605" spans="1:13" x14ac:dyDescent="0.2">
      <c r="A605" s="13" t="s">
        <v>876</v>
      </c>
      <c r="B605" s="13">
        <v>1</v>
      </c>
      <c r="C605" s="13">
        <v>0.19682453626611934</v>
      </c>
      <c r="D605" s="13">
        <v>18.609171800136892</v>
      </c>
      <c r="E605" s="13">
        <v>2.3809523809523808E-2</v>
      </c>
      <c r="F605" s="13">
        <v>0</v>
      </c>
      <c r="G605" s="35">
        <f t="shared" si="63"/>
        <v>-1.9940348766127127</v>
      </c>
      <c r="H605" s="35">
        <f t="shared" si="67"/>
        <v>-1.9940348766127127</v>
      </c>
      <c r="I605" s="42">
        <f t="shared" si="68"/>
        <v>0.11983064572795672</v>
      </c>
      <c r="J605" s="35">
        <f t="shared" si="64"/>
        <v>-0.12764094198921999</v>
      </c>
      <c r="K605" s="20">
        <f t="shared" si="65"/>
        <v>-0.6901344380979143</v>
      </c>
      <c r="L605" s="20">
        <f t="shared" si="69"/>
        <v>0.33400316749121184</v>
      </c>
      <c r="M605" s="20">
        <f t="shared" si="66"/>
        <v>-0.40647036444586826</v>
      </c>
    </row>
    <row r="606" spans="1:13" x14ac:dyDescent="0.2">
      <c r="A606" s="13" t="s">
        <v>877</v>
      </c>
      <c r="B606" s="13">
        <v>1</v>
      </c>
      <c r="C606" s="13">
        <v>7.8209790209790214E-2</v>
      </c>
      <c r="D606" s="13">
        <v>17.793292265571527</v>
      </c>
      <c r="E606" s="13">
        <v>0</v>
      </c>
      <c r="F606" s="13">
        <v>0</v>
      </c>
      <c r="G606" s="35">
        <f t="shared" si="63"/>
        <v>-1.946726067928962</v>
      </c>
      <c r="H606" s="35">
        <f t="shared" si="67"/>
        <v>-1.946726067928962</v>
      </c>
      <c r="I606" s="42">
        <f t="shared" si="68"/>
        <v>0.12491078617486039</v>
      </c>
      <c r="J606" s="35">
        <f t="shared" si="64"/>
        <v>-0.13342943916465083</v>
      </c>
      <c r="K606" s="20">
        <f t="shared" si="65"/>
        <v>-0.72299719684542452</v>
      </c>
      <c r="L606" s="20">
        <f t="shared" si="69"/>
        <v>0.32673332151422857</v>
      </c>
      <c r="M606" s="20">
        <f t="shared" si="66"/>
        <v>-0.39561377450292629</v>
      </c>
    </row>
    <row r="607" spans="1:13" x14ac:dyDescent="0.2">
      <c r="A607" s="13" t="s">
        <v>878</v>
      </c>
      <c r="B607" s="13">
        <v>0.8</v>
      </c>
      <c r="C607" s="13">
        <v>6.4140533288613119E-2</v>
      </c>
      <c r="D607" s="13">
        <v>20.999315537303218</v>
      </c>
      <c r="E607" s="13">
        <v>0</v>
      </c>
      <c r="F607" s="13">
        <v>0</v>
      </c>
      <c r="G607" s="35">
        <f t="shared" si="63"/>
        <v>-2.0979616752843273</v>
      </c>
      <c r="H607" s="35">
        <f t="shared" si="67"/>
        <v>-2.0979616752843273</v>
      </c>
      <c r="I607" s="42">
        <f t="shared" si="68"/>
        <v>0.10929509347688991</v>
      </c>
      <c r="J607" s="35">
        <f t="shared" si="64"/>
        <v>-0.11574209994478922</v>
      </c>
      <c r="K607" s="20">
        <f t="shared" si="65"/>
        <v>-0.72689514892414686</v>
      </c>
      <c r="L607" s="20">
        <f t="shared" si="69"/>
        <v>0.32587643505991026</v>
      </c>
      <c r="M607" s="20">
        <f t="shared" si="66"/>
        <v>-0.39434185410121581</v>
      </c>
    </row>
    <row r="608" spans="1:13" x14ac:dyDescent="0.2">
      <c r="A608" s="13" t="s">
        <v>879</v>
      </c>
      <c r="B608" s="13">
        <v>1</v>
      </c>
      <c r="C608" s="13">
        <v>2.4175824175824176E-3</v>
      </c>
      <c r="D608" s="13">
        <v>17.338809034907598</v>
      </c>
      <c r="E608" s="13">
        <v>0</v>
      </c>
      <c r="F608" s="13">
        <v>0</v>
      </c>
      <c r="G608" s="35">
        <f t="shared" si="63"/>
        <v>-1.9228390513345528</v>
      </c>
      <c r="H608" s="35">
        <f t="shared" si="67"/>
        <v>-1.9228390513345528</v>
      </c>
      <c r="I608" s="42">
        <f t="shared" si="68"/>
        <v>0.1275453095708953</v>
      </c>
      <c r="J608" s="35">
        <f t="shared" si="64"/>
        <v>-0.13644455699428351</v>
      </c>
      <c r="K608" s="20">
        <f t="shared" si="65"/>
        <v>-0.74399577520459137</v>
      </c>
      <c r="L608" s="20">
        <f t="shared" si="69"/>
        <v>0.3221309964230803</v>
      </c>
      <c r="M608" s="20">
        <f t="shared" si="66"/>
        <v>-0.38880121977275062</v>
      </c>
    </row>
    <row r="609" spans="1:13" x14ac:dyDescent="0.2">
      <c r="A609" s="13" t="s">
        <v>880</v>
      </c>
      <c r="B609" s="13">
        <v>0.8</v>
      </c>
      <c r="C609" s="13">
        <v>9.7782725670284815E-2</v>
      </c>
      <c r="D609" s="13">
        <v>21.664613278576319</v>
      </c>
      <c r="E609" s="13">
        <v>0.16666666666666666</v>
      </c>
      <c r="F609" s="13">
        <v>0</v>
      </c>
      <c r="G609" s="35">
        <f t="shared" si="63"/>
        <v>-2.151064894934215</v>
      </c>
      <c r="H609" s="35">
        <f t="shared" si="67"/>
        <v>-2.151064894934215</v>
      </c>
      <c r="I609" s="42">
        <f t="shared" si="68"/>
        <v>0.104231754633781</v>
      </c>
      <c r="J609" s="35">
        <f t="shared" si="64"/>
        <v>-0.11007355418931132</v>
      </c>
      <c r="K609" s="20">
        <f t="shared" si="65"/>
        <v>-0.71757442541603278</v>
      </c>
      <c r="L609" s="20">
        <f t="shared" si="69"/>
        <v>0.32792733444797223</v>
      </c>
      <c r="M609" s="20">
        <f t="shared" si="66"/>
        <v>-0.39738881104302126</v>
      </c>
    </row>
    <row r="610" spans="1:13" x14ac:dyDescent="0.2">
      <c r="A610" s="13" t="s">
        <v>881</v>
      </c>
      <c r="B610" s="13">
        <v>1</v>
      </c>
      <c r="C610" s="13">
        <v>0.52596296130218378</v>
      </c>
      <c r="D610" s="13">
        <v>20.878850102669404</v>
      </c>
      <c r="E610" s="13">
        <v>2.6315789473684209E-2</v>
      </c>
      <c r="F610" s="13">
        <v>1</v>
      </c>
      <c r="G610" s="35">
        <f t="shared" si="63"/>
        <v>-2.1274257347724048</v>
      </c>
      <c r="H610" s="35">
        <f t="shared" si="67"/>
        <v>-2.1274257347724048</v>
      </c>
      <c r="I610" s="42">
        <f t="shared" si="68"/>
        <v>0.10645962319094365</v>
      </c>
      <c r="J610" s="35">
        <f t="shared" si="64"/>
        <v>-2.2399894906863627</v>
      </c>
      <c r="K610" s="20">
        <f t="shared" si="65"/>
        <v>-0.59894512971833835</v>
      </c>
      <c r="L610" s="20">
        <f t="shared" si="69"/>
        <v>0.35458506853486438</v>
      </c>
      <c r="M610" s="20">
        <f t="shared" si="66"/>
        <v>-1.0368069941392966</v>
      </c>
    </row>
    <row r="611" spans="1:13" x14ac:dyDescent="0.2">
      <c r="A611" s="13" t="s">
        <v>882</v>
      </c>
      <c r="B611" s="13">
        <v>1</v>
      </c>
      <c r="C611" s="13">
        <v>4.6857142857142861E-3</v>
      </c>
      <c r="D611" s="13">
        <v>17.423682409308693</v>
      </c>
      <c r="E611" s="13">
        <v>0</v>
      </c>
      <c r="F611" s="13">
        <v>0</v>
      </c>
      <c r="G611" s="35">
        <f t="shared" si="63"/>
        <v>-1.9307092741276952</v>
      </c>
      <c r="H611" s="35">
        <f t="shared" si="67"/>
        <v>-1.9307092741276952</v>
      </c>
      <c r="I611" s="42">
        <f t="shared" si="68"/>
        <v>0.12667209498826767</v>
      </c>
      <c r="J611" s="35">
        <f t="shared" si="64"/>
        <v>-0.13544418654984239</v>
      </c>
      <c r="K611" s="20">
        <f t="shared" si="65"/>
        <v>-0.74336737888062532</v>
      </c>
      <c r="L611" s="20">
        <f t="shared" si="69"/>
        <v>0.32226823002364008</v>
      </c>
      <c r="M611" s="20">
        <f t="shared" si="66"/>
        <v>-0.38900368882367764</v>
      </c>
    </row>
    <row r="612" spans="1:13" x14ac:dyDescent="0.2">
      <c r="A612" s="13" t="s">
        <v>883</v>
      </c>
      <c r="B612" s="13">
        <v>1</v>
      </c>
      <c r="C612" s="13">
        <v>0.25323480621324085</v>
      </c>
      <c r="D612" s="13">
        <v>19.06365503080082</v>
      </c>
      <c r="E612" s="13">
        <v>0</v>
      </c>
      <c r="F612" s="13">
        <v>0</v>
      </c>
      <c r="G612" s="35">
        <f t="shared" si="63"/>
        <v>-2.0240585025097224</v>
      </c>
      <c r="H612" s="35">
        <f t="shared" si="67"/>
        <v>-2.0240585025097224</v>
      </c>
      <c r="I612" s="42">
        <f t="shared" si="68"/>
        <v>0.11669998473872437</v>
      </c>
      <c r="J612" s="35">
        <f t="shared" si="64"/>
        <v>-0.12409036795348284</v>
      </c>
      <c r="K612" s="20">
        <f t="shared" si="65"/>
        <v>-0.67450571440386509</v>
      </c>
      <c r="L612" s="20">
        <f t="shared" si="69"/>
        <v>0.3374886713009258</v>
      </c>
      <c r="M612" s="20">
        <f t="shared" si="66"/>
        <v>-0.41171762134483086</v>
      </c>
    </row>
    <row r="613" spans="1:13" x14ac:dyDescent="0.2">
      <c r="A613" s="13" t="s">
        <v>884</v>
      </c>
      <c r="B613" s="13">
        <v>0.92307692307692313</v>
      </c>
      <c r="C613" s="13">
        <v>0.45542797608065722</v>
      </c>
      <c r="D613" s="13">
        <v>21.664613278576319</v>
      </c>
      <c r="E613" s="13">
        <v>0</v>
      </c>
      <c r="F613" s="13">
        <v>0</v>
      </c>
      <c r="G613" s="35">
        <f t="shared" si="63"/>
        <v>-2.1600026673569248</v>
      </c>
      <c r="H613" s="35">
        <f t="shared" si="67"/>
        <v>-2.1600026673569248</v>
      </c>
      <c r="I613" s="42">
        <f t="shared" si="68"/>
        <v>0.10340020417105658</v>
      </c>
      <c r="J613" s="35">
        <f t="shared" si="64"/>
        <v>-0.10914567497781756</v>
      </c>
      <c r="K613" s="20">
        <f t="shared" si="65"/>
        <v>-0.61848717048191626</v>
      </c>
      <c r="L613" s="20">
        <f t="shared" si="69"/>
        <v>0.35012559902490398</v>
      </c>
      <c r="M613" s="20">
        <f t="shared" si="66"/>
        <v>-0.43097616403271766</v>
      </c>
    </row>
    <row r="614" spans="1:13" x14ac:dyDescent="0.2">
      <c r="A614" s="13" t="s">
        <v>885</v>
      </c>
      <c r="B614" s="13">
        <v>1</v>
      </c>
      <c r="C614" s="13">
        <v>3.6692999971062304E-2</v>
      </c>
      <c r="D614" s="13">
        <v>17.664613278576319</v>
      </c>
      <c r="E614" s="13">
        <v>0</v>
      </c>
      <c r="F614" s="13">
        <v>0</v>
      </c>
      <c r="G614" s="35">
        <f t="shared" si="63"/>
        <v>-1.9457162882434593</v>
      </c>
      <c r="H614" s="35">
        <f t="shared" si="67"/>
        <v>-1.9457162882434593</v>
      </c>
      <c r="I614" s="42">
        <f t="shared" si="68"/>
        <v>0.12502120506779199</v>
      </c>
      <c r="J614" s="35">
        <f t="shared" si="64"/>
        <v>-0.13355562728137044</v>
      </c>
      <c r="K614" s="20">
        <f t="shared" si="65"/>
        <v>-0.73449961376193829</v>
      </c>
      <c r="L614" s="20">
        <f t="shared" si="69"/>
        <v>0.32420809585575866</v>
      </c>
      <c r="M614" s="20">
        <f t="shared" si="66"/>
        <v>-0.39187008443596927</v>
      </c>
    </row>
    <row r="615" spans="1:13" x14ac:dyDescent="0.2">
      <c r="A615" s="13" t="s">
        <v>886</v>
      </c>
      <c r="B615" s="13">
        <v>1</v>
      </c>
      <c r="C615" s="13">
        <v>0.32015585680655895</v>
      </c>
      <c r="D615" s="13">
        <v>19.534565366187543</v>
      </c>
      <c r="E615" s="13">
        <v>0</v>
      </c>
      <c r="F615" s="13">
        <v>0</v>
      </c>
      <c r="G615" s="35">
        <f t="shared" si="63"/>
        <v>-2.0521393598284909</v>
      </c>
      <c r="H615" s="35">
        <f t="shared" si="67"/>
        <v>-2.0521393598284909</v>
      </c>
      <c r="I615" s="42">
        <f t="shared" si="68"/>
        <v>0.11383638929618772</v>
      </c>
      <c r="J615" s="35">
        <f t="shared" si="64"/>
        <v>-0.12085368323110134</v>
      </c>
      <c r="K615" s="20">
        <f t="shared" si="65"/>
        <v>-0.65596493078381024</v>
      </c>
      <c r="L615" s="20">
        <f t="shared" si="69"/>
        <v>0.34164661551057429</v>
      </c>
      <c r="M615" s="20">
        <f t="shared" si="66"/>
        <v>-0.41801343332655105</v>
      </c>
    </row>
    <row r="616" spans="1:13" x14ac:dyDescent="0.2">
      <c r="A616" s="13" t="s">
        <v>887</v>
      </c>
      <c r="B616" s="13">
        <v>1</v>
      </c>
      <c r="C616" s="13">
        <v>8.1100000000000005E-2</v>
      </c>
      <c r="D616" s="13">
        <v>18.009582477754961</v>
      </c>
      <c r="E616" s="13">
        <v>0</v>
      </c>
      <c r="F616" s="13">
        <v>0</v>
      </c>
      <c r="G616" s="35">
        <f t="shared" si="63"/>
        <v>-1.9676113869101299</v>
      </c>
      <c r="H616" s="35">
        <f t="shared" si="67"/>
        <v>-1.9676113869101299</v>
      </c>
      <c r="I616" s="42">
        <f t="shared" si="68"/>
        <v>0.12264567888589846</v>
      </c>
      <c r="J616" s="35">
        <f t="shared" si="64"/>
        <v>-0.13084435324865429</v>
      </c>
      <c r="K616" s="20">
        <f t="shared" si="65"/>
        <v>-0.72219645098352092</v>
      </c>
      <c r="L616" s="20">
        <f t="shared" si="69"/>
        <v>0.32690949294749555</v>
      </c>
      <c r="M616" s="20">
        <f t="shared" si="66"/>
        <v>-0.39587547538908763</v>
      </c>
    </row>
    <row r="617" spans="1:13" x14ac:dyDescent="0.2">
      <c r="A617" s="13" t="s">
        <v>888</v>
      </c>
      <c r="B617" s="13">
        <v>0.61538461538461542</v>
      </c>
      <c r="C617" s="13">
        <v>7.7297523672774537E-2</v>
      </c>
      <c r="D617" s="13">
        <v>24.424366872005475</v>
      </c>
      <c r="E617" s="13">
        <v>3.8461538461538464E-2</v>
      </c>
      <c r="F617" s="13">
        <v>0</v>
      </c>
      <c r="G617" s="35">
        <f t="shared" si="63"/>
        <v>-2.2758806789470603</v>
      </c>
      <c r="H617" s="35">
        <f t="shared" si="67"/>
        <v>-2.2758806789470603</v>
      </c>
      <c r="I617" s="42">
        <f t="shared" si="68"/>
        <v>9.3140309706652283E-2</v>
      </c>
      <c r="J617" s="35">
        <f t="shared" si="64"/>
        <v>-9.7767537312954705E-2</v>
      </c>
      <c r="K617" s="20">
        <f t="shared" si="65"/>
        <v>-0.72324994446843205</v>
      </c>
      <c r="L617" s="20">
        <f t="shared" si="69"/>
        <v>0.32667772486630026</v>
      </c>
      <c r="M617" s="20">
        <f t="shared" si="66"/>
        <v>-0.39553120045861906</v>
      </c>
    </row>
    <row r="618" spans="1:13" x14ac:dyDescent="0.2">
      <c r="A618" s="13" t="s">
        <v>889</v>
      </c>
      <c r="B618" s="13">
        <v>1</v>
      </c>
      <c r="C618" s="13">
        <v>6.181992337164751E-2</v>
      </c>
      <c r="D618" s="13">
        <v>17.916495550992472</v>
      </c>
      <c r="E618" s="13">
        <v>0</v>
      </c>
      <c r="F618" s="13">
        <v>0</v>
      </c>
      <c r="G618" s="35">
        <f t="shared" si="63"/>
        <v>-1.9637963624789672</v>
      </c>
      <c r="H618" s="35">
        <f t="shared" si="67"/>
        <v>-1.9637963624789672</v>
      </c>
      <c r="I618" s="42">
        <f t="shared" si="68"/>
        <v>0.1230567810231895</v>
      </c>
      <c r="J618" s="35">
        <f t="shared" si="64"/>
        <v>-0.13131303331622707</v>
      </c>
      <c r="K618" s="20">
        <f t="shared" si="65"/>
        <v>-0.72753808453193458</v>
      </c>
      <c r="L618" s="20">
        <f t="shared" si="69"/>
        <v>0.3257352101478852</v>
      </c>
      <c r="M618" s="20">
        <f t="shared" si="66"/>
        <v>-0.39413238193833405</v>
      </c>
    </row>
    <row r="619" spans="1:13" x14ac:dyDescent="0.2">
      <c r="A619" s="13" t="s">
        <v>890</v>
      </c>
      <c r="B619" s="13">
        <v>1</v>
      </c>
      <c r="C619" s="13">
        <v>0.110234273846055</v>
      </c>
      <c r="D619" s="13">
        <v>18.250513347022586</v>
      </c>
      <c r="E619" s="13">
        <v>0</v>
      </c>
      <c r="F619" s="13">
        <v>0</v>
      </c>
      <c r="G619" s="35">
        <f t="shared" si="63"/>
        <v>-1.9834425106274944</v>
      </c>
      <c r="H619" s="35">
        <f t="shared" si="67"/>
        <v>-1.9834425106274944</v>
      </c>
      <c r="I619" s="42">
        <f t="shared" si="68"/>
        <v>0.12095234240148446</v>
      </c>
      <c r="J619" s="35">
        <f t="shared" si="64"/>
        <v>-0.12891616479341847</v>
      </c>
      <c r="K619" s="20">
        <f t="shared" si="65"/>
        <v>-0.71412466695565535</v>
      </c>
      <c r="L619" s="20">
        <f t="shared" si="69"/>
        <v>0.32868808098875513</v>
      </c>
      <c r="M619" s="20">
        <f t="shared" si="66"/>
        <v>-0.39852139307625978</v>
      </c>
    </row>
    <row r="620" spans="1:13" x14ac:dyDescent="0.2">
      <c r="A620" s="13" t="s">
        <v>891</v>
      </c>
      <c r="B620" s="13">
        <v>1</v>
      </c>
      <c r="C620" s="13">
        <v>2.3076923076923078E-2</v>
      </c>
      <c r="D620" s="13">
        <v>17.746748802190282</v>
      </c>
      <c r="E620" s="13">
        <v>0</v>
      </c>
      <c r="F620" s="13">
        <v>0</v>
      </c>
      <c r="G620" s="35">
        <f t="shared" si="63"/>
        <v>-1.9578679544386783</v>
      </c>
      <c r="H620" s="35">
        <f t="shared" si="67"/>
        <v>-1.9578679544386783</v>
      </c>
      <c r="I620" s="42">
        <f t="shared" si="68"/>
        <v>0.12369796908793781</v>
      </c>
      <c r="J620" s="35">
        <f t="shared" si="64"/>
        <v>-0.13204446332395101</v>
      </c>
      <c r="K620" s="20">
        <f t="shared" si="65"/>
        <v>-0.73827201023823441</v>
      </c>
      <c r="L620" s="20">
        <f t="shared" si="69"/>
        <v>0.32338212305520719</v>
      </c>
      <c r="M620" s="20">
        <f t="shared" si="66"/>
        <v>-0.3906486012512147</v>
      </c>
    </row>
    <row r="621" spans="1:13" x14ac:dyDescent="0.2">
      <c r="A621" s="13" t="s">
        <v>892</v>
      </c>
      <c r="B621" s="13">
        <v>1</v>
      </c>
      <c r="C621" s="13">
        <v>9.5709351369177454E-3</v>
      </c>
      <c r="D621" s="13">
        <v>17.700205338809035</v>
      </c>
      <c r="E621" s="13">
        <v>0</v>
      </c>
      <c r="F621" s="13">
        <v>0</v>
      </c>
      <c r="G621" s="35">
        <f t="shared" si="63"/>
        <v>-1.9570693712439851</v>
      </c>
      <c r="H621" s="35">
        <f t="shared" si="67"/>
        <v>-1.9570693712439851</v>
      </c>
      <c r="I621" s="42">
        <f t="shared" si="68"/>
        <v>0.12378455895241426</v>
      </c>
      <c r="J621" s="35">
        <f t="shared" si="64"/>
        <v>-0.13214328101442463</v>
      </c>
      <c r="K621" s="20">
        <f t="shared" si="65"/>
        <v>-0.74201390606549011</v>
      </c>
      <c r="L621" s="20">
        <f t="shared" si="69"/>
        <v>0.32256391502374038</v>
      </c>
      <c r="M621" s="20">
        <f t="shared" si="66"/>
        <v>-0.38944007019696936</v>
      </c>
    </row>
    <row r="622" spans="1:13" x14ac:dyDescent="0.2">
      <c r="A622" s="13" t="s">
        <v>893</v>
      </c>
      <c r="B622" s="13">
        <v>1</v>
      </c>
      <c r="C622" s="13">
        <v>0.11849557522123894</v>
      </c>
      <c r="D622" s="13">
        <v>18.414784394250514</v>
      </c>
      <c r="E622" s="13">
        <v>0</v>
      </c>
      <c r="F622" s="13">
        <v>0</v>
      </c>
      <c r="G622" s="35">
        <f t="shared" si="63"/>
        <v>-1.9975647164405455</v>
      </c>
      <c r="H622" s="35">
        <f t="shared" si="67"/>
        <v>-1.9975647164405455</v>
      </c>
      <c r="I622" s="42">
        <f t="shared" si="68"/>
        <v>0.11945884838103378</v>
      </c>
      <c r="J622" s="35">
        <f t="shared" si="64"/>
        <v>-0.12721861548954258</v>
      </c>
      <c r="K622" s="20">
        <f t="shared" si="65"/>
        <v>-0.71183583556613983</v>
      </c>
      <c r="L622" s="20">
        <f t="shared" si="69"/>
        <v>0.32919331461432549</v>
      </c>
      <c r="M622" s="20">
        <f t="shared" si="66"/>
        <v>-0.39927428279521737</v>
      </c>
    </row>
    <row r="623" spans="1:13" x14ac:dyDescent="0.2">
      <c r="A623" s="13" t="s">
        <v>894</v>
      </c>
      <c r="B623" s="13">
        <v>1</v>
      </c>
      <c r="C623" s="13">
        <v>0</v>
      </c>
      <c r="D623" s="13">
        <v>18.083504449007528</v>
      </c>
      <c r="E623" s="13">
        <v>0.19354838709677419</v>
      </c>
      <c r="F623" s="13">
        <v>0</v>
      </c>
      <c r="G623" s="35">
        <f t="shared" si="63"/>
        <v>-1.9936054937870622</v>
      </c>
      <c r="H623" s="35">
        <f t="shared" si="67"/>
        <v>-1.9936054937870622</v>
      </c>
      <c r="I623" s="42">
        <f t="shared" si="68"/>
        <v>0.11987594066965873</v>
      </c>
      <c r="J623" s="35">
        <f t="shared" si="64"/>
        <v>-0.1276924049343881</v>
      </c>
      <c r="K623" s="20">
        <f t="shared" si="65"/>
        <v>-0.74466557748788842</v>
      </c>
      <c r="L623" s="20">
        <f t="shared" si="69"/>
        <v>0.32198475407159949</v>
      </c>
      <c r="M623" s="20">
        <f t="shared" si="66"/>
        <v>-0.38858550467450192</v>
      </c>
    </row>
    <row r="624" spans="1:13" x14ac:dyDescent="0.2">
      <c r="A624" s="13" t="s">
        <v>895</v>
      </c>
      <c r="B624" s="13">
        <v>1</v>
      </c>
      <c r="C624" s="13">
        <v>0.24876865596011052</v>
      </c>
      <c r="D624" s="13">
        <v>19.329226557152634</v>
      </c>
      <c r="E624" s="13">
        <v>0</v>
      </c>
      <c r="F624" s="13">
        <v>0</v>
      </c>
      <c r="G624" s="35">
        <f t="shared" si="63"/>
        <v>-2.0520015340112758</v>
      </c>
      <c r="H624" s="35">
        <f t="shared" si="67"/>
        <v>-2.0520015340112758</v>
      </c>
      <c r="I624" s="42">
        <f t="shared" si="68"/>
        <v>0.11385029358292119</v>
      </c>
      <c r="J624" s="35">
        <f t="shared" si="64"/>
        <v>-0.12086937378265268</v>
      </c>
      <c r="K624" s="20">
        <f t="shared" si="65"/>
        <v>-0.67574308179011777</v>
      </c>
      <c r="L624" s="20">
        <f t="shared" si="69"/>
        <v>0.33721206390006603</v>
      </c>
      <c r="M624" s="20">
        <f t="shared" si="66"/>
        <v>-0.4113001950137023</v>
      </c>
    </row>
    <row r="625" spans="1:13" x14ac:dyDescent="0.2">
      <c r="A625" s="13" t="s">
        <v>896</v>
      </c>
      <c r="B625" s="13">
        <v>1</v>
      </c>
      <c r="C625" s="13">
        <v>4.3403205918618988E-3</v>
      </c>
      <c r="D625" s="13">
        <v>17.746748802190282</v>
      </c>
      <c r="E625" s="13">
        <v>0</v>
      </c>
      <c r="F625" s="13">
        <v>0</v>
      </c>
      <c r="G625" s="35">
        <f t="shared" si="63"/>
        <v>-1.9632424585733723</v>
      </c>
      <c r="H625" s="35">
        <f t="shared" si="67"/>
        <v>-1.9632424585733723</v>
      </c>
      <c r="I625" s="42">
        <f t="shared" si="68"/>
        <v>0.12311656738511699</v>
      </c>
      <c r="J625" s="35">
        <f t="shared" si="64"/>
        <v>-0.1313812115046431</v>
      </c>
      <c r="K625" s="20">
        <f t="shared" si="65"/>
        <v>-0.74346307178569293</v>
      </c>
      <c r="L625" s="20">
        <f t="shared" si="69"/>
        <v>0.32224732995603478</v>
      </c>
      <c r="M625" s="20">
        <f t="shared" si="66"/>
        <v>-0.38897285104053542</v>
      </c>
    </row>
    <row r="626" spans="1:13" x14ac:dyDescent="0.2">
      <c r="A626" s="13" t="s">
        <v>897</v>
      </c>
      <c r="B626" s="13">
        <v>1</v>
      </c>
      <c r="C626" s="13">
        <v>7.0145190562613424E-2</v>
      </c>
      <c r="D626" s="13">
        <v>18.329911019849419</v>
      </c>
      <c r="E626" s="13">
        <v>2.8571428571428571E-2</v>
      </c>
      <c r="F626" s="13">
        <v>0</v>
      </c>
      <c r="G626" s="35">
        <f t="shared" si="63"/>
        <v>-2.0022205732031306</v>
      </c>
      <c r="H626" s="35">
        <f t="shared" si="67"/>
        <v>-2.0022205732031306</v>
      </c>
      <c r="I626" s="42">
        <f t="shared" si="68"/>
        <v>0.11896997315430909</v>
      </c>
      <c r="J626" s="35">
        <f t="shared" si="64"/>
        <v>-0.12666357094152539</v>
      </c>
      <c r="K626" s="20">
        <f t="shared" si="65"/>
        <v>-0.72523153112014083</v>
      </c>
      <c r="L626" s="20">
        <f t="shared" si="69"/>
        <v>0.3262420060688061</v>
      </c>
      <c r="M626" s="20">
        <f t="shared" si="66"/>
        <v>-0.39488429199637576</v>
      </c>
    </row>
    <row r="627" spans="1:13" x14ac:dyDescent="0.2">
      <c r="A627" s="13" t="s">
        <v>898</v>
      </c>
      <c r="B627" s="13">
        <v>1</v>
      </c>
      <c r="C627" s="13">
        <v>1.0110201193003741E-3</v>
      </c>
      <c r="D627" s="13">
        <v>17.831622176591377</v>
      </c>
      <c r="E627" s="13">
        <v>0</v>
      </c>
      <c r="F627" s="13">
        <v>0</v>
      </c>
      <c r="G627" s="35">
        <f t="shared" si="63"/>
        <v>-1.9727182778604742</v>
      </c>
      <c r="H627" s="35">
        <f t="shared" si="67"/>
        <v>-1.9727182778604742</v>
      </c>
      <c r="I627" s="42">
        <f t="shared" si="68"/>
        <v>0.12209721657847576</v>
      </c>
      <c r="J627" s="35">
        <f t="shared" si="64"/>
        <v>-0.1302194165099218</v>
      </c>
      <c r="K627" s="20">
        <f t="shared" si="65"/>
        <v>-0.74438546973253672</v>
      </c>
      <c r="L627" s="20">
        <f t="shared" si="69"/>
        <v>0.32204590760487906</v>
      </c>
      <c r="M627" s="20">
        <f t="shared" si="66"/>
        <v>-0.38867570366586951</v>
      </c>
    </row>
    <row r="628" spans="1:13" x14ac:dyDescent="0.2">
      <c r="A628" s="13" t="s">
        <v>899</v>
      </c>
      <c r="B628" s="13">
        <v>0.66666666666666663</v>
      </c>
      <c r="C628" s="13">
        <v>0.80313741679137207</v>
      </c>
      <c r="D628" s="13">
        <v>28.6652977412731</v>
      </c>
      <c r="E628" s="13">
        <v>4.6511627906976744E-2</v>
      </c>
      <c r="F628" s="13">
        <v>1</v>
      </c>
      <c r="G628" s="35">
        <f t="shared" si="63"/>
        <v>-2.5380348421084342</v>
      </c>
      <c r="H628" s="35">
        <f t="shared" si="67"/>
        <v>-2.5380348421084342</v>
      </c>
      <c r="I628" s="42">
        <f t="shared" si="68"/>
        <v>7.3234439152595102E-2</v>
      </c>
      <c r="J628" s="35">
        <f t="shared" si="64"/>
        <v>-2.6140894884292822</v>
      </c>
      <c r="K628" s="20">
        <f t="shared" si="65"/>
        <v>-0.5221526771392293</v>
      </c>
      <c r="L628" s="20">
        <f t="shared" si="69"/>
        <v>0.37234900370669094</v>
      </c>
      <c r="M628" s="20">
        <f t="shared" si="66"/>
        <v>-0.98792368251943163</v>
      </c>
    </row>
    <row r="629" spans="1:13" x14ac:dyDescent="0.2">
      <c r="A629" s="13" t="s">
        <v>900</v>
      </c>
      <c r="B629" s="13">
        <v>1</v>
      </c>
      <c r="C629" s="13">
        <v>0.48367242864930454</v>
      </c>
      <c r="D629" s="13">
        <v>20.999315537303218</v>
      </c>
      <c r="E629" s="13">
        <v>0</v>
      </c>
      <c r="F629" s="13">
        <v>0</v>
      </c>
      <c r="G629" s="35">
        <f t="shared" si="63"/>
        <v>-2.1522883751847983</v>
      </c>
      <c r="H629" s="35">
        <f t="shared" si="67"/>
        <v>-2.1522883751847983</v>
      </c>
      <c r="I629" s="42">
        <f t="shared" si="68"/>
        <v>0.10411757664732232</v>
      </c>
      <c r="J629" s="35">
        <f t="shared" si="64"/>
        <v>-0.10994609855456436</v>
      </c>
      <c r="K629" s="20">
        <f t="shared" si="65"/>
        <v>-0.61066191551506621</v>
      </c>
      <c r="L629" s="20">
        <f t="shared" si="69"/>
        <v>0.3519082208317143</v>
      </c>
      <c r="M629" s="20">
        <f t="shared" si="66"/>
        <v>-0.43372295814012451</v>
      </c>
    </row>
    <row r="630" spans="1:13" x14ac:dyDescent="0.2">
      <c r="A630" s="13" t="s">
        <v>901</v>
      </c>
      <c r="B630" s="13">
        <v>1</v>
      </c>
      <c r="C630" s="13">
        <v>0</v>
      </c>
      <c r="D630" s="13">
        <v>17.905544147843944</v>
      </c>
      <c r="E630" s="13">
        <v>2.6315789473684209E-2</v>
      </c>
      <c r="F630" s="13">
        <v>0</v>
      </c>
      <c r="G630" s="35">
        <f t="shared" si="63"/>
        <v>-1.9797919182238475</v>
      </c>
      <c r="H630" s="35">
        <f t="shared" si="67"/>
        <v>-1.9797919182238475</v>
      </c>
      <c r="I630" s="42">
        <f t="shared" si="68"/>
        <v>0.12134102127713092</v>
      </c>
      <c r="J630" s="35">
        <f t="shared" si="64"/>
        <v>-0.12935842162280048</v>
      </c>
      <c r="K630" s="20">
        <f t="shared" si="65"/>
        <v>-0.74466557748788842</v>
      </c>
      <c r="L630" s="20">
        <f t="shared" si="69"/>
        <v>0.32198475407159949</v>
      </c>
      <c r="M630" s="20">
        <f t="shared" si="66"/>
        <v>-0.38858550467450192</v>
      </c>
    </row>
    <row r="631" spans="1:13" x14ac:dyDescent="0.2">
      <c r="A631" s="13" t="s">
        <v>902</v>
      </c>
      <c r="B631" s="13">
        <v>1</v>
      </c>
      <c r="C631" s="13">
        <v>0.33725939149332507</v>
      </c>
      <c r="D631" s="13">
        <v>20.06570841889117</v>
      </c>
      <c r="E631" s="13">
        <v>0</v>
      </c>
      <c r="F631" s="13">
        <v>0</v>
      </c>
      <c r="G631" s="35">
        <f t="shared" si="63"/>
        <v>-2.1005571689682472</v>
      </c>
      <c r="H631" s="35">
        <f t="shared" si="67"/>
        <v>-2.1005571689682472</v>
      </c>
      <c r="I631" s="42">
        <f t="shared" si="68"/>
        <v>0.10904267911571813</v>
      </c>
      <c r="J631" s="35">
        <f t="shared" si="64"/>
        <v>-0.11545875290068894</v>
      </c>
      <c r="K631" s="20">
        <f t="shared" si="65"/>
        <v>-0.65122631815065635</v>
      </c>
      <c r="L631" s="20">
        <f t="shared" si="69"/>
        <v>0.34271324256760399</v>
      </c>
      <c r="M631" s="20">
        <f t="shared" si="66"/>
        <v>-0.4196348908311282</v>
      </c>
    </row>
    <row r="632" spans="1:13" x14ac:dyDescent="0.2">
      <c r="A632" s="13" t="s">
        <v>903</v>
      </c>
      <c r="B632" s="13">
        <v>1</v>
      </c>
      <c r="C632" s="13">
        <v>6.9996310253261793E-2</v>
      </c>
      <c r="D632" s="13">
        <v>18.387405886379192</v>
      </c>
      <c r="E632" s="13">
        <v>0</v>
      </c>
      <c r="F632" s="13">
        <v>0</v>
      </c>
      <c r="G632" s="35">
        <f t="shared" si="63"/>
        <v>-2.0087278435040061</v>
      </c>
      <c r="H632" s="35">
        <f t="shared" si="67"/>
        <v>-2.0087278435040061</v>
      </c>
      <c r="I632" s="42">
        <f t="shared" si="68"/>
        <v>0.11828959571158562</v>
      </c>
      <c r="J632" s="35">
        <f t="shared" si="64"/>
        <v>-0.12589161669971682</v>
      </c>
      <c r="K632" s="20">
        <f t="shared" si="65"/>
        <v>-0.7252727790918404</v>
      </c>
      <c r="L632" s="20">
        <f t="shared" si="69"/>
        <v>0.32623293949304477</v>
      </c>
      <c r="M632" s="20">
        <f t="shared" si="66"/>
        <v>-0.3948708353623317</v>
      </c>
    </row>
    <row r="633" spans="1:13" x14ac:dyDescent="0.2">
      <c r="A633" s="13" t="s">
        <v>904</v>
      </c>
      <c r="B633" s="13">
        <v>1</v>
      </c>
      <c r="C633" s="13">
        <v>2.2908306881475713E-3</v>
      </c>
      <c r="D633" s="13">
        <v>18.034223134839152</v>
      </c>
      <c r="E633" s="13">
        <v>0</v>
      </c>
      <c r="F633" s="13">
        <v>0</v>
      </c>
      <c r="G633" s="35">
        <f t="shared" si="63"/>
        <v>-1.9926912054061747</v>
      </c>
      <c r="H633" s="35">
        <f t="shared" si="67"/>
        <v>-1.9926912054061747</v>
      </c>
      <c r="I633" s="42">
        <f t="shared" si="68"/>
        <v>0.11997243683469143</v>
      </c>
      <c r="J633" s="35">
        <f t="shared" si="64"/>
        <v>-0.12780205022164179</v>
      </c>
      <c r="K633" s="20">
        <f t="shared" si="65"/>
        <v>-0.74403089235185793</v>
      </c>
      <c r="L633" s="20">
        <f t="shared" si="69"/>
        <v>0.32212332819878015</v>
      </c>
      <c r="M633" s="20">
        <f t="shared" si="66"/>
        <v>-0.38878990758575338</v>
      </c>
    </row>
    <row r="634" spans="1:13" x14ac:dyDescent="0.2">
      <c r="A634" s="13" t="s">
        <v>905</v>
      </c>
      <c r="B634" s="13">
        <v>0.5</v>
      </c>
      <c r="C634" s="13">
        <v>0.35211864406779664</v>
      </c>
      <c r="D634" s="13">
        <v>28.580424366872005</v>
      </c>
      <c r="E634" s="13">
        <v>0</v>
      </c>
      <c r="F634" s="13">
        <v>0</v>
      </c>
      <c r="G634" s="35">
        <f t="shared" si="63"/>
        <v>-2.5144575602372981</v>
      </c>
      <c r="H634" s="35">
        <f t="shared" si="67"/>
        <v>-2.5144575602372981</v>
      </c>
      <c r="I634" s="42">
        <f t="shared" si="68"/>
        <v>7.4850845891746315E-2</v>
      </c>
      <c r="J634" s="35">
        <f t="shared" si="64"/>
        <v>-7.7800306784123793E-2</v>
      </c>
      <c r="K634" s="20">
        <f t="shared" si="65"/>
        <v>-0.6471094941573623</v>
      </c>
      <c r="L634" s="20">
        <f t="shared" si="69"/>
        <v>0.3436412015095382</v>
      </c>
      <c r="M634" s="20">
        <f t="shared" si="66"/>
        <v>-0.42104769064170272</v>
      </c>
    </row>
    <row r="635" spans="1:13" x14ac:dyDescent="0.2">
      <c r="A635" s="13" t="s">
        <v>906</v>
      </c>
      <c r="B635" s="13">
        <v>1</v>
      </c>
      <c r="C635" s="13">
        <v>0.32795411800218266</v>
      </c>
      <c r="D635" s="13">
        <v>20.191649555099247</v>
      </c>
      <c r="E635" s="13">
        <v>0</v>
      </c>
      <c r="F635" s="13">
        <v>0</v>
      </c>
      <c r="G635" s="35">
        <f t="shared" si="63"/>
        <v>-2.1158701473943626</v>
      </c>
      <c r="H635" s="35">
        <f t="shared" si="67"/>
        <v>-2.1158701473943626</v>
      </c>
      <c r="I635" s="42">
        <f t="shared" si="68"/>
        <v>0.1075638690402415</v>
      </c>
      <c r="J635" s="35">
        <f t="shared" si="64"/>
        <v>-0.11380032983887184</v>
      </c>
      <c r="K635" s="20">
        <f t="shared" si="65"/>
        <v>-0.65380438679714481</v>
      </c>
      <c r="L635" s="20">
        <f t="shared" si="69"/>
        <v>0.3421327402789841</v>
      </c>
      <c r="M635" s="20">
        <f t="shared" si="66"/>
        <v>-0.4187521009544321</v>
      </c>
    </row>
    <row r="636" spans="1:13" x14ac:dyDescent="0.2">
      <c r="A636" s="13" t="s">
        <v>907</v>
      </c>
      <c r="B636" s="13">
        <v>1</v>
      </c>
      <c r="C636" s="13">
        <v>0.64100000000000001</v>
      </c>
      <c r="D636" s="13">
        <v>22.250513347022586</v>
      </c>
      <c r="E636" s="13">
        <v>0</v>
      </c>
      <c r="F636" s="13">
        <v>0</v>
      </c>
      <c r="G636" s="35">
        <f t="shared" si="63"/>
        <v>-2.2327731791148926</v>
      </c>
      <c r="H636" s="35">
        <f t="shared" si="67"/>
        <v>-2.2327731791148926</v>
      </c>
      <c r="I636" s="42">
        <f t="shared" si="68"/>
        <v>9.6845808830675381E-2</v>
      </c>
      <c r="J636" s="35">
        <f t="shared" si="64"/>
        <v>-0.10186198580167732</v>
      </c>
      <c r="K636" s="20">
        <f t="shared" si="65"/>
        <v>-0.56707359118333156</v>
      </c>
      <c r="L636" s="20">
        <f t="shared" si="69"/>
        <v>0.3619123522478993</v>
      </c>
      <c r="M636" s="20">
        <f t="shared" si="66"/>
        <v>-0.44927962615117917</v>
      </c>
    </row>
    <row r="637" spans="1:13" x14ac:dyDescent="0.2">
      <c r="A637" s="13" t="s">
        <v>908</v>
      </c>
      <c r="B637" s="13">
        <v>1</v>
      </c>
      <c r="C637" s="13">
        <v>1.7620772946859904</v>
      </c>
      <c r="D637" s="13">
        <v>30.581793292265573</v>
      </c>
      <c r="E637" s="13">
        <v>0.48148148148148145</v>
      </c>
      <c r="F637" s="13">
        <v>0</v>
      </c>
      <c r="G637" s="35">
        <f t="shared" si="63"/>
        <v>-2.7359446866441317</v>
      </c>
      <c r="H637" s="35">
        <f t="shared" si="67"/>
        <v>-2.7359446866441317</v>
      </c>
      <c r="I637" s="42">
        <f t="shared" si="68"/>
        <v>6.0885366902061699E-2</v>
      </c>
      <c r="J637" s="35">
        <f t="shared" si="64"/>
        <v>-6.2817727248522942E-2</v>
      </c>
      <c r="K637" s="20">
        <f t="shared" si="65"/>
        <v>-0.25647399123914422</v>
      </c>
      <c r="L637" s="20">
        <f t="shared" si="69"/>
        <v>0.43623067594148113</v>
      </c>
      <c r="M637" s="20">
        <f t="shared" si="66"/>
        <v>-0.57311011104359177</v>
      </c>
    </row>
    <row r="638" spans="1:13" x14ac:dyDescent="0.2">
      <c r="A638" s="13" t="s">
        <v>909</v>
      </c>
      <c r="B638" s="13">
        <v>1</v>
      </c>
      <c r="C638" s="13">
        <v>4.9435483870967745E-2</v>
      </c>
      <c r="D638" s="13">
        <v>18.414784394250514</v>
      </c>
      <c r="E638" s="13">
        <v>0</v>
      </c>
      <c r="F638" s="13">
        <v>0</v>
      </c>
      <c r="G638" s="35">
        <f t="shared" si="63"/>
        <v>-2.0173742708568434</v>
      </c>
      <c r="H638" s="35">
        <f t="shared" si="67"/>
        <v>-2.0173742708568434</v>
      </c>
      <c r="I638" s="42">
        <f t="shared" si="68"/>
        <v>0.11739076994419165</v>
      </c>
      <c r="J638" s="35">
        <f t="shared" si="64"/>
        <v>-0.12487272439964096</v>
      </c>
      <c r="K638" s="20">
        <f t="shared" si="65"/>
        <v>-0.73096925022646553</v>
      </c>
      <c r="L638" s="20">
        <f t="shared" si="69"/>
        <v>0.32498206817466524</v>
      </c>
      <c r="M638" s="20">
        <f t="shared" si="66"/>
        <v>-0.39301602279530573</v>
      </c>
    </row>
    <row r="639" spans="1:13" x14ac:dyDescent="0.2">
      <c r="A639" s="13" t="s">
        <v>910</v>
      </c>
      <c r="B639" s="13">
        <v>0.8</v>
      </c>
      <c r="C639" s="13">
        <v>0.28355721571726167</v>
      </c>
      <c r="D639" s="13">
        <v>23.288158795345655</v>
      </c>
      <c r="E639" s="13">
        <v>2.1276595744680851E-2</v>
      </c>
      <c r="F639" s="13">
        <v>0</v>
      </c>
      <c r="G639" s="35">
        <f t="shared" si="63"/>
        <v>-2.2642948686365472</v>
      </c>
      <c r="H639" s="35">
        <f t="shared" si="67"/>
        <v>-2.2642948686365472</v>
      </c>
      <c r="I639" s="42">
        <f t="shared" si="68"/>
        <v>9.4123531113875974E-2</v>
      </c>
      <c r="J639" s="35">
        <f t="shared" si="64"/>
        <v>-9.8852330043175188E-2</v>
      </c>
      <c r="K639" s="20">
        <f t="shared" si="65"/>
        <v>-0.6661047519493265</v>
      </c>
      <c r="L639" s="20">
        <f t="shared" si="69"/>
        <v>0.33936959994618066</v>
      </c>
      <c r="M639" s="20">
        <f t="shared" si="66"/>
        <v>-0.41456074823199784</v>
      </c>
    </row>
    <row r="640" spans="1:13" x14ac:dyDescent="0.2">
      <c r="A640" s="13" t="s">
        <v>911</v>
      </c>
      <c r="B640" s="13">
        <v>1</v>
      </c>
      <c r="C640" s="13">
        <v>1.8704893722194759E-2</v>
      </c>
      <c r="D640" s="13">
        <v>18.223134839151268</v>
      </c>
      <c r="E640" s="13">
        <v>0</v>
      </c>
      <c r="F640" s="13">
        <v>0</v>
      </c>
      <c r="G640" s="35">
        <f t="shared" si="63"/>
        <v>-2.006948618869429</v>
      </c>
      <c r="H640" s="35">
        <f t="shared" si="67"/>
        <v>-2.006948618869429</v>
      </c>
      <c r="I640" s="42">
        <f t="shared" si="68"/>
        <v>0.1184752898658173</v>
      </c>
      <c r="J640" s="35">
        <f t="shared" si="64"/>
        <v>-0.12610224562083958</v>
      </c>
      <c r="K640" s="20">
        <f t="shared" si="65"/>
        <v>-0.73948330099843418</v>
      </c>
      <c r="L640" s="20">
        <f t="shared" si="69"/>
        <v>0.323117141938355</v>
      </c>
      <c r="M640" s="20">
        <f t="shared" si="66"/>
        <v>-0.39025705196958632</v>
      </c>
    </row>
    <row r="641" spans="1:13" x14ac:dyDescent="0.2">
      <c r="A641" s="13" t="s">
        <v>912</v>
      </c>
      <c r="B641" s="13">
        <v>1</v>
      </c>
      <c r="C641" s="13">
        <v>0.17526616694193875</v>
      </c>
      <c r="D641" s="13">
        <v>19.252566735112936</v>
      </c>
      <c r="E641" s="13">
        <v>0</v>
      </c>
      <c r="F641" s="13">
        <v>0</v>
      </c>
      <c r="G641" s="35">
        <f t="shared" si="63"/>
        <v>-2.0653891393168626</v>
      </c>
      <c r="H641" s="35">
        <f t="shared" si="67"/>
        <v>-2.0653891393168626</v>
      </c>
      <c r="I641" s="42">
        <f t="shared" si="68"/>
        <v>0.11250660587061596</v>
      </c>
      <c r="J641" s="35">
        <f t="shared" si="64"/>
        <v>-0.1193542008947641</v>
      </c>
      <c r="K641" s="20">
        <f t="shared" si="65"/>
        <v>-0.69610728307415215</v>
      </c>
      <c r="L641" s="20">
        <f t="shared" si="69"/>
        <v>0.33267585762061719</v>
      </c>
      <c r="M641" s="20">
        <f t="shared" si="66"/>
        <v>-0.40447938052819238</v>
      </c>
    </row>
    <row r="642" spans="1:13" x14ac:dyDescent="0.2">
      <c r="A642" s="13" t="s">
        <v>913</v>
      </c>
      <c r="B642" s="13">
        <v>1</v>
      </c>
      <c r="C642" s="13">
        <v>2.8953356086461889E-2</v>
      </c>
      <c r="D642" s="13">
        <v>18.329911019849419</v>
      </c>
      <c r="E642" s="13">
        <v>0</v>
      </c>
      <c r="F642" s="13">
        <v>0</v>
      </c>
      <c r="G642" s="35">
        <f t="shared" ref="G642:G705" si="70">$V$2+$V$3*B642+$V$4*C642+$V$5*D642+$V$6*E642</f>
        <v>-2.014728645022509</v>
      </c>
      <c r="H642" s="35">
        <f t="shared" si="67"/>
        <v>-2.014728645022509</v>
      </c>
      <c r="I642" s="42">
        <f t="shared" si="68"/>
        <v>0.11766516129545607</v>
      </c>
      <c r="J642" s="35">
        <f t="shared" ref="J642:J705" si="71">F642*LN(I642)+(1-F642)*LN(1-I642)</f>
        <v>-0.12518365929931494</v>
      </c>
      <c r="K642" s="20">
        <f t="shared" ref="K642:K705" si="72">MIN(MAX($P$2+$P$3*C642,-35),35)</f>
        <v>-0.73664391755406955</v>
      </c>
      <c r="L642" s="20">
        <f t="shared" si="69"/>
        <v>0.32373846209413121</v>
      </c>
      <c r="M642" s="20">
        <f t="shared" ref="M642:M705" si="73">F642*LN(L642)+(1-F642)*LN(1-L642)</f>
        <v>-0.39117538736866603</v>
      </c>
    </row>
    <row r="643" spans="1:13" x14ac:dyDescent="0.2">
      <c r="A643" s="13" t="s">
        <v>914</v>
      </c>
      <c r="B643" s="13">
        <v>1</v>
      </c>
      <c r="C643" s="13">
        <v>5.0162714027438049E-2</v>
      </c>
      <c r="D643" s="13">
        <v>18.499657768651609</v>
      </c>
      <c r="E643" s="13">
        <v>0</v>
      </c>
      <c r="F643" s="13">
        <v>0</v>
      </c>
      <c r="G643" s="35">
        <f t="shared" si="70"/>
        <v>-2.025686493880662</v>
      </c>
      <c r="H643" s="35">
        <f t="shared" ref="H643:H706" si="74">MIN(MAX(G643,-35),35)</f>
        <v>-2.025686493880662</v>
      </c>
      <c r="I643" s="42">
        <f t="shared" ref="I643:I706" si="75">1/(1+EXP(-H643))</f>
        <v>0.11653227429007391</v>
      </c>
      <c r="J643" s="35">
        <f t="shared" si="71"/>
        <v>-0.123900517929323</v>
      </c>
      <c r="K643" s="20">
        <f t="shared" si="72"/>
        <v>-0.73076776778030628</v>
      </c>
      <c r="L643" s="20">
        <f t="shared" ref="L643:L706" si="76">1/(1+EXP(-K643))</f>
        <v>0.32502626868018952</v>
      </c>
      <c r="M643" s="20">
        <f t="shared" si="73"/>
        <v>-0.39308150543011999</v>
      </c>
    </row>
    <row r="644" spans="1:13" x14ac:dyDescent="0.2">
      <c r="A644" s="13" t="s">
        <v>915</v>
      </c>
      <c r="B644" s="13">
        <v>1</v>
      </c>
      <c r="C644" s="13">
        <v>0.36621932632553511</v>
      </c>
      <c r="D644" s="13">
        <v>20.6652977412731</v>
      </c>
      <c r="E644" s="13">
        <v>0</v>
      </c>
      <c r="F644" s="13">
        <v>0</v>
      </c>
      <c r="G644" s="35">
        <f t="shared" si="70"/>
        <v>-2.1524456603195636</v>
      </c>
      <c r="H644" s="35">
        <f t="shared" si="74"/>
        <v>-2.1524456603195636</v>
      </c>
      <c r="I644" s="42">
        <f t="shared" si="75"/>
        <v>0.10410290645848649</v>
      </c>
      <c r="J644" s="35">
        <f t="shared" si="71"/>
        <v>-0.10992972356121518</v>
      </c>
      <c r="K644" s="20">
        <f t="shared" si="72"/>
        <v>-0.64320283554519186</v>
      </c>
      <c r="L644" s="20">
        <f t="shared" si="76"/>
        <v>0.34452289333592934</v>
      </c>
      <c r="M644" s="20">
        <f t="shared" si="73"/>
        <v>-0.42239190138587834</v>
      </c>
    </row>
    <row r="645" spans="1:13" x14ac:dyDescent="0.2">
      <c r="A645" s="13" t="s">
        <v>916</v>
      </c>
      <c r="B645" s="13">
        <v>1</v>
      </c>
      <c r="C645" s="13">
        <v>0.68504976967432274</v>
      </c>
      <c r="D645" s="13">
        <v>22.748802190280628</v>
      </c>
      <c r="E645" s="13">
        <v>0</v>
      </c>
      <c r="F645" s="13">
        <v>0</v>
      </c>
      <c r="G645" s="35">
        <f t="shared" si="70"/>
        <v>-2.270163206536707</v>
      </c>
      <c r="H645" s="35">
        <f t="shared" si="74"/>
        <v>-2.270163206536707</v>
      </c>
      <c r="I645" s="42">
        <f t="shared" si="75"/>
        <v>9.362436180166557E-2</v>
      </c>
      <c r="J645" s="35">
        <f t="shared" si="71"/>
        <v>-9.8301447168896605E-2</v>
      </c>
      <c r="K645" s="20">
        <f t="shared" si="72"/>
        <v>-0.55486940071106761</v>
      </c>
      <c r="L645" s="20">
        <f t="shared" si="76"/>
        <v>0.36473541045374069</v>
      </c>
      <c r="M645" s="20">
        <f t="shared" si="73"/>
        <v>-0.45371369042416887</v>
      </c>
    </row>
    <row r="646" spans="1:13" x14ac:dyDescent="0.2">
      <c r="A646" s="13" t="s">
        <v>917</v>
      </c>
      <c r="B646" s="13">
        <v>1</v>
      </c>
      <c r="C646" s="13">
        <v>0.16860322944522013</v>
      </c>
      <c r="D646" s="13">
        <v>19.383983572895279</v>
      </c>
      <c r="E646" s="13">
        <v>0</v>
      </c>
      <c r="F646" s="13">
        <v>0</v>
      </c>
      <c r="G646" s="35">
        <f t="shared" si="70"/>
        <v>-2.0804939070726585</v>
      </c>
      <c r="H646" s="35">
        <f t="shared" si="74"/>
        <v>-2.0804939070726585</v>
      </c>
      <c r="I646" s="42">
        <f t="shared" si="75"/>
        <v>0.11100721631722932</v>
      </c>
      <c r="J646" s="35">
        <f t="shared" si="71"/>
        <v>-0.11766616084339349</v>
      </c>
      <c r="K646" s="20">
        <f t="shared" si="72"/>
        <v>-0.69795328042932436</v>
      </c>
      <c r="L646" s="20">
        <f t="shared" si="76"/>
        <v>0.33226616801149123</v>
      </c>
      <c r="M646" s="20">
        <f t="shared" si="73"/>
        <v>-0.40386563995684366</v>
      </c>
    </row>
    <row r="647" spans="1:13" x14ac:dyDescent="0.2">
      <c r="A647" s="13" t="s">
        <v>918</v>
      </c>
      <c r="B647" s="13">
        <v>0.33333333333333331</v>
      </c>
      <c r="C647" s="13">
        <v>0.10134228187919463</v>
      </c>
      <c r="D647" s="13">
        <v>30.759753593429156</v>
      </c>
      <c r="E647" s="13">
        <v>0.4</v>
      </c>
      <c r="F647" s="13">
        <v>0</v>
      </c>
      <c r="G647" s="35">
        <f t="shared" si="70"/>
        <v>-2.649934695601003</v>
      </c>
      <c r="H647" s="35">
        <f t="shared" si="74"/>
        <v>-2.649934695601003</v>
      </c>
      <c r="I647" s="42">
        <f t="shared" si="75"/>
        <v>6.5993034606675979E-2</v>
      </c>
      <c r="J647" s="35">
        <f t="shared" si="71"/>
        <v>-6.8271383186536777E-2</v>
      </c>
      <c r="K647" s="20">
        <f t="shared" si="72"/>
        <v>-0.71658823406267391</v>
      </c>
      <c r="L647" s="20">
        <f t="shared" si="76"/>
        <v>0.32814471901612907</v>
      </c>
      <c r="M647" s="20">
        <f t="shared" si="73"/>
        <v>-0.39771231733011497</v>
      </c>
    </row>
    <row r="648" spans="1:13" x14ac:dyDescent="0.2">
      <c r="A648" s="13" t="s">
        <v>919</v>
      </c>
      <c r="B648" s="13">
        <v>1</v>
      </c>
      <c r="C648" s="13">
        <v>0.15894127377998346</v>
      </c>
      <c r="D648" s="13">
        <v>19.466119096509239</v>
      </c>
      <c r="E648" s="13">
        <v>4.5454545454545456E-2</v>
      </c>
      <c r="F648" s="13">
        <v>0</v>
      </c>
      <c r="G648" s="35">
        <f t="shared" si="70"/>
        <v>-2.0904098189727756</v>
      </c>
      <c r="H648" s="35">
        <f t="shared" si="74"/>
        <v>-2.0904098189727756</v>
      </c>
      <c r="I648" s="42">
        <f t="shared" si="75"/>
        <v>0.11003243630280322</v>
      </c>
      <c r="J648" s="35">
        <f t="shared" si="71"/>
        <v>-0.11657026220414561</v>
      </c>
      <c r="K648" s="20">
        <f t="shared" si="72"/>
        <v>-0.70063016950604184</v>
      </c>
      <c r="L648" s="20">
        <f t="shared" si="76"/>
        <v>0.33167252595116681</v>
      </c>
      <c r="M648" s="20">
        <f t="shared" si="73"/>
        <v>-0.40297699495723477</v>
      </c>
    </row>
    <row r="649" spans="1:13" x14ac:dyDescent="0.2">
      <c r="A649" s="13" t="s">
        <v>920</v>
      </c>
      <c r="B649" s="13">
        <v>1</v>
      </c>
      <c r="C649" s="13">
        <v>6.1116289909112095E-2</v>
      </c>
      <c r="D649" s="13">
        <v>18.746064339493497</v>
      </c>
      <c r="E649" s="13">
        <v>0</v>
      </c>
      <c r="F649" s="13">
        <v>0</v>
      </c>
      <c r="G649" s="35">
        <f t="shared" si="70"/>
        <v>-2.0472823938765239</v>
      </c>
      <c r="H649" s="35">
        <f t="shared" si="74"/>
        <v>-2.0472823938765239</v>
      </c>
      <c r="I649" s="42">
        <f t="shared" si="75"/>
        <v>0.11432726840390615</v>
      </c>
      <c r="J649" s="35">
        <f t="shared" si="71"/>
        <v>-0.12140777404474863</v>
      </c>
      <c r="K649" s="20">
        <f t="shared" si="72"/>
        <v>-0.72773302940594708</v>
      </c>
      <c r="L649" s="20">
        <f t="shared" si="76"/>
        <v>0.32569239551225126</v>
      </c>
      <c r="M649" s="20">
        <f t="shared" si="73"/>
        <v>-0.39406888570212451</v>
      </c>
    </row>
    <row r="650" spans="1:13" x14ac:dyDescent="0.2">
      <c r="A650" s="13" t="s">
        <v>921</v>
      </c>
      <c r="B650" s="13">
        <v>1</v>
      </c>
      <c r="C650" s="13">
        <v>0.42759704541882759</v>
      </c>
      <c r="D650" s="13">
        <v>21.212867898699521</v>
      </c>
      <c r="E650" s="13">
        <v>0</v>
      </c>
      <c r="F650" s="13">
        <v>0</v>
      </c>
      <c r="G650" s="35">
        <f t="shared" si="70"/>
        <v>-2.1898128250415216</v>
      </c>
      <c r="H650" s="35">
        <f t="shared" si="74"/>
        <v>-2.1898128250415216</v>
      </c>
      <c r="I650" s="42">
        <f t="shared" si="75"/>
        <v>0.10066903814176947</v>
      </c>
      <c r="J650" s="35">
        <f t="shared" si="71"/>
        <v>-0.10610416781163687</v>
      </c>
      <c r="K650" s="20">
        <f t="shared" si="72"/>
        <v>-0.62619785731021382</v>
      </c>
      <c r="L650" s="20">
        <f t="shared" si="76"/>
        <v>0.34837316121693646</v>
      </c>
      <c r="M650" s="20">
        <f t="shared" si="73"/>
        <v>-0.42828321405543374</v>
      </c>
    </row>
    <row r="651" spans="1:13" x14ac:dyDescent="0.2">
      <c r="A651" s="13" t="s">
        <v>922</v>
      </c>
      <c r="B651" s="13">
        <v>0.66666666666666663</v>
      </c>
      <c r="C651" s="13">
        <v>0.73660982948846543</v>
      </c>
      <c r="D651" s="13">
        <v>28.999315537303218</v>
      </c>
      <c r="E651" s="13">
        <v>0.125</v>
      </c>
      <c r="F651" s="13">
        <v>0</v>
      </c>
      <c r="G651" s="35">
        <f t="shared" si="70"/>
        <v>-2.588749464356296</v>
      </c>
      <c r="H651" s="35">
        <f t="shared" si="74"/>
        <v>-2.588749464356296</v>
      </c>
      <c r="I651" s="42">
        <f t="shared" si="75"/>
        <v>6.9866004918344216E-2</v>
      </c>
      <c r="J651" s="35">
        <f t="shared" si="71"/>
        <v>-7.2426622480504077E-2</v>
      </c>
      <c r="K651" s="20">
        <f t="shared" si="72"/>
        <v>-0.5405844499522916</v>
      </c>
      <c r="L651" s="20">
        <f t="shared" si="76"/>
        <v>0.36805163478635283</v>
      </c>
      <c r="M651" s="20">
        <f t="shared" si="73"/>
        <v>-0.45894758878427416</v>
      </c>
    </row>
    <row r="652" spans="1:13" x14ac:dyDescent="0.2">
      <c r="A652" s="13" t="s">
        <v>923</v>
      </c>
      <c r="B652" s="13">
        <v>0.5714285714285714</v>
      </c>
      <c r="C652" s="13">
        <v>0.60871762833291998</v>
      </c>
      <c r="D652" s="13">
        <v>29.664613278576319</v>
      </c>
      <c r="E652" s="13">
        <v>8.6956521739130432E-2</v>
      </c>
      <c r="F652" s="13">
        <v>0</v>
      </c>
      <c r="G652" s="35">
        <f t="shared" si="70"/>
        <v>-2.6099739854463015</v>
      </c>
      <c r="H652" s="35">
        <f t="shared" si="74"/>
        <v>-2.6099739854463015</v>
      </c>
      <c r="I652" s="42">
        <f t="shared" si="75"/>
        <v>6.8499263619299755E-2</v>
      </c>
      <c r="J652" s="35">
        <f t="shared" si="71"/>
        <v>-7.0958298408653725E-2</v>
      </c>
      <c r="K652" s="20">
        <f t="shared" si="72"/>
        <v>-0.57601757013337629</v>
      </c>
      <c r="L652" s="20">
        <f t="shared" si="76"/>
        <v>0.35984946460331457</v>
      </c>
      <c r="M652" s="20">
        <f t="shared" si="73"/>
        <v>-0.44605191872900002</v>
      </c>
    </row>
    <row r="653" spans="1:13" x14ac:dyDescent="0.2">
      <c r="A653" s="13" t="s">
        <v>924</v>
      </c>
      <c r="B653" s="13">
        <v>1</v>
      </c>
      <c r="C653" s="13">
        <v>0.21757225433526012</v>
      </c>
      <c r="D653" s="13">
        <v>20.071184120465436</v>
      </c>
      <c r="E653" s="13">
        <v>9.5238095238095233E-2</v>
      </c>
      <c r="F653" s="13">
        <v>0</v>
      </c>
      <c r="G653" s="35">
        <f t="shared" si="70"/>
        <v>-2.1331306028705774</v>
      </c>
      <c r="H653" s="35">
        <f t="shared" si="74"/>
        <v>-2.1331306028705774</v>
      </c>
      <c r="I653" s="42">
        <f t="shared" si="75"/>
        <v>0.10591815917617438</v>
      </c>
      <c r="J653" s="35">
        <f t="shared" si="71"/>
        <v>-0.11195796345290293</v>
      </c>
      <c r="K653" s="20">
        <f t="shared" si="72"/>
        <v>-0.68438618776533133</v>
      </c>
      <c r="L653" s="20">
        <f t="shared" si="76"/>
        <v>0.33528305506647715</v>
      </c>
      <c r="M653" s="20">
        <f t="shared" si="73"/>
        <v>-0.40839397565606728</v>
      </c>
    </row>
    <row r="654" spans="1:13" x14ac:dyDescent="0.2">
      <c r="A654" s="13" t="s">
        <v>925</v>
      </c>
      <c r="B654" s="13">
        <v>1</v>
      </c>
      <c r="C654" s="13">
        <v>0.22604952927508998</v>
      </c>
      <c r="D654" s="13">
        <v>19.945242984257359</v>
      </c>
      <c r="E654" s="13">
        <v>0</v>
      </c>
      <c r="F654" s="13">
        <v>0</v>
      </c>
      <c r="G654" s="35">
        <f t="shared" si="70"/>
        <v>-2.120363107157468</v>
      </c>
      <c r="H654" s="35">
        <f t="shared" si="74"/>
        <v>-2.120363107157468</v>
      </c>
      <c r="I654" s="42">
        <f t="shared" si="75"/>
        <v>0.10713333223254014</v>
      </c>
      <c r="J654" s="35">
        <f t="shared" si="71"/>
        <v>-0.11331801746434982</v>
      </c>
      <c r="K654" s="20">
        <f t="shared" si="72"/>
        <v>-0.68203751991039496</v>
      </c>
      <c r="L654" s="20">
        <f t="shared" si="76"/>
        <v>0.33580670108426541</v>
      </c>
      <c r="M654" s="20">
        <f t="shared" si="73"/>
        <v>-0.4091820590459182</v>
      </c>
    </row>
    <row r="655" spans="1:13" x14ac:dyDescent="0.2">
      <c r="A655" s="13" t="s">
        <v>926</v>
      </c>
      <c r="B655" s="13">
        <v>0.76923076923076927</v>
      </c>
      <c r="C655" s="13">
        <v>0.12266825234904834</v>
      </c>
      <c r="D655" s="13">
        <v>23.252566735112936</v>
      </c>
      <c r="E655" s="13">
        <v>7.6923076923076927E-2</v>
      </c>
      <c r="F655" s="13">
        <v>1</v>
      </c>
      <c r="G655" s="35">
        <f t="shared" si="70"/>
        <v>-2.2786514126148103</v>
      </c>
      <c r="H655" s="35">
        <f t="shared" si="74"/>
        <v>-2.2786514126148103</v>
      </c>
      <c r="I655" s="42">
        <f t="shared" si="75"/>
        <v>9.2906542829192376E-2</v>
      </c>
      <c r="J655" s="35">
        <f t="shared" si="71"/>
        <v>-2.3761612069104432</v>
      </c>
      <c r="K655" s="20">
        <f t="shared" si="72"/>
        <v>-0.71067977625360435</v>
      </c>
      <c r="L655" s="20">
        <f t="shared" si="76"/>
        <v>0.32944865189127981</v>
      </c>
      <c r="M655" s="20">
        <f t="shared" si="73"/>
        <v>-1.1103347736286169</v>
      </c>
    </row>
    <row r="656" spans="1:13" x14ac:dyDescent="0.2">
      <c r="A656" s="13" t="s">
        <v>927</v>
      </c>
      <c r="B656" s="13">
        <v>1</v>
      </c>
      <c r="C656" s="13">
        <v>0</v>
      </c>
      <c r="D656" s="13">
        <v>18.499657768651609</v>
      </c>
      <c r="E656" s="13">
        <v>0</v>
      </c>
      <c r="F656" s="13">
        <v>0</v>
      </c>
      <c r="G656" s="35">
        <f t="shared" si="70"/>
        <v>-2.0400754266747949</v>
      </c>
      <c r="H656" s="35">
        <f t="shared" si="74"/>
        <v>-2.0400754266747949</v>
      </c>
      <c r="I656" s="42">
        <f t="shared" si="75"/>
        <v>0.11505905184335116</v>
      </c>
      <c r="J656" s="35">
        <f t="shared" si="71"/>
        <v>-0.12223436144716035</v>
      </c>
      <c r="K656" s="20">
        <f t="shared" si="72"/>
        <v>-0.74466557748788842</v>
      </c>
      <c r="L656" s="20">
        <f t="shared" si="76"/>
        <v>0.32198475407159949</v>
      </c>
      <c r="M656" s="20">
        <f t="shared" si="73"/>
        <v>-0.38858550467450192</v>
      </c>
    </row>
    <row r="657" spans="1:13" x14ac:dyDescent="0.2">
      <c r="A657" s="13" t="s">
        <v>928</v>
      </c>
      <c r="B657" s="13">
        <v>1</v>
      </c>
      <c r="C657" s="13">
        <v>0.25817415989278397</v>
      </c>
      <c r="D657" s="13">
        <v>20.186173853524984</v>
      </c>
      <c r="E657" s="13">
        <v>0</v>
      </c>
      <c r="F657" s="13">
        <v>0</v>
      </c>
      <c r="G657" s="35">
        <f t="shared" si="70"/>
        <v>-2.1353364614448522</v>
      </c>
      <c r="H657" s="35">
        <f t="shared" si="74"/>
        <v>-2.1353364614448522</v>
      </c>
      <c r="I657" s="42">
        <f t="shared" si="75"/>
        <v>0.10570944698189545</v>
      </c>
      <c r="J657" s="35">
        <f t="shared" si="71"/>
        <v>-0.11172455323482394</v>
      </c>
      <c r="K657" s="20">
        <f t="shared" si="72"/>
        <v>-0.67313724384066576</v>
      </c>
      <c r="L657" s="20">
        <f t="shared" si="76"/>
        <v>0.33779471574133313</v>
      </c>
      <c r="M657" s="20">
        <f t="shared" si="73"/>
        <v>-0.41217967404781453</v>
      </c>
    </row>
    <row r="658" spans="1:13" x14ac:dyDescent="0.2">
      <c r="A658" s="13" t="s">
        <v>929</v>
      </c>
      <c r="B658" s="13">
        <v>1</v>
      </c>
      <c r="C658" s="13">
        <v>1.3261039979095897E-3</v>
      </c>
      <c r="D658" s="13">
        <v>18.527036276522928</v>
      </c>
      <c r="E658" s="13">
        <v>0</v>
      </c>
      <c r="F658" s="13">
        <v>0</v>
      </c>
      <c r="G658" s="35">
        <f t="shared" si="70"/>
        <v>-2.0424436935170509</v>
      </c>
      <c r="H658" s="35">
        <f t="shared" si="74"/>
        <v>-2.0424436935170509</v>
      </c>
      <c r="I658" s="42">
        <f t="shared" si="75"/>
        <v>0.11481813355288459</v>
      </c>
      <c r="J658" s="35">
        <f t="shared" si="71"/>
        <v>-0.12196215627589591</v>
      </c>
      <c r="K658" s="20">
        <f t="shared" si="72"/>
        <v>-0.74429817430062606</v>
      </c>
      <c r="L658" s="20">
        <f t="shared" si="76"/>
        <v>0.32206496731695922</v>
      </c>
      <c r="M658" s="20">
        <f t="shared" si="73"/>
        <v>-0.3887038176343775</v>
      </c>
    </row>
    <row r="659" spans="1:13" x14ac:dyDescent="0.2">
      <c r="A659" s="13" t="s">
        <v>930</v>
      </c>
      <c r="B659" s="13">
        <v>0.81481481481481477</v>
      </c>
      <c r="C659" s="13">
        <v>7.7497432481194659E-2</v>
      </c>
      <c r="D659" s="13">
        <v>22.165639972621491</v>
      </c>
      <c r="E659" s="13">
        <v>2.1276595744680851E-2</v>
      </c>
      <c r="F659" s="13">
        <v>0</v>
      </c>
      <c r="G659" s="35">
        <f t="shared" si="70"/>
        <v>-2.22364566186502</v>
      </c>
      <c r="H659" s="35">
        <f t="shared" si="74"/>
        <v>-2.22364566186502</v>
      </c>
      <c r="I659" s="42">
        <f t="shared" si="75"/>
        <v>9.7647105673245499E-2</v>
      </c>
      <c r="J659" s="35">
        <f t="shared" si="71"/>
        <v>-0.10274960003661017</v>
      </c>
      <c r="K659" s="20">
        <f t="shared" si="72"/>
        <v>-0.72319455881731332</v>
      </c>
      <c r="L659" s="20">
        <f t="shared" si="76"/>
        <v>0.32668990757722216</v>
      </c>
      <c r="M659" s="20">
        <f t="shared" si="73"/>
        <v>-0.39554929405448946</v>
      </c>
    </row>
    <row r="660" spans="1:13" x14ac:dyDescent="0.2">
      <c r="A660" s="13" t="s">
        <v>931</v>
      </c>
      <c r="B660" s="13">
        <v>1</v>
      </c>
      <c r="C660" s="13">
        <v>7.3890607690409088E-2</v>
      </c>
      <c r="D660" s="13">
        <v>19.123887748117728</v>
      </c>
      <c r="E660" s="13">
        <v>0</v>
      </c>
      <c r="F660" s="13">
        <v>0</v>
      </c>
      <c r="G660" s="35">
        <f t="shared" si="70"/>
        <v>-2.0815495590745883</v>
      </c>
      <c r="H660" s="35">
        <f t="shared" si="74"/>
        <v>-2.0815495590745883</v>
      </c>
      <c r="I660" s="42">
        <f t="shared" si="75"/>
        <v>0.11090308247793992</v>
      </c>
      <c r="J660" s="35">
        <f t="shared" si="71"/>
        <v>-0.11754903082533205</v>
      </c>
      <c r="K660" s="20">
        <f t="shared" si="72"/>
        <v>-0.72419384614780957</v>
      </c>
      <c r="L660" s="20">
        <f t="shared" si="76"/>
        <v>0.32647013880600567</v>
      </c>
      <c r="M660" s="20">
        <f t="shared" si="73"/>
        <v>-0.39522294678126391</v>
      </c>
    </row>
    <row r="661" spans="1:13" x14ac:dyDescent="0.2">
      <c r="A661" s="13" t="s">
        <v>932</v>
      </c>
      <c r="B661" s="13">
        <v>1</v>
      </c>
      <c r="C661" s="13">
        <v>0.12681677018633541</v>
      </c>
      <c r="D661" s="13">
        <v>19.474332648870636</v>
      </c>
      <c r="E661" s="13">
        <v>0</v>
      </c>
      <c r="F661" s="13">
        <v>0</v>
      </c>
      <c r="G661" s="35">
        <f t="shared" si="70"/>
        <v>-2.1015507077165996</v>
      </c>
      <c r="H661" s="35">
        <f t="shared" si="74"/>
        <v>-2.1015507077165996</v>
      </c>
      <c r="I661" s="42">
        <f t="shared" si="75"/>
        <v>0.10894619195496807</v>
      </c>
      <c r="J661" s="35">
        <f t="shared" si="71"/>
        <v>-0.1153504627118366</v>
      </c>
      <c r="K661" s="20">
        <f t="shared" si="72"/>
        <v>-0.70953041038317732</v>
      </c>
      <c r="L661" s="20">
        <f t="shared" si="76"/>
        <v>0.32970261063213679</v>
      </c>
      <c r="M661" s="20">
        <f t="shared" si="73"/>
        <v>-0.40003380034777997</v>
      </c>
    </row>
    <row r="662" spans="1:13" x14ac:dyDescent="0.2">
      <c r="A662" s="13" t="s">
        <v>933</v>
      </c>
      <c r="B662" s="13">
        <v>1</v>
      </c>
      <c r="C662" s="13">
        <v>0</v>
      </c>
      <c r="D662" s="13">
        <v>18.666666666666668</v>
      </c>
      <c r="E662" s="13">
        <v>0</v>
      </c>
      <c r="F662" s="13">
        <v>0</v>
      </c>
      <c r="G662" s="35">
        <f t="shared" si="70"/>
        <v>-2.0568422123160484</v>
      </c>
      <c r="H662" s="35">
        <f t="shared" si="74"/>
        <v>-2.0568422123160484</v>
      </c>
      <c r="I662" s="42">
        <f t="shared" si="75"/>
        <v>0.11336283739122253</v>
      </c>
      <c r="J662" s="35">
        <f t="shared" si="71"/>
        <v>-0.12031944168139402</v>
      </c>
      <c r="K662" s="20">
        <f t="shared" si="72"/>
        <v>-0.74466557748788842</v>
      </c>
      <c r="L662" s="20">
        <f t="shared" si="76"/>
        <v>0.32198475407159949</v>
      </c>
      <c r="M662" s="20">
        <f t="shared" si="73"/>
        <v>-0.38858550467450192</v>
      </c>
    </row>
    <row r="663" spans="1:13" x14ac:dyDescent="0.2">
      <c r="A663" s="13" t="s">
        <v>934</v>
      </c>
      <c r="B663" s="13">
        <v>1</v>
      </c>
      <c r="C663" s="13">
        <v>0</v>
      </c>
      <c r="D663" s="13">
        <v>18.694045174537987</v>
      </c>
      <c r="E663" s="13">
        <v>0</v>
      </c>
      <c r="F663" s="13">
        <v>0</v>
      </c>
      <c r="G663" s="35">
        <f t="shared" si="70"/>
        <v>-2.0595908656998603</v>
      </c>
      <c r="H663" s="35">
        <f t="shared" si="74"/>
        <v>-2.0595908656998603</v>
      </c>
      <c r="I663" s="42">
        <f t="shared" si="75"/>
        <v>0.11308685901923914</v>
      </c>
      <c r="J663" s="35">
        <f t="shared" si="71"/>
        <v>-0.1200082259536502</v>
      </c>
      <c r="K663" s="20">
        <f t="shared" si="72"/>
        <v>-0.74466557748788842</v>
      </c>
      <c r="L663" s="20">
        <f t="shared" si="76"/>
        <v>0.32198475407159949</v>
      </c>
      <c r="M663" s="20">
        <f t="shared" si="73"/>
        <v>-0.38858550467450192</v>
      </c>
    </row>
    <row r="664" spans="1:13" x14ac:dyDescent="0.2">
      <c r="A664" s="13" t="s">
        <v>935</v>
      </c>
      <c r="B664" s="13">
        <v>1</v>
      </c>
      <c r="C664" s="13">
        <v>0.10365630487438778</v>
      </c>
      <c r="D664" s="13">
        <v>19.378507871321013</v>
      </c>
      <c r="E664" s="13">
        <v>0</v>
      </c>
      <c r="F664" s="13">
        <v>0</v>
      </c>
      <c r="G664" s="35">
        <f t="shared" si="70"/>
        <v>-2.0985738887420848</v>
      </c>
      <c r="H664" s="35">
        <f t="shared" si="74"/>
        <v>-2.0985738887420848</v>
      </c>
      <c r="I664" s="42">
        <f t="shared" si="75"/>
        <v>0.10923550894929321</v>
      </c>
      <c r="J664" s="35">
        <f t="shared" si="71"/>
        <v>-0.115675206258375</v>
      </c>
      <c r="K664" s="20">
        <f t="shared" si="72"/>
        <v>-0.71594712339173672</v>
      </c>
      <c r="L664" s="20">
        <f t="shared" si="76"/>
        <v>0.32828607753877215</v>
      </c>
      <c r="M664" s="20">
        <f t="shared" si="73"/>
        <v>-0.39792273972265302</v>
      </c>
    </row>
    <row r="665" spans="1:13" x14ac:dyDescent="0.2">
      <c r="A665" s="13" t="s">
        <v>936</v>
      </c>
      <c r="B665" s="13">
        <v>1</v>
      </c>
      <c r="C665" s="13">
        <v>2.3239831697054698E-2</v>
      </c>
      <c r="D665" s="13">
        <v>19.000684462696782</v>
      </c>
      <c r="E665" s="13">
        <v>6.6666666666666666E-2</v>
      </c>
      <c r="F665" s="13">
        <v>0</v>
      </c>
      <c r="G665" s="35">
        <f t="shared" si="70"/>
        <v>-2.0820939671416396</v>
      </c>
      <c r="H665" s="35">
        <f t="shared" si="74"/>
        <v>-2.0820939671416396</v>
      </c>
      <c r="I665" s="42">
        <f t="shared" si="75"/>
        <v>0.1108494132587128</v>
      </c>
      <c r="J665" s="35">
        <f t="shared" si="71"/>
        <v>-0.11748866890257975</v>
      </c>
      <c r="K665" s="20">
        <f t="shared" si="72"/>
        <v>-0.7382268756587721</v>
      </c>
      <c r="L665" s="20">
        <f t="shared" si="76"/>
        <v>0.32339199885639136</v>
      </c>
      <c r="M665" s="20">
        <f t="shared" si="73"/>
        <v>-0.39066319719021386</v>
      </c>
    </row>
    <row r="666" spans="1:13" x14ac:dyDescent="0.2">
      <c r="A666" s="13" t="s">
        <v>937</v>
      </c>
      <c r="B666" s="13">
        <v>0.83333333333333337</v>
      </c>
      <c r="C666" s="13">
        <v>0.62684801892371378</v>
      </c>
      <c r="D666" s="13">
        <v>25.900068446269678</v>
      </c>
      <c r="E666" s="13">
        <v>0.15384615384615385</v>
      </c>
      <c r="F666" s="13">
        <v>1</v>
      </c>
      <c r="G666" s="35">
        <f t="shared" si="70"/>
        <v>-2.4539436662309946</v>
      </c>
      <c r="H666" s="35">
        <f t="shared" si="74"/>
        <v>-2.4539436662309946</v>
      </c>
      <c r="I666" s="42">
        <f t="shared" si="75"/>
        <v>7.9150634394583821E-2</v>
      </c>
      <c r="J666" s="35">
        <f t="shared" si="71"/>
        <v>-2.5364024775945793</v>
      </c>
      <c r="K666" s="20">
        <f t="shared" si="72"/>
        <v>-0.57099446236817109</v>
      </c>
      <c r="L666" s="20">
        <f t="shared" si="76"/>
        <v>0.36100738952936001</v>
      </c>
      <c r="M666" s="20">
        <f t="shared" si="73"/>
        <v>-1.0188568512483402</v>
      </c>
    </row>
    <row r="667" spans="1:13" x14ac:dyDescent="0.2">
      <c r="A667" s="13" t="s">
        <v>938</v>
      </c>
      <c r="B667" s="13">
        <v>1</v>
      </c>
      <c r="C667" s="13">
        <v>2.1425030978934324E-2</v>
      </c>
      <c r="D667" s="13">
        <v>18.885694729637233</v>
      </c>
      <c r="E667" s="13">
        <v>0</v>
      </c>
      <c r="F667" s="13">
        <v>0</v>
      </c>
      <c r="G667" s="35">
        <f t="shared" si="70"/>
        <v>-2.0726857724934122</v>
      </c>
      <c r="H667" s="35">
        <f t="shared" si="74"/>
        <v>-2.0726857724934122</v>
      </c>
      <c r="I667" s="42">
        <f t="shared" si="75"/>
        <v>0.11178010263322523</v>
      </c>
      <c r="J667" s="35">
        <f t="shared" si="71"/>
        <v>-0.11853593447596054</v>
      </c>
      <c r="K667" s="20">
        <f t="shared" si="72"/>
        <v>-0.7387296745109998</v>
      </c>
      <c r="L667" s="20">
        <f t="shared" si="76"/>
        <v>0.32328199140444225</v>
      </c>
      <c r="M667" s="20">
        <f t="shared" si="73"/>
        <v>-0.39050062372099842</v>
      </c>
    </row>
    <row r="668" spans="1:13" x14ac:dyDescent="0.2">
      <c r="A668" s="13" t="s">
        <v>939</v>
      </c>
      <c r="B668" s="13">
        <v>1</v>
      </c>
      <c r="C668" s="13">
        <v>6.6970947072763978E-2</v>
      </c>
      <c r="D668" s="13">
        <v>19.200547570157426</v>
      </c>
      <c r="E668" s="13">
        <v>0</v>
      </c>
      <c r="F668" s="13">
        <v>0</v>
      </c>
      <c r="G668" s="35">
        <f t="shared" si="70"/>
        <v>-2.0912306598528967</v>
      </c>
      <c r="H668" s="35">
        <f t="shared" si="74"/>
        <v>-2.0912306598528967</v>
      </c>
      <c r="I668" s="42">
        <f t="shared" si="75"/>
        <v>0.10995208094033844</v>
      </c>
      <c r="J668" s="35">
        <f t="shared" si="71"/>
        <v>-0.11647997606529148</v>
      </c>
      <c r="K668" s="20">
        <f t="shared" si="72"/>
        <v>-0.72611096981963641</v>
      </c>
      <c r="L668" s="20">
        <f t="shared" si="76"/>
        <v>0.32604872781404864</v>
      </c>
      <c r="M668" s="20">
        <f t="shared" si="73"/>
        <v>-0.39459746714335797</v>
      </c>
    </row>
    <row r="669" spans="1:13" x14ac:dyDescent="0.2">
      <c r="A669" s="13" t="s">
        <v>940</v>
      </c>
      <c r="B669" s="13">
        <v>1</v>
      </c>
      <c r="C669" s="13">
        <v>5.934640522875817E-2</v>
      </c>
      <c r="D669" s="13">
        <v>19.167693360711841</v>
      </c>
      <c r="E669" s="13">
        <v>0</v>
      </c>
      <c r="F669" s="13">
        <v>0</v>
      </c>
      <c r="G669" s="35">
        <f t="shared" si="70"/>
        <v>-2.0901193388790493</v>
      </c>
      <c r="H669" s="35">
        <f t="shared" si="74"/>
        <v>-2.0901193388790493</v>
      </c>
      <c r="I669" s="42">
        <f t="shared" si="75"/>
        <v>0.11006088487530369</v>
      </c>
      <c r="J669" s="35">
        <f t="shared" si="71"/>
        <v>-0.11660222856827181</v>
      </c>
      <c r="K669" s="20">
        <f t="shared" si="72"/>
        <v>-0.72822338406415943</v>
      </c>
      <c r="L669" s="20">
        <f t="shared" si="76"/>
        <v>0.32558471456833199</v>
      </c>
      <c r="M669" s="20">
        <f t="shared" si="73"/>
        <v>-0.39390920732051926</v>
      </c>
    </row>
    <row r="670" spans="1:13" x14ac:dyDescent="0.2">
      <c r="A670" s="13" t="s">
        <v>941</v>
      </c>
      <c r="B670" s="13">
        <v>0.88888888888888884</v>
      </c>
      <c r="C670" s="13">
        <v>0.30360402057444263</v>
      </c>
      <c r="D670" s="13">
        <v>22.628336755646817</v>
      </c>
      <c r="E670" s="13">
        <v>0</v>
      </c>
      <c r="F670" s="13">
        <v>0</v>
      </c>
      <c r="G670" s="35">
        <f t="shared" si="70"/>
        <v>-2.2704475608623897</v>
      </c>
      <c r="H670" s="35">
        <f t="shared" si="74"/>
        <v>-2.2704475608623897</v>
      </c>
      <c r="I670" s="42">
        <f t="shared" si="75"/>
        <v>9.3600234611418198E-2</v>
      </c>
      <c r="J670" s="35">
        <f t="shared" si="71"/>
        <v>-9.8274828107096632E-2</v>
      </c>
      <c r="K670" s="20">
        <f t="shared" si="72"/>
        <v>-0.66055069283287304</v>
      </c>
      <c r="L670" s="20">
        <f t="shared" si="76"/>
        <v>0.34061591689413834</v>
      </c>
      <c r="M670" s="20">
        <f t="shared" si="73"/>
        <v>-0.4164490870861593</v>
      </c>
    </row>
    <row r="671" spans="1:13" x14ac:dyDescent="0.2">
      <c r="A671" s="13" t="s">
        <v>942</v>
      </c>
      <c r="B671" s="13">
        <v>1</v>
      </c>
      <c r="C671" s="13">
        <v>7.869477294118743E-2</v>
      </c>
      <c r="D671" s="13">
        <v>19.329226557152634</v>
      </c>
      <c r="E671" s="13">
        <v>0</v>
      </c>
      <c r="F671" s="13">
        <v>0</v>
      </c>
      <c r="G671" s="35">
        <f t="shared" si="70"/>
        <v>-2.1007864078013569</v>
      </c>
      <c r="H671" s="35">
        <f t="shared" si="74"/>
        <v>-2.1007864078013569</v>
      </c>
      <c r="I671" s="42">
        <f t="shared" si="75"/>
        <v>0.10902041001495338</v>
      </c>
      <c r="J671" s="35">
        <f t="shared" si="71"/>
        <v>-0.11543375863671687</v>
      </c>
      <c r="K671" s="20">
        <f t="shared" si="72"/>
        <v>-0.72286283015807318</v>
      </c>
      <c r="L671" s="20">
        <f t="shared" si="76"/>
        <v>0.32676288000592374</v>
      </c>
      <c r="M671" s="20">
        <f t="shared" si="73"/>
        <v>-0.39565767856280831</v>
      </c>
    </row>
    <row r="672" spans="1:13" x14ac:dyDescent="0.2">
      <c r="A672" s="13" t="s">
        <v>943</v>
      </c>
      <c r="B672" s="13">
        <v>1</v>
      </c>
      <c r="C672" s="13">
        <v>0.51150394968939339</v>
      </c>
      <c r="D672" s="13">
        <v>22.165639972621491</v>
      </c>
      <c r="E672" s="13">
        <v>0</v>
      </c>
      <c r="F672" s="13">
        <v>0</v>
      </c>
      <c r="G672" s="35">
        <f t="shared" si="70"/>
        <v>-2.2613976716396818</v>
      </c>
      <c r="H672" s="35">
        <f t="shared" si="74"/>
        <v>-2.2613976716396818</v>
      </c>
      <c r="I672" s="42">
        <f t="shared" si="75"/>
        <v>9.4370849213982158E-2</v>
      </c>
      <c r="J672" s="35">
        <f t="shared" si="71"/>
        <v>-9.91253825790957E-2</v>
      </c>
      <c r="K672" s="20">
        <f t="shared" si="72"/>
        <v>-0.60295106511976748</v>
      </c>
      <c r="L672" s="20">
        <f t="shared" si="76"/>
        <v>0.35366882715751929</v>
      </c>
      <c r="M672" s="20">
        <f t="shared" si="73"/>
        <v>-0.43644325510145288</v>
      </c>
    </row>
    <row r="673" spans="1:13" x14ac:dyDescent="0.2">
      <c r="A673" s="13" t="s">
        <v>944</v>
      </c>
      <c r="B673" s="13">
        <v>1</v>
      </c>
      <c r="C673" s="13">
        <v>1.1268518518518518E-2</v>
      </c>
      <c r="D673" s="13">
        <v>18.913073237508556</v>
      </c>
      <c r="E673" s="13">
        <v>0</v>
      </c>
      <c r="F673" s="13">
        <v>0</v>
      </c>
      <c r="G673" s="35">
        <f t="shared" si="70"/>
        <v>-2.0783477725341806</v>
      </c>
      <c r="H673" s="35">
        <f t="shared" si="74"/>
        <v>-2.0783477725341806</v>
      </c>
      <c r="I673" s="42">
        <f t="shared" si="75"/>
        <v>0.11121918365178349</v>
      </c>
      <c r="J673" s="35">
        <f t="shared" si="71"/>
        <v>-0.11790462465628278</v>
      </c>
      <c r="K673" s="20">
        <f t="shared" si="72"/>
        <v>-0.74154358281329658</v>
      </c>
      <c r="L673" s="20">
        <f t="shared" si="76"/>
        <v>0.32266669695995526</v>
      </c>
      <c r="M673" s="20">
        <f t="shared" si="73"/>
        <v>-0.38959180367621854</v>
      </c>
    </row>
    <row r="674" spans="1:13" x14ac:dyDescent="0.2">
      <c r="A674" s="13" t="s">
        <v>945</v>
      </c>
      <c r="B674" s="13">
        <v>1</v>
      </c>
      <c r="C674" s="13">
        <v>0.18108575183974165</v>
      </c>
      <c r="D674" s="13">
        <v>20.071184120465436</v>
      </c>
      <c r="E674" s="13">
        <v>0</v>
      </c>
      <c r="F674" s="13">
        <v>0</v>
      </c>
      <c r="G674" s="35">
        <f t="shared" si="70"/>
        <v>-2.1459045556083884</v>
      </c>
      <c r="H674" s="35">
        <f t="shared" si="74"/>
        <v>-2.1459045556083884</v>
      </c>
      <c r="I674" s="42">
        <f t="shared" si="75"/>
        <v>0.10471454753075529</v>
      </c>
      <c r="J674" s="35">
        <f t="shared" si="71"/>
        <v>-0.11061267025182943</v>
      </c>
      <c r="K674" s="20">
        <f t="shared" si="72"/>
        <v>-0.69449494041975457</v>
      </c>
      <c r="L674" s="20">
        <f t="shared" si="76"/>
        <v>0.33303389844864351</v>
      </c>
      <c r="M674" s="20">
        <f t="shared" si="73"/>
        <v>-0.40501605661984258</v>
      </c>
    </row>
    <row r="675" spans="1:13" x14ac:dyDescent="0.2">
      <c r="A675" s="13" t="s">
        <v>946</v>
      </c>
      <c r="B675" s="13">
        <v>1</v>
      </c>
      <c r="C675" s="13">
        <v>7.8186157517899767E-3</v>
      </c>
      <c r="D675" s="13">
        <v>18.962354551676935</v>
      </c>
      <c r="E675" s="13">
        <v>0</v>
      </c>
      <c r="F675" s="13">
        <v>0</v>
      </c>
      <c r="G675" s="35">
        <f t="shared" si="70"/>
        <v>-2.0842849366092491</v>
      </c>
      <c r="H675" s="35">
        <f t="shared" si="74"/>
        <v>-2.0842849366092491</v>
      </c>
      <c r="I675" s="42">
        <f t="shared" si="75"/>
        <v>0.11063365136716205</v>
      </c>
      <c r="J675" s="35">
        <f t="shared" si="71"/>
        <v>-0.11724603765368045</v>
      </c>
      <c r="K675" s="20">
        <f t="shared" si="72"/>
        <v>-0.74249939417819655</v>
      </c>
      <c r="L675" s="20">
        <f t="shared" si="76"/>
        <v>0.32245783703172526</v>
      </c>
      <c r="M675" s="20">
        <f t="shared" si="73"/>
        <v>-0.38928349500117893</v>
      </c>
    </row>
    <row r="676" spans="1:13" x14ac:dyDescent="0.2">
      <c r="A676" s="13" t="s">
        <v>947</v>
      </c>
      <c r="B676" s="13">
        <v>1</v>
      </c>
      <c r="C676" s="13">
        <v>0.16596461668070767</v>
      </c>
      <c r="D676" s="13">
        <v>19.997262149212869</v>
      </c>
      <c r="E676" s="13">
        <v>0</v>
      </c>
      <c r="F676" s="13">
        <v>0</v>
      </c>
      <c r="G676" s="35">
        <f t="shared" si="70"/>
        <v>-2.1428206162265728</v>
      </c>
      <c r="H676" s="35">
        <f t="shared" si="74"/>
        <v>-2.1428206162265728</v>
      </c>
      <c r="I676" s="42">
        <f t="shared" si="75"/>
        <v>0.10500401767677997</v>
      </c>
      <c r="J676" s="35">
        <f t="shared" si="71"/>
        <v>-0.11093604974169248</v>
      </c>
      <c r="K676" s="20">
        <f t="shared" si="72"/>
        <v>-0.69868432018273818</v>
      </c>
      <c r="L676" s="20">
        <f t="shared" si="76"/>
        <v>0.33210399550508252</v>
      </c>
      <c r="M676" s="20">
        <f t="shared" si="73"/>
        <v>-0.40362279945901136</v>
      </c>
    </row>
    <row r="677" spans="1:13" x14ac:dyDescent="0.2">
      <c r="A677" s="13" t="s">
        <v>948</v>
      </c>
      <c r="B677" s="13">
        <v>1</v>
      </c>
      <c r="C677" s="13">
        <v>0.4312265309069902</v>
      </c>
      <c r="D677" s="13">
        <v>21.746748802190282</v>
      </c>
      <c r="E677" s="13">
        <v>0</v>
      </c>
      <c r="F677" s="13">
        <v>0</v>
      </c>
      <c r="G677" s="35">
        <f t="shared" si="70"/>
        <v>-2.2423704656033823</v>
      </c>
      <c r="H677" s="35">
        <f t="shared" si="74"/>
        <v>-2.2423704656033823</v>
      </c>
      <c r="I677" s="42">
        <f t="shared" si="75"/>
        <v>9.6009607706692646E-2</v>
      </c>
      <c r="J677" s="35">
        <f t="shared" si="71"/>
        <v>-0.10093654664056712</v>
      </c>
      <c r="K677" s="20">
        <f t="shared" si="72"/>
        <v>-0.6251922917297047</v>
      </c>
      <c r="L677" s="20">
        <f t="shared" si="76"/>
        <v>0.34860146874822034</v>
      </c>
      <c r="M677" s="20">
        <f t="shared" si="73"/>
        <v>-0.42863364089879458</v>
      </c>
    </row>
    <row r="678" spans="1:13" x14ac:dyDescent="0.2">
      <c r="A678" s="13" t="s">
        <v>949</v>
      </c>
      <c r="B678" s="13">
        <v>1</v>
      </c>
      <c r="C678" s="13">
        <v>2.3317608549147974E-2</v>
      </c>
      <c r="D678" s="13">
        <v>19.085557837097877</v>
      </c>
      <c r="E678" s="13">
        <v>0</v>
      </c>
      <c r="F678" s="13">
        <v>0</v>
      </c>
      <c r="G678" s="35">
        <f t="shared" si="70"/>
        <v>-2.0922080654391979</v>
      </c>
      <c r="H678" s="35">
        <f t="shared" si="74"/>
        <v>-2.0922080654391979</v>
      </c>
      <c r="I678" s="42">
        <f t="shared" si="75"/>
        <v>0.10985646592744486</v>
      </c>
      <c r="J678" s="35">
        <f t="shared" si="71"/>
        <v>-0.11637255502041748</v>
      </c>
      <c r="K678" s="20">
        <f t="shared" si="72"/>
        <v>-0.73820532722561805</v>
      </c>
      <c r="L678" s="20">
        <f t="shared" si="76"/>
        <v>0.32339671387867408</v>
      </c>
      <c r="M678" s="20">
        <f t="shared" si="73"/>
        <v>-0.39067016583188441</v>
      </c>
    </row>
    <row r="679" spans="1:13" x14ac:dyDescent="0.2">
      <c r="A679" s="13" t="s">
        <v>950</v>
      </c>
      <c r="B679" s="13">
        <v>1</v>
      </c>
      <c r="C679" s="13">
        <v>2.61382621016347E-2</v>
      </c>
      <c r="D679" s="13">
        <v>19.121149897330596</v>
      </c>
      <c r="E679" s="13">
        <v>0</v>
      </c>
      <c r="F679" s="13">
        <v>0</v>
      </c>
      <c r="G679" s="35">
        <f t="shared" si="70"/>
        <v>-2.0949722239588193</v>
      </c>
      <c r="H679" s="35">
        <f t="shared" si="74"/>
        <v>-2.0949722239588193</v>
      </c>
      <c r="I679" s="42">
        <f t="shared" si="75"/>
        <v>0.10958645568702391</v>
      </c>
      <c r="J679" s="35">
        <f t="shared" si="71"/>
        <v>-0.11606926764393474</v>
      </c>
      <c r="K679" s="20">
        <f t="shared" si="72"/>
        <v>-0.73742385223800011</v>
      </c>
      <c r="L679" s="20">
        <f t="shared" si="76"/>
        <v>0.32356773301430719</v>
      </c>
      <c r="M679" s="20">
        <f t="shared" si="73"/>
        <v>-0.39092295909537422</v>
      </c>
    </row>
    <row r="680" spans="1:13" x14ac:dyDescent="0.2">
      <c r="A680" s="13" t="s">
        <v>951</v>
      </c>
      <c r="B680" s="13">
        <v>0.93333333333333335</v>
      </c>
      <c r="C680" s="13">
        <v>1.3393185124234097E-2</v>
      </c>
      <c r="D680" s="13">
        <v>20.150581793292265</v>
      </c>
      <c r="E680" s="13">
        <v>0</v>
      </c>
      <c r="F680" s="13">
        <v>0</v>
      </c>
      <c r="G680" s="35">
        <f t="shared" si="70"/>
        <v>-2.1437549876250772</v>
      </c>
      <c r="H680" s="35">
        <f t="shared" si="74"/>
        <v>-2.1437549876250772</v>
      </c>
      <c r="I680" s="42">
        <f t="shared" si="75"/>
        <v>0.10491623956187271</v>
      </c>
      <c r="J680" s="35">
        <f t="shared" si="71"/>
        <v>-0.1108379780045729</v>
      </c>
      <c r="K680" s="20">
        <f t="shared" si="72"/>
        <v>-0.74095493419747127</v>
      </c>
      <c r="L680" s="20">
        <f t="shared" si="76"/>
        <v>0.32279536124897312</v>
      </c>
      <c r="M680" s="20">
        <f t="shared" si="73"/>
        <v>-0.38978177884846771</v>
      </c>
    </row>
    <row r="681" spans="1:13" x14ac:dyDescent="0.2">
      <c r="A681" s="13" t="s">
        <v>952</v>
      </c>
      <c r="B681" s="13">
        <v>1</v>
      </c>
      <c r="C681" s="13">
        <v>5.1801167236868589E-3</v>
      </c>
      <c r="D681" s="13">
        <v>19.01163586584531</v>
      </c>
      <c r="E681" s="13">
        <v>0</v>
      </c>
      <c r="F681" s="13">
        <v>0</v>
      </c>
      <c r="G681" s="35">
        <f t="shared" si="70"/>
        <v>-2.0899893534318936</v>
      </c>
      <c r="H681" s="35">
        <f t="shared" si="74"/>
        <v>-2.0899893534318936</v>
      </c>
      <c r="I681" s="42">
        <f t="shared" si="75"/>
        <v>0.11007361726847502</v>
      </c>
      <c r="J681" s="35">
        <f t="shared" si="71"/>
        <v>-0.11661653570910552</v>
      </c>
      <c r="K681" s="20">
        <f t="shared" si="72"/>
        <v>-0.74323040242041727</v>
      </c>
      <c r="L681" s="20">
        <f t="shared" si="76"/>
        <v>0.32229814797484646</v>
      </c>
      <c r="M681" s="20">
        <f t="shared" si="73"/>
        <v>-0.38904783403407461</v>
      </c>
    </row>
    <row r="682" spans="1:13" x14ac:dyDescent="0.2">
      <c r="A682" s="13" t="s">
        <v>953</v>
      </c>
      <c r="B682" s="13">
        <v>1</v>
      </c>
      <c r="C682" s="13">
        <v>2.8520060990874126E-2</v>
      </c>
      <c r="D682" s="13">
        <v>19.167693360711841</v>
      </c>
      <c r="E682" s="13">
        <v>0</v>
      </c>
      <c r="F682" s="13">
        <v>0</v>
      </c>
      <c r="G682" s="35">
        <f t="shared" si="70"/>
        <v>-2.0989617271773602</v>
      </c>
      <c r="H682" s="35">
        <f t="shared" si="74"/>
        <v>-2.0989617271773602</v>
      </c>
      <c r="I682" s="42">
        <f t="shared" si="75"/>
        <v>0.1091977767812953</v>
      </c>
      <c r="J682" s="35">
        <f t="shared" si="71"/>
        <v>-0.11563284784686968</v>
      </c>
      <c r="K682" s="20">
        <f t="shared" si="72"/>
        <v>-0.7367639639451482</v>
      </c>
      <c r="L682" s="20">
        <f t="shared" si="76"/>
        <v>0.32371218066934998</v>
      </c>
      <c r="M682" s="20">
        <f t="shared" si="73"/>
        <v>-0.39113652531214438</v>
      </c>
    </row>
    <row r="683" spans="1:13" x14ac:dyDescent="0.2">
      <c r="A683" s="13" t="s">
        <v>954</v>
      </c>
      <c r="B683" s="13">
        <v>1</v>
      </c>
      <c r="C683" s="13">
        <v>1.2708771929824562E-2</v>
      </c>
      <c r="D683" s="13">
        <v>19.279945242984258</v>
      </c>
      <c r="E683" s="13">
        <v>0</v>
      </c>
      <c r="F683" s="13">
        <v>0</v>
      </c>
      <c r="G683" s="35">
        <f t="shared" si="70"/>
        <v>-2.114766598126538</v>
      </c>
      <c r="H683" s="35">
        <f t="shared" si="74"/>
        <v>-2.114766598126538</v>
      </c>
      <c r="I683" s="42">
        <f t="shared" si="75"/>
        <v>0.10766984890589239</v>
      </c>
      <c r="J683" s="35">
        <f t="shared" si="71"/>
        <v>-0.11391909033635667</v>
      </c>
      <c r="K683" s="20">
        <f t="shared" si="72"/>
        <v>-0.74114455400815493</v>
      </c>
      <c r="L683" s="20">
        <f t="shared" si="76"/>
        <v>0.32275391203263293</v>
      </c>
      <c r="M683" s="20">
        <f t="shared" si="73"/>
        <v>-0.38972057438301838</v>
      </c>
    </row>
    <row r="684" spans="1:13" x14ac:dyDescent="0.2">
      <c r="A684" s="13" t="s">
        <v>955</v>
      </c>
      <c r="B684" s="13">
        <v>1</v>
      </c>
      <c r="C684" s="13">
        <v>0.47643949930458973</v>
      </c>
      <c r="D684" s="13">
        <v>22.329911019849419</v>
      </c>
      <c r="E684" s="13">
        <v>0</v>
      </c>
      <c r="F684" s="13">
        <v>0</v>
      </c>
      <c r="G684" s="35">
        <f t="shared" si="70"/>
        <v>-2.2879476605664761</v>
      </c>
      <c r="H684" s="35">
        <f t="shared" si="74"/>
        <v>-2.2879476605664761</v>
      </c>
      <c r="I684" s="42">
        <f t="shared" si="75"/>
        <v>9.2126061609915752E-2</v>
      </c>
      <c r="J684" s="35">
        <f t="shared" si="71"/>
        <v>-9.6649744391381229E-2</v>
      </c>
      <c r="K684" s="20">
        <f t="shared" si="72"/>
        <v>-0.61266583172275479</v>
      </c>
      <c r="L684" s="20">
        <f t="shared" si="76"/>
        <v>0.35145132575962668</v>
      </c>
      <c r="M684" s="20">
        <f t="shared" si="73"/>
        <v>-0.43301822138785606</v>
      </c>
    </row>
    <row r="685" spans="1:13" x14ac:dyDescent="0.2">
      <c r="A685" s="13" t="s">
        <v>956</v>
      </c>
      <c r="B685" s="13">
        <v>1</v>
      </c>
      <c r="C685" s="13">
        <v>1.1896024464831805E-2</v>
      </c>
      <c r="D685" s="13">
        <v>19.329226557152634</v>
      </c>
      <c r="E685" s="13">
        <v>0</v>
      </c>
      <c r="F685" s="13">
        <v>0</v>
      </c>
      <c r="G685" s="35">
        <f t="shared" si="70"/>
        <v>-2.1199473069112562</v>
      </c>
      <c r="H685" s="35">
        <f t="shared" si="74"/>
        <v>-2.1199473069112562</v>
      </c>
      <c r="I685" s="42">
        <f t="shared" si="75"/>
        <v>0.10717311242766321</v>
      </c>
      <c r="J685" s="35">
        <f t="shared" si="71"/>
        <v>-0.11336257180012674</v>
      </c>
      <c r="K685" s="20">
        <f t="shared" si="72"/>
        <v>-0.74136972941637969</v>
      </c>
      <c r="L685" s="20">
        <f t="shared" si="76"/>
        <v>0.32270469429532456</v>
      </c>
      <c r="M685" s="20">
        <f t="shared" si="73"/>
        <v>-0.38964790368050611</v>
      </c>
    </row>
    <row r="686" spans="1:13" x14ac:dyDescent="0.2">
      <c r="A686" s="13" t="s">
        <v>957</v>
      </c>
      <c r="B686" s="13">
        <v>0.875</v>
      </c>
      <c r="C686" s="13">
        <v>0.15639246054938633</v>
      </c>
      <c r="D686" s="13">
        <v>22.90759753593429</v>
      </c>
      <c r="E686" s="13">
        <v>0.26530612244897961</v>
      </c>
      <c r="F686" s="13">
        <v>0</v>
      </c>
      <c r="G686" s="35">
        <f t="shared" si="70"/>
        <v>-2.3221517114448842</v>
      </c>
      <c r="H686" s="35">
        <f t="shared" si="74"/>
        <v>-2.3221517114448842</v>
      </c>
      <c r="I686" s="42">
        <f t="shared" si="75"/>
        <v>8.9304906916277682E-2</v>
      </c>
      <c r="J686" s="35">
        <f t="shared" si="71"/>
        <v>-9.3547132493899607E-2</v>
      </c>
      <c r="K686" s="20">
        <f t="shared" si="72"/>
        <v>-0.70133632988722916</v>
      </c>
      <c r="L686" s="20">
        <f t="shared" si="76"/>
        <v>0.33151601291254068</v>
      </c>
      <c r="M686" s="20">
        <f t="shared" si="73"/>
        <v>-0.40274283622372398</v>
      </c>
    </row>
    <row r="687" spans="1:13" x14ac:dyDescent="0.2">
      <c r="A687" s="13" t="s">
        <v>958</v>
      </c>
      <c r="B687" s="13">
        <v>1</v>
      </c>
      <c r="C687" s="13">
        <v>3.2635124182771105E-2</v>
      </c>
      <c r="D687" s="13">
        <v>19.523613963039015</v>
      </c>
      <c r="E687" s="13">
        <v>0</v>
      </c>
      <c r="F687" s="13">
        <v>0</v>
      </c>
      <c r="G687" s="35">
        <f t="shared" si="70"/>
        <v>-2.1335138351200329</v>
      </c>
      <c r="H687" s="35">
        <f t="shared" si="74"/>
        <v>-2.1335138351200329</v>
      </c>
      <c r="I687" s="42">
        <f t="shared" si="75"/>
        <v>0.10588187275331615</v>
      </c>
      <c r="J687" s="35">
        <f t="shared" si="71"/>
        <v>-0.11191737915191742</v>
      </c>
      <c r="K687" s="20">
        <f t="shared" si="72"/>
        <v>-0.73562386683747627</v>
      </c>
      <c r="L687" s="20">
        <f t="shared" si="76"/>
        <v>0.3239618238453868</v>
      </c>
      <c r="M687" s="20">
        <f t="shared" si="73"/>
        <v>-0.39150573093224789</v>
      </c>
    </row>
    <row r="688" spans="1:13" x14ac:dyDescent="0.2">
      <c r="A688" s="13" t="s">
        <v>959</v>
      </c>
      <c r="B688" s="13">
        <v>0.61904761904761907</v>
      </c>
      <c r="C688" s="13">
        <v>0.79554986902472635</v>
      </c>
      <c r="D688" s="13">
        <v>31.178644763860369</v>
      </c>
      <c r="E688" s="13">
        <v>0.15686274509803921</v>
      </c>
      <c r="F688" s="13">
        <v>1</v>
      </c>
      <c r="G688" s="35">
        <f t="shared" si="70"/>
        <v>-2.7482759771089915</v>
      </c>
      <c r="H688" s="35">
        <f t="shared" si="74"/>
        <v>-2.7482759771089915</v>
      </c>
      <c r="I688" s="42">
        <f t="shared" si="75"/>
        <v>6.0184090389113515E-2</v>
      </c>
      <c r="J688" s="35">
        <f t="shared" si="71"/>
        <v>-2.8103472408458829</v>
      </c>
      <c r="K688" s="20">
        <f t="shared" si="72"/>
        <v>-0.52425484200515649</v>
      </c>
      <c r="L688" s="20">
        <f t="shared" si="76"/>
        <v>0.37185784877668621</v>
      </c>
      <c r="M688" s="20">
        <f t="shared" si="73"/>
        <v>-0.98924362468248805</v>
      </c>
    </row>
    <row r="689" spans="1:13" x14ac:dyDescent="0.2">
      <c r="A689" s="13" t="s">
        <v>960</v>
      </c>
      <c r="B689" s="13">
        <v>1</v>
      </c>
      <c r="C689" s="13">
        <v>1</v>
      </c>
      <c r="D689" s="13">
        <v>25.916495550992472</v>
      </c>
      <c r="E689" s="13">
        <v>0</v>
      </c>
      <c r="F689" s="13">
        <v>0</v>
      </c>
      <c r="G689" s="35">
        <f t="shared" si="70"/>
        <v>-2.4978404471604736</v>
      </c>
      <c r="H689" s="35">
        <f t="shared" si="74"/>
        <v>-2.4978404471604736</v>
      </c>
      <c r="I689" s="42">
        <f t="shared" si="75"/>
        <v>7.600971143869166E-2</v>
      </c>
      <c r="J689" s="35">
        <f t="shared" si="71"/>
        <v>-7.9053717610719804E-2</v>
      </c>
      <c r="K689" s="20">
        <f t="shared" si="72"/>
        <v>-0.46761099666954697</v>
      </c>
      <c r="L689" s="20">
        <f t="shared" si="76"/>
        <v>0.38518184429769742</v>
      </c>
      <c r="M689" s="20">
        <f t="shared" si="73"/>
        <v>-0.48642873668297082</v>
      </c>
    </row>
    <row r="690" spans="1:13" x14ac:dyDescent="0.2">
      <c r="A690" s="13" t="s">
        <v>961</v>
      </c>
      <c r="B690" s="13">
        <v>0.8571428571428571</v>
      </c>
      <c r="C690" s="13">
        <v>0.43973484848484851</v>
      </c>
      <c r="D690" s="13">
        <v>24.62696783025325</v>
      </c>
      <c r="E690" s="13">
        <v>0</v>
      </c>
      <c r="F690" s="13">
        <v>0</v>
      </c>
      <c r="G690" s="35">
        <f t="shared" si="70"/>
        <v>-2.4043258013690494</v>
      </c>
      <c r="H690" s="35">
        <f t="shared" si="74"/>
        <v>-2.4043258013690494</v>
      </c>
      <c r="I690" s="42">
        <f t="shared" si="75"/>
        <v>8.2843426738370488E-2</v>
      </c>
      <c r="J690" s="35">
        <f t="shared" si="71"/>
        <v>-8.647707619558298E-2</v>
      </c>
      <c r="K690" s="20">
        <f t="shared" si="72"/>
        <v>-0.62283502336970187</v>
      </c>
      <c r="L690" s="20">
        <f t="shared" si="76"/>
        <v>0.34913694453189459</v>
      </c>
      <c r="M690" s="20">
        <f t="shared" si="73"/>
        <v>-0.42945601916643855</v>
      </c>
    </row>
    <row r="691" spans="1:13" x14ac:dyDescent="0.2">
      <c r="A691" s="13" t="s">
        <v>962</v>
      </c>
      <c r="B691" s="13">
        <v>0.72727272727272729</v>
      </c>
      <c r="C691" s="13">
        <v>0.15793548387096773</v>
      </c>
      <c r="D691" s="13">
        <v>25.054072553045859</v>
      </c>
      <c r="E691" s="13">
        <v>5.4054054054054057E-2</v>
      </c>
      <c r="F691" s="13">
        <v>0</v>
      </c>
      <c r="G691" s="35">
        <f t="shared" si="70"/>
        <v>-2.4133072608259289</v>
      </c>
      <c r="H691" s="35">
        <f t="shared" si="74"/>
        <v>-2.4133072608259289</v>
      </c>
      <c r="I691" s="42">
        <f t="shared" si="75"/>
        <v>8.2163563711553991E-2</v>
      </c>
      <c r="J691" s="35">
        <f t="shared" si="71"/>
        <v>-8.5736078214243089E-2</v>
      </c>
      <c r="K691" s="20">
        <f t="shared" si="72"/>
        <v>-0.70090882820767553</v>
      </c>
      <c r="L691" s="20">
        <f t="shared" si="76"/>
        <v>0.33161075972761112</v>
      </c>
      <c r="M691" s="20">
        <f t="shared" si="73"/>
        <v>-0.40288458012776807</v>
      </c>
    </row>
    <row r="692" spans="1:13" x14ac:dyDescent="0.2">
      <c r="A692" s="13" t="s">
        <v>963</v>
      </c>
      <c r="B692" s="13">
        <v>1</v>
      </c>
      <c r="C692" s="13">
        <v>0.12413663428392353</v>
      </c>
      <c r="D692" s="13">
        <v>20.251882272416154</v>
      </c>
      <c r="E692" s="13">
        <v>0</v>
      </c>
      <c r="F692" s="13">
        <v>0</v>
      </c>
      <c r="G692" s="35">
        <f t="shared" si="70"/>
        <v>-2.1803812478854008</v>
      </c>
      <c r="H692" s="35">
        <f t="shared" si="74"/>
        <v>-2.1803812478854008</v>
      </c>
      <c r="I692" s="42">
        <f t="shared" si="75"/>
        <v>0.10152614572046631</v>
      </c>
      <c r="J692" s="35">
        <f t="shared" si="71"/>
        <v>-0.10705767248126657</v>
      </c>
      <c r="K692" s="20">
        <f t="shared" si="72"/>
        <v>-0.7102729543121562</v>
      </c>
      <c r="L692" s="20">
        <f t="shared" si="76"/>
        <v>0.32953853007156442</v>
      </c>
      <c r="M692" s="20">
        <f t="shared" si="73"/>
        <v>-0.39978904259696768</v>
      </c>
    </row>
    <row r="693" spans="1:13" x14ac:dyDescent="0.2">
      <c r="A693" s="13" t="s">
        <v>964</v>
      </c>
      <c r="B693" s="13">
        <v>0.94736842105263153</v>
      </c>
      <c r="C693" s="13">
        <v>0.15380038673211363</v>
      </c>
      <c r="D693" s="13">
        <v>21.32785763175907</v>
      </c>
      <c r="E693" s="13">
        <v>0</v>
      </c>
      <c r="F693" s="13">
        <v>0</v>
      </c>
      <c r="G693" s="35">
        <f t="shared" si="70"/>
        <v>-2.2339293155182633</v>
      </c>
      <c r="H693" s="35">
        <f t="shared" si="74"/>
        <v>-2.2339293155182633</v>
      </c>
      <c r="I693" s="42">
        <f t="shared" si="75"/>
        <v>9.6744732519922161E-2</v>
      </c>
      <c r="J693" s="35">
        <f t="shared" si="71"/>
        <v>-0.10175007727465463</v>
      </c>
      <c r="K693" s="20">
        <f t="shared" si="72"/>
        <v>-0.70205447581212388</v>
      </c>
      <c r="L693" s="20">
        <f t="shared" si="76"/>
        <v>0.3313568815958754</v>
      </c>
      <c r="M693" s="20">
        <f t="shared" si="73"/>
        <v>-0.40250481649207231</v>
      </c>
    </row>
    <row r="694" spans="1:13" x14ac:dyDescent="0.2">
      <c r="A694" s="13" t="s">
        <v>965</v>
      </c>
      <c r="B694" s="13">
        <v>1</v>
      </c>
      <c r="C694" s="13">
        <v>0.26127325260526574</v>
      </c>
      <c r="D694" s="13">
        <v>21.166324435318277</v>
      </c>
      <c r="E694" s="13">
        <v>0</v>
      </c>
      <c r="F694" s="13">
        <v>0</v>
      </c>
      <c r="G694" s="35">
        <f t="shared" si="70"/>
        <v>-2.2328492927746901</v>
      </c>
      <c r="H694" s="35">
        <f t="shared" si="74"/>
        <v>-2.2328492927746901</v>
      </c>
      <c r="I694" s="42">
        <f t="shared" si="75"/>
        <v>9.683915162445253E-2</v>
      </c>
      <c r="J694" s="35">
        <f t="shared" si="71"/>
        <v>-0.10185461476608594</v>
      </c>
      <c r="K694" s="20">
        <f t="shared" si="72"/>
        <v>-0.67227862600829191</v>
      </c>
      <c r="L694" s="20">
        <f t="shared" si="76"/>
        <v>0.33798680622946775</v>
      </c>
      <c r="M694" s="20">
        <f t="shared" si="73"/>
        <v>-0.41246979307676485</v>
      </c>
    </row>
    <row r="695" spans="1:13" x14ac:dyDescent="0.2">
      <c r="A695" s="13" t="s">
        <v>966</v>
      </c>
      <c r="B695" s="13">
        <v>1</v>
      </c>
      <c r="C695" s="13">
        <v>4.9003154997650537E-3</v>
      </c>
      <c r="D695" s="13">
        <v>19.731690622861056</v>
      </c>
      <c r="E695" s="13">
        <v>0.10526315789473684</v>
      </c>
      <c r="F695" s="13">
        <v>0</v>
      </c>
      <c r="G695" s="35">
        <f t="shared" si="70"/>
        <v>-2.1598082769700211</v>
      </c>
      <c r="H695" s="35">
        <f t="shared" si="74"/>
        <v>-2.1598082769700211</v>
      </c>
      <c r="I695" s="42">
        <f t="shared" si="75"/>
        <v>0.10341822722149235</v>
      </c>
      <c r="J695" s="35">
        <f t="shared" si="71"/>
        <v>-0.10916577673522113</v>
      </c>
      <c r="K695" s="20">
        <f t="shared" si="72"/>
        <v>-0.74330792263122336</v>
      </c>
      <c r="L695" s="20">
        <f t="shared" si="76"/>
        <v>0.32228121608460075</v>
      </c>
      <c r="M695" s="20">
        <f t="shared" si="73"/>
        <v>-0.38902285006998599</v>
      </c>
    </row>
    <row r="696" spans="1:13" x14ac:dyDescent="0.2">
      <c r="A696" s="13" t="s">
        <v>967</v>
      </c>
      <c r="B696" s="13">
        <v>1</v>
      </c>
      <c r="C696" s="13">
        <v>0.1516425958020412</v>
      </c>
      <c r="D696" s="13">
        <v>20.50924024640657</v>
      </c>
      <c r="E696" s="13">
        <v>0</v>
      </c>
      <c r="F696" s="13">
        <v>0</v>
      </c>
      <c r="G696" s="35">
        <f t="shared" si="70"/>
        <v>-2.1983286371777915</v>
      </c>
      <c r="H696" s="35">
        <f t="shared" si="74"/>
        <v>-2.1983286371777915</v>
      </c>
      <c r="I696" s="42">
        <f t="shared" si="75"/>
        <v>9.9900678487105016E-2</v>
      </c>
      <c r="J696" s="35">
        <f t="shared" si="71"/>
        <v>-0.10525016451018822</v>
      </c>
      <c r="K696" s="20">
        <f t="shared" si="72"/>
        <v>-0.7026523016737487</v>
      </c>
      <c r="L696" s="20">
        <f t="shared" si="76"/>
        <v>0.3312244409542211</v>
      </c>
      <c r="M696" s="20">
        <f t="shared" si="73"/>
        <v>-0.40230676236837826</v>
      </c>
    </row>
    <row r="697" spans="1:13" x14ac:dyDescent="0.2">
      <c r="A697" s="13" t="s">
        <v>968</v>
      </c>
      <c r="B697" s="13">
        <v>1</v>
      </c>
      <c r="C697" s="13">
        <v>7.3574144486692014E-2</v>
      </c>
      <c r="D697" s="13">
        <v>20</v>
      </c>
      <c r="E697" s="13">
        <v>0</v>
      </c>
      <c r="F697" s="13">
        <v>0</v>
      </c>
      <c r="G697" s="35">
        <f t="shared" si="70"/>
        <v>-2.1695972433015842</v>
      </c>
      <c r="H697" s="35">
        <f t="shared" si="74"/>
        <v>-2.1695972433015842</v>
      </c>
      <c r="I697" s="42">
        <f t="shared" si="75"/>
        <v>0.10251408312055112</v>
      </c>
      <c r="J697" s="35">
        <f t="shared" si="71"/>
        <v>-0.10815785024203727</v>
      </c>
      <c r="K697" s="20">
        <f t="shared" si="72"/>
        <v>-0.72428152372805987</v>
      </c>
      <c r="L697" s="20">
        <f t="shared" si="76"/>
        <v>0.32645085990529649</v>
      </c>
      <c r="M697" s="20">
        <f t="shared" si="73"/>
        <v>-0.39519432351463729</v>
      </c>
    </row>
    <row r="698" spans="1:13" x14ac:dyDescent="0.2">
      <c r="A698" s="13" t="s">
        <v>969</v>
      </c>
      <c r="B698" s="13">
        <v>1</v>
      </c>
      <c r="C698" s="13">
        <v>9.745145631067962E-3</v>
      </c>
      <c r="D698" s="13">
        <v>19.600273785078713</v>
      </c>
      <c r="E698" s="13">
        <v>0</v>
      </c>
      <c r="F698" s="13">
        <v>0</v>
      </c>
      <c r="G698" s="35">
        <f t="shared" si="70"/>
        <v>-2.1477759446397822</v>
      </c>
      <c r="H698" s="35">
        <f t="shared" si="74"/>
        <v>-2.1477759446397822</v>
      </c>
      <c r="I698" s="42">
        <f t="shared" si="75"/>
        <v>0.10453923564631136</v>
      </c>
      <c r="J698" s="35">
        <f t="shared" si="71"/>
        <v>-0.11041687267497907</v>
      </c>
      <c r="K698" s="20">
        <f t="shared" si="72"/>
        <v>-0.74196564025005918</v>
      </c>
      <c r="L698" s="20">
        <f t="shared" si="76"/>
        <v>0.32257446198802003</v>
      </c>
      <c r="M698" s="20">
        <f t="shared" si="73"/>
        <v>-0.3894556392618847</v>
      </c>
    </row>
    <row r="699" spans="1:13" x14ac:dyDescent="0.2">
      <c r="A699" s="13" t="s">
        <v>970</v>
      </c>
      <c r="B699" s="13">
        <v>1</v>
      </c>
      <c r="C699" s="13">
        <v>9.1037735849056611E-3</v>
      </c>
      <c r="D699" s="13">
        <v>19.603011635865844</v>
      </c>
      <c r="E699" s="13">
        <v>0</v>
      </c>
      <c r="F699" s="13">
        <v>0</v>
      </c>
      <c r="G699" s="35">
        <f t="shared" si="70"/>
        <v>-2.1482347844589547</v>
      </c>
      <c r="H699" s="35">
        <f t="shared" si="74"/>
        <v>-2.1482347844589547</v>
      </c>
      <c r="I699" s="42">
        <f t="shared" si="75"/>
        <v>0.10449629108435318</v>
      </c>
      <c r="J699" s="35">
        <f t="shared" si="71"/>
        <v>-0.11036891576393211</v>
      </c>
      <c r="K699" s="20">
        <f t="shared" si="72"/>
        <v>-0.74214333531345733</v>
      </c>
      <c r="L699" s="20">
        <f t="shared" si="76"/>
        <v>0.32253563325533513</v>
      </c>
      <c r="M699" s="20">
        <f t="shared" si="73"/>
        <v>-0.38939832282228437</v>
      </c>
    </row>
    <row r="700" spans="1:13" x14ac:dyDescent="0.2">
      <c r="A700" s="13" t="s">
        <v>971</v>
      </c>
      <c r="B700" s="13">
        <v>1</v>
      </c>
      <c r="C700" s="13">
        <v>5.6864259509557827E-2</v>
      </c>
      <c r="D700" s="13">
        <v>19.917864476386036</v>
      </c>
      <c r="E700" s="13">
        <v>0</v>
      </c>
      <c r="F700" s="13">
        <v>0</v>
      </c>
      <c r="G700" s="35">
        <f t="shared" si="70"/>
        <v>-2.1661444331340611</v>
      </c>
      <c r="H700" s="35">
        <f t="shared" si="74"/>
        <v>-2.1661444331340611</v>
      </c>
      <c r="I700" s="42">
        <f t="shared" si="75"/>
        <v>0.10283219500768004</v>
      </c>
      <c r="J700" s="35">
        <f t="shared" si="71"/>
        <v>-0.10851236084938583</v>
      </c>
      <c r="K700" s="20">
        <f t="shared" si="72"/>
        <v>-0.72891107390592247</v>
      </c>
      <c r="L700" s="20">
        <f t="shared" si="76"/>
        <v>0.32543373022417521</v>
      </c>
      <c r="M700" s="20">
        <f t="shared" si="73"/>
        <v>-0.39368535793695381</v>
      </c>
    </row>
    <row r="701" spans="1:13" x14ac:dyDescent="0.2">
      <c r="A701" s="13" t="s">
        <v>972</v>
      </c>
      <c r="B701" s="13">
        <v>1</v>
      </c>
      <c r="C701" s="13">
        <v>0.29468882178490591</v>
      </c>
      <c r="D701" s="13">
        <v>21.49760438056126</v>
      </c>
      <c r="E701" s="13">
        <v>0</v>
      </c>
      <c r="F701" s="13">
        <v>0</v>
      </c>
      <c r="G701" s="35">
        <f t="shared" si="70"/>
        <v>-2.2565229037229484</v>
      </c>
      <c r="H701" s="35">
        <f t="shared" si="74"/>
        <v>-2.2565229037229484</v>
      </c>
      <c r="I701" s="42">
        <f t="shared" si="75"/>
        <v>9.4788295825696089E-2</v>
      </c>
      <c r="J701" s="35">
        <f t="shared" si="71"/>
        <v>-9.9586435374502943E-2</v>
      </c>
      <c r="K701" s="20">
        <f t="shared" si="72"/>
        <v>-0.66302068949642035</v>
      </c>
      <c r="L701" s="20">
        <f t="shared" si="76"/>
        <v>0.34006138234984967</v>
      </c>
      <c r="M701" s="20">
        <f t="shared" si="73"/>
        <v>-0.41560845184714351</v>
      </c>
    </row>
    <row r="702" spans="1:13" x14ac:dyDescent="0.2">
      <c r="A702" s="13" t="s">
        <v>973</v>
      </c>
      <c r="B702" s="13">
        <v>1</v>
      </c>
      <c r="C702" s="13">
        <v>1.3420820111282957E-2</v>
      </c>
      <c r="D702" s="13">
        <v>19.665982203969882</v>
      </c>
      <c r="E702" s="13">
        <v>0</v>
      </c>
      <c r="F702" s="13">
        <v>0</v>
      </c>
      <c r="G702" s="35">
        <f t="shared" si="70"/>
        <v>-2.1533183632486623</v>
      </c>
      <c r="H702" s="35">
        <f t="shared" si="74"/>
        <v>-2.1533183632486623</v>
      </c>
      <c r="I702" s="42">
        <f t="shared" si="75"/>
        <v>0.1040215415078225</v>
      </c>
      <c r="J702" s="35">
        <f t="shared" si="71"/>
        <v>-0.1098389081576258</v>
      </c>
      <c r="K702" s="20">
        <f t="shared" si="72"/>
        <v>-0.74094727779771852</v>
      </c>
      <c r="L702" s="20">
        <f t="shared" si="76"/>
        <v>0.32279703492886774</v>
      </c>
      <c r="M702" s="20">
        <f t="shared" si="73"/>
        <v>-0.38978425030519898</v>
      </c>
    </row>
    <row r="703" spans="1:13" x14ac:dyDescent="0.2">
      <c r="A703" s="13" t="s">
        <v>974</v>
      </c>
      <c r="B703" s="13">
        <v>1</v>
      </c>
      <c r="C703" s="13">
        <v>0.43821054185737485</v>
      </c>
      <c r="D703" s="13">
        <v>24.167008898015059</v>
      </c>
      <c r="E703" s="13">
        <v>0.7857142857142857</v>
      </c>
      <c r="F703" s="13">
        <v>0</v>
      </c>
      <c r="G703" s="35">
        <f t="shared" si="70"/>
        <v>-2.4643072984679977</v>
      </c>
      <c r="H703" s="35">
        <f t="shared" si="74"/>
        <v>-2.4643072984679977</v>
      </c>
      <c r="I703" s="42">
        <f t="shared" si="75"/>
        <v>7.8398559575999865E-2</v>
      </c>
      <c r="J703" s="35">
        <f t="shared" si="71"/>
        <v>-8.1642426081662056E-2</v>
      </c>
      <c r="K703" s="20">
        <f t="shared" si="72"/>
        <v>-0.62325733950341511</v>
      </c>
      <c r="L703" s="20">
        <f t="shared" si="76"/>
        <v>0.34904098338601108</v>
      </c>
      <c r="M703" s="20">
        <f t="shared" si="73"/>
        <v>-0.42930859326528781</v>
      </c>
    </row>
    <row r="704" spans="1:13" x14ac:dyDescent="0.2">
      <c r="A704" s="13" t="s">
        <v>975</v>
      </c>
      <c r="B704" s="13">
        <v>1</v>
      </c>
      <c r="C704" s="13">
        <v>1.2156185210780926E-2</v>
      </c>
      <c r="D704" s="13">
        <v>19.789185489390828</v>
      </c>
      <c r="E704" s="13">
        <v>0</v>
      </c>
      <c r="F704" s="13">
        <v>0</v>
      </c>
      <c r="G704" s="35">
        <f t="shared" si="70"/>
        <v>-2.1660500579029889</v>
      </c>
      <c r="H704" s="35">
        <f t="shared" si="74"/>
        <v>-2.1660500579029889</v>
      </c>
      <c r="I704" s="42">
        <f t="shared" si="75"/>
        <v>0.10284090217907116</v>
      </c>
      <c r="J704" s="35">
        <f t="shared" si="71"/>
        <v>-0.10852206607241686</v>
      </c>
      <c r="K704" s="20">
        <f t="shared" si="72"/>
        <v>-0.74129765068996534</v>
      </c>
      <c r="L704" s="20">
        <f t="shared" si="76"/>
        <v>0.32272044848256032</v>
      </c>
      <c r="M704" s="20">
        <f t="shared" si="73"/>
        <v>-0.38967116439164728</v>
      </c>
    </row>
    <row r="705" spans="1:13" x14ac:dyDescent="0.2">
      <c r="A705" s="13" t="s">
        <v>976</v>
      </c>
      <c r="B705" s="13">
        <v>1</v>
      </c>
      <c r="C705" s="13">
        <v>0.22277198081832383</v>
      </c>
      <c r="D705" s="13">
        <v>21.190965092402465</v>
      </c>
      <c r="E705" s="13">
        <v>0</v>
      </c>
      <c r="F705" s="13">
        <v>0</v>
      </c>
      <c r="G705" s="35">
        <f t="shared" si="70"/>
        <v>-2.2463669851018535</v>
      </c>
      <c r="H705" s="35">
        <f t="shared" si="74"/>
        <v>-2.2463669851018535</v>
      </c>
      <c r="I705" s="42">
        <f t="shared" si="75"/>
        <v>9.5663302324007979E-2</v>
      </c>
      <c r="J705" s="35">
        <f t="shared" si="71"/>
        <v>-0.10055353475202204</v>
      </c>
      <c r="K705" s="20">
        <f t="shared" si="72"/>
        <v>-0.68294557972419612</v>
      </c>
      <c r="L705" s="20">
        <f t="shared" si="76"/>
        <v>0.33560419712106138</v>
      </c>
      <c r="M705" s="20">
        <f t="shared" si="73"/>
        <v>-0.40887721842288643</v>
      </c>
    </row>
    <row r="706" spans="1:13" x14ac:dyDescent="0.2">
      <c r="A706" s="13" t="s">
        <v>977</v>
      </c>
      <c r="B706" s="13">
        <v>1</v>
      </c>
      <c r="C706" s="13">
        <v>2.5773092369477911E-2</v>
      </c>
      <c r="D706" s="13">
        <v>19.917864476386036</v>
      </c>
      <c r="E706" s="13">
        <v>0</v>
      </c>
      <c r="F706" s="13">
        <v>0</v>
      </c>
      <c r="G706" s="35">
        <f t="shared" ref="G706:G769" si="77">$V$2+$V$3*B706+$V$4*C706+$V$5*D706+$V$6*E706</f>
        <v>-2.1750627846057351</v>
      </c>
      <c r="H706" s="35">
        <f t="shared" si="74"/>
        <v>-2.1750627846057351</v>
      </c>
      <c r="I706" s="42">
        <f t="shared" si="75"/>
        <v>0.1020123176110857</v>
      </c>
      <c r="J706" s="35">
        <f t="shared" ref="J706:J769" si="78">F706*LN(I706)+(1-F706)*LN(1-I706)</f>
        <v>-0.10759892749014346</v>
      </c>
      <c r="K706" s="20">
        <f t="shared" ref="K706:K769" si="79">MIN(MAX($P$2+$P$3*C706,-35),35)</f>
        <v>-0.73752502418507038</v>
      </c>
      <c r="L706" s="20">
        <f t="shared" si="76"/>
        <v>0.32354558973807179</v>
      </c>
      <c r="M706" s="20">
        <f t="shared" ref="M706:M769" si="80">F706*LN(L706)+(1-F706)*LN(1-L706)</f>
        <v>-0.39089022423796188</v>
      </c>
    </row>
    <row r="707" spans="1:13" x14ac:dyDescent="0.2">
      <c r="A707" s="13" t="s">
        <v>978</v>
      </c>
      <c r="B707" s="13">
        <v>1</v>
      </c>
      <c r="C707" s="13">
        <v>0.26119871749354107</v>
      </c>
      <c r="D707" s="13">
        <v>21.459274469541409</v>
      </c>
      <c r="E707" s="13">
        <v>0</v>
      </c>
      <c r="F707" s="13">
        <v>0</v>
      </c>
      <c r="G707" s="35">
        <f t="shared" si="77"/>
        <v>-2.2622812640191068</v>
      </c>
      <c r="H707" s="35">
        <f t="shared" ref="H707:H770" si="81">MIN(MAX(G707,-35),35)</f>
        <v>-2.2622812640191068</v>
      </c>
      <c r="I707" s="42">
        <f t="shared" ref="I707:I770" si="82">1/(1+EXP(-H707))</f>
        <v>9.4295360059356237E-2</v>
      </c>
      <c r="J707" s="35">
        <f t="shared" si="78"/>
        <v>-9.9042030570695994E-2</v>
      </c>
      <c r="K707" s="20">
        <f t="shared" si="79"/>
        <v>-0.67229927630242703</v>
      </c>
      <c r="L707" s="20">
        <f t="shared" ref="L707:L770" si="83">1/(1+EXP(-K707))</f>
        <v>0.33798218570599103</v>
      </c>
      <c r="M707" s="20">
        <f t="shared" si="80"/>
        <v>-0.41246281359751008</v>
      </c>
    </row>
    <row r="708" spans="1:13" x14ac:dyDescent="0.2">
      <c r="A708" s="13" t="s">
        <v>979</v>
      </c>
      <c r="B708" s="13">
        <v>1</v>
      </c>
      <c r="C708" s="13">
        <v>3.1156403405207232E-2</v>
      </c>
      <c r="D708" s="13">
        <v>19.961670088980149</v>
      </c>
      <c r="E708" s="13">
        <v>0</v>
      </c>
      <c r="F708" s="13">
        <v>0</v>
      </c>
      <c r="G708" s="35">
        <f t="shared" si="77"/>
        <v>-2.1779164531903938</v>
      </c>
      <c r="H708" s="35">
        <f t="shared" si="81"/>
        <v>-2.1779164531903938</v>
      </c>
      <c r="I708" s="42">
        <f t="shared" si="82"/>
        <v>0.10175120173714595</v>
      </c>
      <c r="J708" s="35">
        <f t="shared" si="78"/>
        <v>-0.10730819085430331</v>
      </c>
      <c r="K708" s="20">
        <f t="shared" si="79"/>
        <v>-0.73603355320265162</v>
      </c>
      <c r="L708" s="20">
        <f t="shared" si="83"/>
        <v>0.32387210467674654</v>
      </c>
      <c r="M708" s="20">
        <f t="shared" si="80"/>
        <v>-0.39137302656898304</v>
      </c>
    </row>
    <row r="709" spans="1:13" x14ac:dyDescent="0.2">
      <c r="A709" s="13" t="s">
        <v>980</v>
      </c>
      <c r="B709" s="13">
        <v>0.89473684210526316</v>
      </c>
      <c r="C709" s="13">
        <v>8.8447177884571709E-2</v>
      </c>
      <c r="D709" s="13">
        <v>22.083504449007528</v>
      </c>
      <c r="E709" s="13">
        <v>0</v>
      </c>
      <c r="F709" s="13">
        <v>0</v>
      </c>
      <c r="G709" s="35">
        <f t="shared" si="77"/>
        <v>-2.2825732960394278</v>
      </c>
      <c r="H709" s="35">
        <f t="shared" si="81"/>
        <v>-2.2825732960394278</v>
      </c>
      <c r="I709" s="42">
        <f t="shared" si="82"/>
        <v>9.2576553703318076E-2</v>
      </c>
      <c r="J709" s="35">
        <f t="shared" si="78"/>
        <v>-9.7146073099228708E-2</v>
      </c>
      <c r="K709" s="20">
        <f t="shared" si="79"/>
        <v>-0.72016088169451309</v>
      </c>
      <c r="L709" s="20">
        <f t="shared" si="83"/>
        <v>0.32735755667011052</v>
      </c>
      <c r="M709" s="20">
        <f t="shared" si="80"/>
        <v>-0.39654137829210356</v>
      </c>
    </row>
    <row r="710" spans="1:13" x14ac:dyDescent="0.2">
      <c r="A710" s="13" t="s">
        <v>981</v>
      </c>
      <c r="B710" s="13">
        <v>1</v>
      </c>
      <c r="C710" s="13">
        <v>2.1370967741935483E-2</v>
      </c>
      <c r="D710" s="13">
        <v>19.956194387405887</v>
      </c>
      <c r="E710" s="13">
        <v>0</v>
      </c>
      <c r="F710" s="13">
        <v>0</v>
      </c>
      <c r="G710" s="35">
        <f t="shared" si="77"/>
        <v>-2.1801736275794763</v>
      </c>
      <c r="H710" s="35">
        <f t="shared" si="81"/>
        <v>-2.1801736275794763</v>
      </c>
      <c r="I710" s="42">
        <f t="shared" si="82"/>
        <v>0.10154508611839486</v>
      </c>
      <c r="J710" s="35">
        <f t="shared" si="78"/>
        <v>-0.10707875333685171</v>
      </c>
      <c r="K710" s="20">
        <f t="shared" si="79"/>
        <v>-0.73874465297846414</v>
      </c>
      <c r="L710" s="20">
        <f t="shared" si="83"/>
        <v>0.3232787145626233</v>
      </c>
      <c r="M710" s="20">
        <f t="shared" si="80"/>
        <v>-0.39049578147674935</v>
      </c>
    </row>
    <row r="711" spans="1:13" x14ac:dyDescent="0.2">
      <c r="A711" s="13" t="s">
        <v>982</v>
      </c>
      <c r="B711" s="13">
        <v>1</v>
      </c>
      <c r="C711" s="13">
        <v>6.5880123599624821E-2</v>
      </c>
      <c r="D711" s="13">
        <v>20.251882272416154</v>
      </c>
      <c r="E711" s="13">
        <v>0</v>
      </c>
      <c r="F711" s="13">
        <v>0</v>
      </c>
      <c r="G711" s="35">
        <f t="shared" si="77"/>
        <v>-2.1970918472480778</v>
      </c>
      <c r="H711" s="35">
        <f t="shared" si="81"/>
        <v>-2.1970918472480778</v>
      </c>
      <c r="I711" s="42">
        <f t="shared" si="82"/>
        <v>0.10001194634217082</v>
      </c>
      <c r="J711" s="35">
        <f t="shared" si="78"/>
        <v>-0.10537378945944594</v>
      </c>
      <c r="K711" s="20">
        <f t="shared" si="79"/>
        <v>-0.72641318745973382</v>
      </c>
      <c r="L711" s="20">
        <f t="shared" si="83"/>
        <v>0.32598232171277458</v>
      </c>
      <c r="M711" s="20">
        <f t="shared" si="80"/>
        <v>-0.39449893950100468</v>
      </c>
    </row>
    <row r="712" spans="1:13" x14ac:dyDescent="0.2">
      <c r="A712" s="13" t="s">
        <v>983</v>
      </c>
      <c r="B712" s="13">
        <v>0.72727272727272729</v>
      </c>
      <c r="C712" s="13">
        <v>0.14133927366005131</v>
      </c>
      <c r="D712" s="13">
        <v>25.251197809719372</v>
      </c>
      <c r="E712" s="13">
        <v>0</v>
      </c>
      <c r="F712" s="13">
        <v>0</v>
      </c>
      <c r="G712" s="35">
        <f t="shared" si="77"/>
        <v>-2.4391680400519213</v>
      </c>
      <c r="H712" s="35">
        <f t="shared" si="81"/>
        <v>-2.4391680400519213</v>
      </c>
      <c r="I712" s="42">
        <f t="shared" si="82"/>
        <v>8.0234286672461977E-2</v>
      </c>
      <c r="J712" s="35">
        <f t="shared" si="78"/>
        <v>-8.3636300796858049E-2</v>
      </c>
      <c r="K712" s="20">
        <f t="shared" si="79"/>
        <v>-0.70550688427083408</v>
      </c>
      <c r="L712" s="20">
        <f t="shared" si="83"/>
        <v>0.33059241356041252</v>
      </c>
      <c r="M712" s="20">
        <f t="shared" si="80"/>
        <v>-0.40136215707584233</v>
      </c>
    </row>
    <row r="713" spans="1:13" x14ac:dyDescent="0.2">
      <c r="A713" s="13" t="s">
        <v>984</v>
      </c>
      <c r="B713" s="13">
        <v>1</v>
      </c>
      <c r="C713" s="13">
        <v>0.3806115107913669</v>
      </c>
      <c r="D713" s="13">
        <v>22.329911019849419</v>
      </c>
      <c r="E713" s="13">
        <v>0</v>
      </c>
      <c r="F713" s="13">
        <v>0</v>
      </c>
      <c r="G713" s="35">
        <f t="shared" si="77"/>
        <v>-2.3154354572945297</v>
      </c>
      <c r="H713" s="35">
        <f t="shared" si="81"/>
        <v>-2.3154354572945297</v>
      </c>
      <c r="I713" s="42">
        <f t="shared" si="82"/>
        <v>8.9852645566758607E-2</v>
      </c>
      <c r="J713" s="35">
        <f t="shared" si="78"/>
        <v>-9.4148764631539608E-2</v>
      </c>
      <c r="K713" s="20">
        <f t="shared" si="79"/>
        <v>-0.63921541491095057</v>
      </c>
      <c r="L713" s="20">
        <f t="shared" si="83"/>
        <v>0.34542391745279966</v>
      </c>
      <c r="M713" s="20">
        <f t="shared" si="80"/>
        <v>-0.42376745509066394</v>
      </c>
    </row>
    <row r="714" spans="1:13" x14ac:dyDescent="0.2">
      <c r="A714" s="13" t="s">
        <v>985</v>
      </c>
      <c r="B714" s="13">
        <v>0.93333333333333335</v>
      </c>
      <c r="C714" s="13">
        <v>0.65401980593180176</v>
      </c>
      <c r="D714" s="13">
        <v>25.308692676249144</v>
      </c>
      <c r="E714" s="13">
        <v>0</v>
      </c>
      <c r="F714" s="13">
        <v>0</v>
      </c>
      <c r="G714" s="35">
        <f t="shared" si="77"/>
        <v>-2.4778406260152206</v>
      </c>
      <c r="H714" s="35">
        <f t="shared" si="81"/>
        <v>-2.4778406260152206</v>
      </c>
      <c r="I714" s="42">
        <f t="shared" si="82"/>
        <v>7.7426308725107237E-2</v>
      </c>
      <c r="J714" s="35">
        <f t="shared" si="78"/>
        <v>-8.0588024117057955E-2</v>
      </c>
      <c r="K714" s="20">
        <f t="shared" si="79"/>
        <v>-0.56346639430856005</v>
      </c>
      <c r="L714" s="20">
        <f t="shared" si="83"/>
        <v>0.36274578295659926</v>
      </c>
      <c r="M714" s="20">
        <f t="shared" si="80"/>
        <v>-0.45058661818264417</v>
      </c>
    </row>
    <row r="715" spans="1:13" x14ac:dyDescent="0.2">
      <c r="A715" s="13" t="s">
        <v>986</v>
      </c>
      <c r="B715" s="13">
        <v>1</v>
      </c>
      <c r="C715" s="13">
        <v>0.37788571428571427</v>
      </c>
      <c r="D715" s="13">
        <v>22.414784394250514</v>
      </c>
      <c r="E715" s="13">
        <v>0</v>
      </c>
      <c r="F715" s="13">
        <v>0</v>
      </c>
      <c r="G715" s="35">
        <f t="shared" si="77"/>
        <v>-2.3247381643768961</v>
      </c>
      <c r="H715" s="35">
        <f t="shared" si="81"/>
        <v>-2.3247381643768961</v>
      </c>
      <c r="I715" s="42">
        <f t="shared" si="82"/>
        <v>8.9094775215930913E-2</v>
      </c>
      <c r="J715" s="35">
        <f t="shared" si="78"/>
        <v>-9.3316421399684588E-2</v>
      </c>
      <c r="K715" s="20">
        <f t="shared" si="79"/>
        <v>-0.63997060931922034</v>
      </c>
      <c r="L715" s="20">
        <f t="shared" si="83"/>
        <v>0.34525318322744908</v>
      </c>
      <c r="M715" s="20">
        <f t="shared" si="80"/>
        <v>-0.42350665735099707</v>
      </c>
    </row>
    <row r="716" spans="1:13" x14ac:dyDescent="0.2">
      <c r="A716" s="13" t="s">
        <v>987</v>
      </c>
      <c r="B716" s="13">
        <v>0.91666666666666663</v>
      </c>
      <c r="C716" s="13">
        <v>5.4433920718507903E-2</v>
      </c>
      <c r="D716" s="13">
        <v>21.793292265571527</v>
      </c>
      <c r="E716" s="13">
        <v>4.6153846153846156E-2</v>
      </c>
      <c r="F716" s="13">
        <v>0</v>
      </c>
      <c r="G716" s="35">
        <f t="shared" si="77"/>
        <v>-2.2812277561994772</v>
      </c>
      <c r="H716" s="35">
        <f t="shared" si="81"/>
        <v>-2.2812277561994772</v>
      </c>
      <c r="I716" s="42">
        <f t="shared" si="82"/>
        <v>9.2689649287752293E-2</v>
      </c>
      <c r="J716" s="35">
        <f t="shared" si="78"/>
        <v>-9.7270714613887227E-2</v>
      </c>
      <c r="K716" s="20">
        <f t="shared" si="79"/>
        <v>-0.72958441040092337</v>
      </c>
      <c r="L716" s="20">
        <f t="shared" si="83"/>
        <v>0.32528593231903946</v>
      </c>
      <c r="M716" s="20">
        <f t="shared" si="80"/>
        <v>-0.39346628129050176</v>
      </c>
    </row>
    <row r="717" spans="1:13" x14ac:dyDescent="0.2">
      <c r="A717" s="13" t="s">
        <v>988</v>
      </c>
      <c r="B717" s="13">
        <v>0.92307692307692313</v>
      </c>
      <c r="C717" s="13">
        <v>3.4259236438025288E-2</v>
      </c>
      <c r="D717" s="13">
        <v>21.49760438056126</v>
      </c>
      <c r="E717" s="13">
        <v>0</v>
      </c>
      <c r="F717" s="13">
        <v>0</v>
      </c>
      <c r="G717" s="35">
        <f t="shared" si="77"/>
        <v>-2.2640461051496077</v>
      </c>
      <c r="H717" s="35">
        <f t="shared" si="81"/>
        <v>-2.2640461051496077</v>
      </c>
      <c r="I717" s="42">
        <f t="shared" si="82"/>
        <v>9.4144743898153457E-2</v>
      </c>
      <c r="J717" s="35">
        <f t="shared" si="78"/>
        <v>-9.8875747179372406E-2</v>
      </c>
      <c r="K717" s="20">
        <f t="shared" si="79"/>
        <v>-0.73517389909739483</v>
      </c>
      <c r="L717" s="20">
        <f t="shared" si="83"/>
        <v>0.3240603793374307</v>
      </c>
      <c r="M717" s="20">
        <f t="shared" si="80"/>
        <v>-0.39165152547480697</v>
      </c>
    </row>
    <row r="718" spans="1:13" x14ac:dyDescent="0.2">
      <c r="A718" s="13" t="s">
        <v>989</v>
      </c>
      <c r="B718" s="13">
        <v>1</v>
      </c>
      <c r="C718" s="13">
        <v>6.1023622047244097E-2</v>
      </c>
      <c r="D718" s="13">
        <v>20.413415468856947</v>
      </c>
      <c r="E718" s="13">
        <v>0</v>
      </c>
      <c r="F718" s="13">
        <v>0</v>
      </c>
      <c r="G718" s="35">
        <f t="shared" si="77"/>
        <v>-2.2147019662803062</v>
      </c>
      <c r="H718" s="35">
        <f t="shared" si="81"/>
        <v>-2.2147019662803062</v>
      </c>
      <c r="I718" s="42">
        <f t="shared" si="82"/>
        <v>9.8437994665467307E-2</v>
      </c>
      <c r="J718" s="35">
        <f t="shared" si="78"/>
        <v>-0.10362645852150348</v>
      </c>
      <c r="K718" s="20">
        <f t="shared" si="79"/>
        <v>-0.72775870346157234</v>
      </c>
      <c r="L718" s="20">
        <f t="shared" si="83"/>
        <v>0.32568675708202993</v>
      </c>
      <c r="M718" s="20">
        <f t="shared" si="80"/>
        <v>-0.39406052392982616</v>
      </c>
    </row>
    <row r="719" spans="1:13" x14ac:dyDescent="0.2">
      <c r="A719" s="13" t="s">
        <v>990</v>
      </c>
      <c r="B719" s="13">
        <v>1</v>
      </c>
      <c r="C719" s="13">
        <v>3.6166946860609603E-2</v>
      </c>
      <c r="D719" s="13">
        <v>20.358658453114305</v>
      </c>
      <c r="E719" s="13">
        <v>0</v>
      </c>
      <c r="F719" s="13">
        <v>0</v>
      </c>
      <c r="G719" s="35">
        <f t="shared" si="77"/>
        <v>-2.2163346770103485</v>
      </c>
      <c r="H719" s="35">
        <f t="shared" si="81"/>
        <v>-2.2163346770103485</v>
      </c>
      <c r="I719" s="42">
        <f t="shared" si="82"/>
        <v>9.8293189896829794E-2</v>
      </c>
      <c r="J719" s="35">
        <f t="shared" si="78"/>
        <v>-0.1034658559893584</v>
      </c>
      <c r="K719" s="20">
        <f t="shared" si="79"/>
        <v>-0.73464535918594298</v>
      </c>
      <c r="L719" s="20">
        <f t="shared" si="83"/>
        <v>0.32417616425867996</v>
      </c>
      <c r="M719" s="20">
        <f t="shared" si="80"/>
        <v>-0.39182283491653508</v>
      </c>
    </row>
    <row r="720" spans="1:13" x14ac:dyDescent="0.2">
      <c r="A720" s="13" t="s">
        <v>991</v>
      </c>
      <c r="B720" s="13">
        <v>1</v>
      </c>
      <c r="C720" s="13">
        <v>0.35392543287885525</v>
      </c>
      <c r="D720" s="13">
        <v>22.436687200547571</v>
      </c>
      <c r="E720" s="13">
        <v>0</v>
      </c>
      <c r="F720" s="13">
        <v>0</v>
      </c>
      <c r="G720" s="35">
        <f t="shared" si="77"/>
        <v>-2.3338099783454354</v>
      </c>
      <c r="H720" s="35">
        <f t="shared" si="81"/>
        <v>-2.3338099783454354</v>
      </c>
      <c r="I720" s="42">
        <f t="shared" si="82"/>
        <v>8.8361274220593047E-2</v>
      </c>
      <c r="J720" s="35">
        <f t="shared" si="78"/>
        <v>-9.2511501403419155E-2</v>
      </c>
      <c r="K720" s="20">
        <f t="shared" si="79"/>
        <v>-0.64660891504068718</v>
      </c>
      <c r="L720" s="20">
        <f t="shared" si="83"/>
        <v>0.34375411692901325</v>
      </c>
      <c r="M720" s="20">
        <f t="shared" si="80"/>
        <v>-0.42121973851162076</v>
      </c>
    </row>
    <row r="721" spans="1:13" x14ac:dyDescent="0.2">
      <c r="A721" s="13" t="s">
        <v>992</v>
      </c>
      <c r="B721" s="13">
        <v>1</v>
      </c>
      <c r="C721" s="13">
        <v>0.38304174128667862</v>
      </c>
      <c r="D721" s="13">
        <v>22.666666666666668</v>
      </c>
      <c r="E721" s="13">
        <v>0</v>
      </c>
      <c r="F721" s="13">
        <v>0</v>
      </c>
      <c r="G721" s="35">
        <f t="shared" si="77"/>
        <v>-2.3485467940086595</v>
      </c>
      <c r="H721" s="35">
        <f t="shared" si="81"/>
        <v>-2.3485467940086595</v>
      </c>
      <c r="I721" s="42">
        <f t="shared" si="82"/>
        <v>8.7181350324372478E-2</v>
      </c>
      <c r="J721" s="35">
        <f t="shared" si="78"/>
        <v>-9.1218049359433603E-2</v>
      </c>
      <c r="K721" s="20">
        <f t="shared" si="79"/>
        <v>-0.6385421084197801</v>
      </c>
      <c r="L721" s="20">
        <f t="shared" si="83"/>
        <v>0.34557617208878622</v>
      </c>
      <c r="M721" s="20">
        <f t="shared" si="80"/>
        <v>-0.42400008251173055</v>
      </c>
    </row>
    <row r="722" spans="1:13" x14ac:dyDescent="0.2">
      <c r="A722" s="13" t="s">
        <v>993</v>
      </c>
      <c r="B722" s="13">
        <v>1</v>
      </c>
      <c r="C722" s="13">
        <v>0.13190210390725635</v>
      </c>
      <c r="D722" s="13">
        <v>21.037645448323065</v>
      </c>
      <c r="E722" s="13">
        <v>0</v>
      </c>
      <c r="F722" s="13">
        <v>0</v>
      </c>
      <c r="G722" s="35">
        <f t="shared" si="77"/>
        <v>-2.2570401124596837</v>
      </c>
      <c r="H722" s="35">
        <f t="shared" si="81"/>
        <v>-2.2570401124596837</v>
      </c>
      <c r="I722" s="42">
        <f t="shared" si="82"/>
        <v>9.4743926818689886E-2</v>
      </c>
      <c r="J722" s="35">
        <f t="shared" si="78"/>
        <v>-9.9537421514582392E-2</v>
      </c>
      <c r="K722" s="20">
        <f t="shared" si="79"/>
        <v>-0.70812149538080615</v>
      </c>
      <c r="L722" s="20">
        <f t="shared" si="83"/>
        <v>0.33001405383026333</v>
      </c>
      <c r="M722" s="20">
        <f t="shared" si="80"/>
        <v>-0.40049854268318663</v>
      </c>
    </row>
    <row r="723" spans="1:13" x14ac:dyDescent="0.2">
      <c r="A723" s="13" t="s">
        <v>994</v>
      </c>
      <c r="B723" s="13">
        <v>1</v>
      </c>
      <c r="C723" s="13">
        <v>1.1660696311208479E-2</v>
      </c>
      <c r="D723" s="13">
        <v>20.265571526351813</v>
      </c>
      <c r="E723" s="13">
        <v>0</v>
      </c>
      <c r="F723" s="13">
        <v>0</v>
      </c>
      <c r="G723" s="35">
        <f t="shared" si="77"/>
        <v>-2.2140187553844939</v>
      </c>
      <c r="H723" s="35">
        <f t="shared" si="81"/>
        <v>-2.2140187553844939</v>
      </c>
      <c r="I723" s="42">
        <f t="shared" si="82"/>
        <v>9.8498644873018446E-2</v>
      </c>
      <c r="J723" s="35">
        <f t="shared" si="78"/>
        <v>-0.10369373314856754</v>
      </c>
      <c r="K723" s="20">
        <f t="shared" si="79"/>
        <v>-0.74143492815933654</v>
      </c>
      <c r="L723" s="20">
        <f t="shared" si="83"/>
        <v>0.32269044420717752</v>
      </c>
      <c r="M723" s="20">
        <f t="shared" si="80"/>
        <v>-0.38962686420463738</v>
      </c>
    </row>
    <row r="724" spans="1:13" x14ac:dyDescent="0.2">
      <c r="A724" s="13" t="s">
        <v>995</v>
      </c>
      <c r="B724" s="13">
        <v>0.5</v>
      </c>
      <c r="C724" s="13">
        <v>0.28833343158639391</v>
      </c>
      <c r="D724" s="13">
        <v>31.926078028747433</v>
      </c>
      <c r="E724" s="13">
        <v>0.75</v>
      </c>
      <c r="F724" s="13">
        <v>0</v>
      </c>
      <c r="G724" s="35">
        <f t="shared" si="77"/>
        <v>-2.8504641789371066</v>
      </c>
      <c r="H724" s="35">
        <f t="shared" si="81"/>
        <v>-2.8504641789371066</v>
      </c>
      <c r="I724" s="42">
        <f t="shared" si="82"/>
        <v>5.4657328175966552E-2</v>
      </c>
      <c r="J724" s="35">
        <f t="shared" si="78"/>
        <v>-5.6207801530765468E-2</v>
      </c>
      <c r="K724" s="20">
        <f t="shared" si="79"/>
        <v>-0.66478147946380617</v>
      </c>
      <c r="L724" s="20">
        <f t="shared" si="83"/>
        <v>0.33966633785557615</v>
      </c>
      <c r="M724" s="20">
        <f t="shared" si="80"/>
        <v>-0.41501002300468631</v>
      </c>
    </row>
    <row r="725" spans="1:13" x14ac:dyDescent="0.2">
      <c r="A725" s="13" t="s">
        <v>996</v>
      </c>
      <c r="B725" s="13">
        <v>1</v>
      </c>
      <c r="C725" s="13">
        <v>5.8377659574468083E-2</v>
      </c>
      <c r="D725" s="13">
        <v>20.6652977412731</v>
      </c>
      <c r="E725" s="13">
        <v>0</v>
      </c>
      <c r="F725" s="13">
        <v>0</v>
      </c>
      <c r="G725" s="35">
        <f t="shared" si="77"/>
        <v>-2.2407485589962999</v>
      </c>
      <c r="H725" s="35">
        <f t="shared" si="81"/>
        <v>-2.2407485589962999</v>
      </c>
      <c r="I725" s="42">
        <f t="shared" si="82"/>
        <v>9.6150468106177722E-2</v>
      </c>
      <c r="J725" s="35">
        <f t="shared" si="78"/>
        <v>-0.10109237946391128</v>
      </c>
      <c r="K725" s="20">
        <f t="shared" si="79"/>
        <v>-0.72849177948532828</v>
      </c>
      <c r="L725" s="20">
        <f t="shared" si="83"/>
        <v>0.32552578324648795</v>
      </c>
      <c r="M725" s="20">
        <f t="shared" si="80"/>
        <v>-0.39382182978249858</v>
      </c>
    </row>
    <row r="726" spans="1:13" x14ac:dyDescent="0.2">
      <c r="A726" s="13" t="s">
        <v>997</v>
      </c>
      <c r="B726" s="13">
        <v>0.94736842105263153</v>
      </c>
      <c r="C726" s="13">
        <v>7.9336170212765955E-2</v>
      </c>
      <c r="D726" s="13">
        <v>21.675564681724847</v>
      </c>
      <c r="E726" s="13">
        <v>0</v>
      </c>
      <c r="F726" s="13">
        <v>0</v>
      </c>
      <c r="G726" s="35">
        <f t="shared" si="77"/>
        <v>-2.2901969151722663</v>
      </c>
      <c r="H726" s="35">
        <f t="shared" si="81"/>
        <v>-2.2901969151722663</v>
      </c>
      <c r="I726" s="42">
        <f t="shared" si="82"/>
        <v>9.1938109049707659E-2</v>
      </c>
      <c r="J726" s="35">
        <f t="shared" si="78"/>
        <v>-9.6442740864227397E-2</v>
      </c>
      <c r="K726" s="20">
        <f t="shared" si="79"/>
        <v>-0.72268512810585794</v>
      </c>
      <c r="L726" s="20">
        <f t="shared" si="83"/>
        <v>0.32680197368834402</v>
      </c>
      <c r="M726" s="20">
        <f t="shared" si="80"/>
        <v>-0.39571574847065144</v>
      </c>
    </row>
    <row r="727" spans="1:13" x14ac:dyDescent="0.2">
      <c r="A727" s="13" t="s">
        <v>998</v>
      </c>
      <c r="B727" s="13">
        <v>1</v>
      </c>
      <c r="C727" s="13">
        <v>0.1333546233125272</v>
      </c>
      <c r="D727" s="13">
        <v>21.166324435318277</v>
      </c>
      <c r="E727" s="13">
        <v>0</v>
      </c>
      <c r="F727" s="13">
        <v>0</v>
      </c>
      <c r="G727" s="35">
        <f t="shared" si="77"/>
        <v>-2.2695421351716152</v>
      </c>
      <c r="H727" s="35">
        <f t="shared" si="81"/>
        <v>-2.2695421351716152</v>
      </c>
      <c r="I727" s="42">
        <f t="shared" si="82"/>
        <v>9.3677078501068281E-2</v>
      </c>
      <c r="J727" s="35">
        <f t="shared" si="78"/>
        <v>-9.8359610948125772E-2</v>
      </c>
      <c r="K727" s="20">
        <f t="shared" si="79"/>
        <v>-0.7077190682258484</v>
      </c>
      <c r="L727" s="20">
        <f t="shared" si="83"/>
        <v>0.33010303848303235</v>
      </c>
      <c r="M727" s="20">
        <f t="shared" si="80"/>
        <v>-0.40063136720447767</v>
      </c>
    </row>
    <row r="728" spans="1:13" x14ac:dyDescent="0.2">
      <c r="A728" s="13" t="s">
        <v>999</v>
      </c>
      <c r="B728" s="13">
        <v>1</v>
      </c>
      <c r="C728" s="13">
        <v>0.36223423215128658</v>
      </c>
      <c r="D728" s="13">
        <v>22.740588637919235</v>
      </c>
      <c r="E728" s="13">
        <v>0</v>
      </c>
      <c r="F728" s="13">
        <v>0</v>
      </c>
      <c r="G728" s="35">
        <f t="shared" si="77"/>
        <v>-2.3619366918729856</v>
      </c>
      <c r="H728" s="35">
        <f t="shared" si="81"/>
        <v>-2.3619366918729856</v>
      </c>
      <c r="I728" s="42">
        <f t="shared" si="82"/>
        <v>8.6121645499489113E-2</v>
      </c>
      <c r="J728" s="35">
        <f t="shared" si="78"/>
        <v>-9.0057807741542456E-2</v>
      </c>
      <c r="K728" s="20">
        <f t="shared" si="79"/>
        <v>-0.64430692414115998</v>
      </c>
      <c r="L728" s="20">
        <f t="shared" si="83"/>
        <v>0.34427360328344736</v>
      </c>
      <c r="M728" s="20">
        <f t="shared" si="80"/>
        <v>-0.42201165521532902</v>
      </c>
    </row>
    <row r="729" spans="1:13" x14ac:dyDescent="0.2">
      <c r="A729" s="13" t="s">
        <v>1000</v>
      </c>
      <c r="B729" s="13">
        <v>1</v>
      </c>
      <c r="C729" s="13">
        <v>8.0931263858093124E-3</v>
      </c>
      <c r="D729" s="13">
        <v>21.423682409308693</v>
      </c>
      <c r="E729" s="13">
        <v>0.41176470588235292</v>
      </c>
      <c r="F729" s="13">
        <v>0</v>
      </c>
      <c r="G729" s="35">
        <f t="shared" si="77"/>
        <v>-2.3213315345901036</v>
      </c>
      <c r="H729" s="35">
        <f t="shared" si="81"/>
        <v>-2.3213315345901036</v>
      </c>
      <c r="I729" s="42">
        <f t="shared" si="82"/>
        <v>8.9371633995802696E-2</v>
      </c>
      <c r="J729" s="35">
        <f t="shared" si="78"/>
        <v>-9.3620405672501628E-2</v>
      </c>
      <c r="K729" s="20">
        <f t="shared" si="79"/>
        <v>-0.74242333974955821</v>
      </c>
      <c r="L729" s="20">
        <f t="shared" si="83"/>
        <v>0.32247445353489823</v>
      </c>
      <c r="M729" s="20">
        <f t="shared" si="80"/>
        <v>-0.38930801997961079</v>
      </c>
    </row>
    <row r="730" spans="1:13" x14ac:dyDescent="0.2">
      <c r="A730" s="13" t="s">
        <v>1001</v>
      </c>
      <c r="B730" s="13">
        <v>1</v>
      </c>
      <c r="C730" s="13">
        <v>0.18251484079870481</v>
      </c>
      <c r="D730" s="13">
        <v>21.831622176591377</v>
      </c>
      <c r="E730" s="13">
        <v>0.05</v>
      </c>
      <c r="F730" s="13">
        <v>0</v>
      </c>
      <c r="G730" s="35">
        <f t="shared" si="77"/>
        <v>-2.3210213538639057</v>
      </c>
      <c r="H730" s="35">
        <f t="shared" si="81"/>
        <v>-2.3210213538639057</v>
      </c>
      <c r="I730" s="42">
        <f t="shared" si="82"/>
        <v>8.9396881066537912E-2</v>
      </c>
      <c r="J730" s="35">
        <f t="shared" si="78"/>
        <v>-9.3648130946246966E-2</v>
      </c>
      <c r="K730" s="20">
        <f t="shared" si="79"/>
        <v>-0.69409900477727693</v>
      </c>
      <c r="L730" s="20">
        <f t="shared" si="83"/>
        <v>0.33312185040565473</v>
      </c>
      <c r="M730" s="20">
        <f t="shared" si="80"/>
        <v>-0.40514793402166549</v>
      </c>
    </row>
    <row r="731" spans="1:13" x14ac:dyDescent="0.2">
      <c r="A731" s="13" t="s">
        <v>1002</v>
      </c>
      <c r="B731" s="13">
        <v>0.6</v>
      </c>
      <c r="C731" s="13">
        <v>0.71801843317972347</v>
      </c>
      <c r="D731" s="13">
        <v>32.046543463381248</v>
      </c>
      <c r="E731" s="13">
        <v>0.1111111111111111</v>
      </c>
      <c r="F731" s="13">
        <v>0</v>
      </c>
      <c r="G731" s="35">
        <f t="shared" si="77"/>
        <v>-2.8421215506713424</v>
      </c>
      <c r="H731" s="35">
        <f t="shared" si="81"/>
        <v>-2.8421215506713424</v>
      </c>
      <c r="I731" s="42">
        <f t="shared" si="82"/>
        <v>5.5089995976511215E-2</v>
      </c>
      <c r="J731" s="35">
        <f t="shared" si="78"/>
        <v>-5.6665589861002133E-2</v>
      </c>
      <c r="K731" s="20">
        <f t="shared" si="79"/>
        <v>-0.54573528146343786</v>
      </c>
      <c r="L731" s="20">
        <f t="shared" si="83"/>
        <v>0.36685442112234495</v>
      </c>
      <c r="M731" s="20">
        <f t="shared" si="80"/>
        <v>-0.45705490085071088</v>
      </c>
    </row>
    <row r="732" spans="1:13" x14ac:dyDescent="0.2">
      <c r="A732" s="13" t="s">
        <v>1003</v>
      </c>
      <c r="B732" s="13">
        <v>1</v>
      </c>
      <c r="C732" s="13">
        <v>4.0707070707070706E-2</v>
      </c>
      <c r="D732" s="13">
        <v>20.832306639288159</v>
      </c>
      <c r="E732" s="13">
        <v>0</v>
      </c>
      <c r="F732" s="13">
        <v>0</v>
      </c>
      <c r="G732" s="35">
        <f t="shared" si="77"/>
        <v>-2.2625840679029388</v>
      </c>
      <c r="H732" s="35">
        <f t="shared" si="81"/>
        <v>-2.2625840679029388</v>
      </c>
      <c r="I732" s="42">
        <f t="shared" si="82"/>
        <v>9.4269502650389747E-2</v>
      </c>
      <c r="J732" s="35">
        <f t="shared" si="78"/>
        <v>-9.9013481484464858E-2</v>
      </c>
      <c r="K732" s="20">
        <f t="shared" si="79"/>
        <v>-0.7333874970767984</v>
      </c>
      <c r="L732" s="20">
        <f t="shared" si="83"/>
        <v>0.32445180513502136</v>
      </c>
      <c r="M732" s="20">
        <f t="shared" si="80"/>
        <v>-0.39223077717658061</v>
      </c>
    </row>
    <row r="733" spans="1:13" x14ac:dyDescent="0.2">
      <c r="A733" s="13" t="s">
        <v>1004</v>
      </c>
      <c r="B733" s="13">
        <v>0.92307692307692313</v>
      </c>
      <c r="C733" s="13">
        <v>0.22619434628975266</v>
      </c>
      <c r="D733" s="13">
        <v>23.329226557152634</v>
      </c>
      <c r="E733" s="13">
        <v>0</v>
      </c>
      <c r="F733" s="13">
        <v>0</v>
      </c>
      <c r="G733" s="35">
        <f t="shared" si="77"/>
        <v>-2.3928753551646835</v>
      </c>
      <c r="H733" s="35">
        <f t="shared" si="81"/>
        <v>-2.3928753551646835</v>
      </c>
      <c r="I733" s="42">
        <f t="shared" si="82"/>
        <v>8.3717602205937838E-2</v>
      </c>
      <c r="J733" s="35">
        <f t="shared" si="78"/>
        <v>-8.7430667285999492E-2</v>
      </c>
      <c r="K733" s="20">
        <f t="shared" si="79"/>
        <v>-0.68199739769310219</v>
      </c>
      <c r="L733" s="20">
        <f t="shared" si="83"/>
        <v>0.3358156500250552</v>
      </c>
      <c r="M733" s="20">
        <f t="shared" si="80"/>
        <v>-0.4091955325348729</v>
      </c>
    </row>
    <row r="734" spans="1:13" x14ac:dyDescent="0.2">
      <c r="A734" s="13" t="s">
        <v>1005</v>
      </c>
      <c r="B734" s="13">
        <v>1</v>
      </c>
      <c r="C734" s="13">
        <v>0.16537037037037036</v>
      </c>
      <c r="D734" s="13">
        <v>21.664613278576319</v>
      </c>
      <c r="E734" s="13">
        <v>0</v>
      </c>
      <c r="F734" s="13">
        <v>0</v>
      </c>
      <c r="G734" s="35">
        <f t="shared" si="77"/>
        <v>-2.3103840639912865</v>
      </c>
      <c r="H734" s="35">
        <f t="shared" si="81"/>
        <v>-2.3103840639912865</v>
      </c>
      <c r="I734" s="42">
        <f t="shared" si="82"/>
        <v>9.0266600964574006E-2</v>
      </c>
      <c r="J734" s="35">
        <f t="shared" si="78"/>
        <v>-9.4603690487715289E-2</v>
      </c>
      <c r="K734" s="20">
        <f t="shared" si="79"/>
        <v>-0.69884895884515164</v>
      </c>
      <c r="L734" s="20">
        <f t="shared" si="83"/>
        <v>0.33206747785949253</v>
      </c>
      <c r="M734" s="20">
        <f t="shared" si="80"/>
        <v>-0.40356812530754516</v>
      </c>
    </row>
    <row r="735" spans="1:13" x14ac:dyDescent="0.2">
      <c r="A735" s="13" t="s">
        <v>1006</v>
      </c>
      <c r="B735" s="13">
        <v>1</v>
      </c>
      <c r="C735" s="13">
        <v>1.0340211935303959E-2</v>
      </c>
      <c r="D735" s="13">
        <v>20.6652977412731</v>
      </c>
      <c r="E735" s="13">
        <v>0</v>
      </c>
      <c r="F735" s="13">
        <v>0</v>
      </c>
      <c r="G735" s="35">
        <f t="shared" si="77"/>
        <v>-2.2545278693682134</v>
      </c>
      <c r="H735" s="35">
        <f t="shared" si="81"/>
        <v>-2.2545278693682134</v>
      </c>
      <c r="I735" s="42">
        <f t="shared" si="82"/>
        <v>9.4959615145323709E-2</v>
      </c>
      <c r="J735" s="35">
        <f t="shared" si="78"/>
        <v>-9.9775712129025043E-2</v>
      </c>
      <c r="K735" s="20">
        <f t="shared" si="79"/>
        <v>-0.74180077440457992</v>
      </c>
      <c r="L735" s="20">
        <f t="shared" si="83"/>
        <v>0.32261048955577187</v>
      </c>
      <c r="M735" s="20">
        <f t="shared" si="80"/>
        <v>-0.38950882374311913</v>
      </c>
    </row>
    <row r="736" spans="1:13" x14ac:dyDescent="0.2">
      <c r="A736" s="13" t="s">
        <v>1007</v>
      </c>
      <c r="B736" s="13">
        <v>1</v>
      </c>
      <c r="C736" s="13">
        <v>0.33947489636112388</v>
      </c>
      <c r="D736" s="13">
        <v>22.880219028062971</v>
      </c>
      <c r="E736" s="13">
        <v>0</v>
      </c>
      <c r="F736" s="13">
        <v>0</v>
      </c>
      <c r="G736" s="35">
        <f t="shared" si="77"/>
        <v>-2.3824832299288978</v>
      </c>
      <c r="H736" s="35">
        <f t="shared" si="81"/>
        <v>-2.3824832299288978</v>
      </c>
      <c r="I736" s="42">
        <f t="shared" si="82"/>
        <v>8.4518227727631096E-2</v>
      </c>
      <c r="J736" s="35">
        <f t="shared" si="78"/>
        <v>-8.8304825199730833E-2</v>
      </c>
      <c r="K736" s="20">
        <f t="shared" si="79"/>
        <v>-0.65061250237820734</v>
      </c>
      <c r="L736" s="20">
        <f t="shared" si="83"/>
        <v>0.34285152459227863</v>
      </c>
      <c r="M736" s="20">
        <f t="shared" si="80"/>
        <v>-0.41984529606332199</v>
      </c>
    </row>
    <row r="737" spans="1:13" x14ac:dyDescent="0.2">
      <c r="A737" s="13" t="s">
        <v>1008</v>
      </c>
      <c r="B737" s="13">
        <v>1</v>
      </c>
      <c r="C737" s="13">
        <v>4.6124031007751939E-3</v>
      </c>
      <c r="D737" s="13">
        <v>21.127994524298426</v>
      </c>
      <c r="E737" s="13">
        <v>0.18181818181818182</v>
      </c>
      <c r="F737" s="13">
        <v>0</v>
      </c>
      <c r="G737" s="35">
        <f t="shared" si="77"/>
        <v>-2.2982169712185803</v>
      </c>
      <c r="H737" s="35">
        <f t="shared" si="81"/>
        <v>-2.2982169712185803</v>
      </c>
      <c r="I737" s="42">
        <f t="shared" si="82"/>
        <v>9.1270738382857014E-2</v>
      </c>
      <c r="J737" s="35">
        <f t="shared" si="78"/>
        <v>-9.5708071173740708E-2</v>
      </c>
      <c r="K737" s="20">
        <f t="shared" si="79"/>
        <v>-0.74338769008023797</v>
      </c>
      <c r="L737" s="20">
        <f t="shared" si="83"/>
        <v>0.32226379384174714</v>
      </c>
      <c r="M737" s="20">
        <f t="shared" si="80"/>
        <v>-0.388997143214381</v>
      </c>
    </row>
    <row r="738" spans="1:13" x14ac:dyDescent="0.2">
      <c r="A738" s="13" t="s">
        <v>1009</v>
      </c>
      <c r="B738" s="13">
        <v>1</v>
      </c>
      <c r="C738" s="13">
        <v>0.20496556247950148</v>
      </c>
      <c r="D738" s="13">
        <v>22.130047912388775</v>
      </c>
      <c r="E738" s="13">
        <v>0</v>
      </c>
      <c r="F738" s="13">
        <v>0</v>
      </c>
      <c r="G738" s="35">
        <f t="shared" si="77"/>
        <v>-2.3457534814613341</v>
      </c>
      <c r="H738" s="35">
        <f t="shared" si="81"/>
        <v>-2.3457534814613341</v>
      </c>
      <c r="I738" s="42">
        <f t="shared" si="82"/>
        <v>8.7403900751939143E-2</v>
      </c>
      <c r="J738" s="35">
        <f t="shared" si="78"/>
        <v>-9.1461884826195966E-2</v>
      </c>
      <c r="K738" s="20">
        <f t="shared" si="79"/>
        <v>-0.68787892949293461</v>
      </c>
      <c r="L738" s="20">
        <f t="shared" si="83"/>
        <v>0.33450508192686162</v>
      </c>
      <c r="M738" s="20">
        <f t="shared" si="80"/>
        <v>-0.40722427742986345</v>
      </c>
    </row>
    <row r="739" spans="1:13" x14ac:dyDescent="0.2">
      <c r="A739" s="13" t="s">
        <v>1010</v>
      </c>
      <c r="B739" s="13">
        <v>1</v>
      </c>
      <c r="C739" s="13">
        <v>1.6946308724832214E-3</v>
      </c>
      <c r="D739" s="13">
        <v>20.832306639288159</v>
      </c>
      <c r="E739" s="13">
        <v>0</v>
      </c>
      <c r="F739" s="13">
        <v>0</v>
      </c>
      <c r="G739" s="35">
        <f t="shared" si="77"/>
        <v>-2.2737745982759163</v>
      </c>
      <c r="H739" s="35">
        <f t="shared" si="81"/>
        <v>-2.2737745982759163</v>
      </c>
      <c r="I739" s="42">
        <f t="shared" si="82"/>
        <v>9.3318352711340938E-2</v>
      </c>
      <c r="J739" s="35">
        <f t="shared" si="78"/>
        <v>-9.7963885751858215E-2</v>
      </c>
      <c r="K739" s="20">
        <f t="shared" si="79"/>
        <v>-0.74419607224187079</v>
      </c>
      <c r="L739" s="20">
        <f t="shared" si="83"/>
        <v>0.32208726059603565</v>
      </c>
      <c r="M739" s="20">
        <f t="shared" si="80"/>
        <v>-0.38873670226868146</v>
      </c>
    </row>
    <row r="740" spans="1:13" x14ac:dyDescent="0.2">
      <c r="A740" s="13" t="s">
        <v>1011</v>
      </c>
      <c r="B740" s="13">
        <v>1</v>
      </c>
      <c r="C740" s="13">
        <v>5.4635139223794114E-2</v>
      </c>
      <c r="D740" s="13">
        <v>21.251197809719372</v>
      </c>
      <c r="E740" s="13">
        <v>0</v>
      </c>
      <c r="F740" s="13">
        <v>0</v>
      </c>
      <c r="G740" s="35">
        <f t="shared" si="77"/>
        <v>-2.3006432653379707</v>
      </c>
      <c r="H740" s="35">
        <f t="shared" si="81"/>
        <v>-2.3006432653379707</v>
      </c>
      <c r="I740" s="42">
        <f t="shared" si="82"/>
        <v>9.1069700068445628E-2</v>
      </c>
      <c r="J740" s="35">
        <f t="shared" si="78"/>
        <v>-9.5486865487611122E-2</v>
      </c>
      <c r="K740" s="20">
        <f t="shared" si="79"/>
        <v>-0.72952866189228838</v>
      </c>
      <c r="L740" s="20">
        <f t="shared" si="83"/>
        <v>0.32529816784183996</v>
      </c>
      <c r="M740" s="20">
        <f t="shared" si="80"/>
        <v>-0.39348441583716343</v>
      </c>
    </row>
    <row r="741" spans="1:13" x14ac:dyDescent="0.2">
      <c r="A741" s="13" t="s">
        <v>1012</v>
      </c>
      <c r="B741" s="13">
        <v>1</v>
      </c>
      <c r="C741" s="13">
        <v>5.9187301587301587E-2</v>
      </c>
      <c r="D741" s="13">
        <v>21.34428473648186</v>
      </c>
      <c r="E741" s="13">
        <v>0</v>
      </c>
      <c r="F741" s="13">
        <v>0</v>
      </c>
      <c r="G741" s="35">
        <f t="shared" si="77"/>
        <v>-2.3086829210049693</v>
      </c>
      <c r="H741" s="35">
        <f t="shared" si="81"/>
        <v>-2.3086829210049693</v>
      </c>
      <c r="I741" s="42">
        <f t="shared" si="82"/>
        <v>9.0406393749828742E-2</v>
      </c>
      <c r="J741" s="35">
        <f t="shared" si="78"/>
        <v>-9.4757365758981693E-2</v>
      </c>
      <c r="K741" s="20">
        <f t="shared" si="79"/>
        <v>-0.72826746445684987</v>
      </c>
      <c r="L741" s="20">
        <f t="shared" si="83"/>
        <v>0.32557503550061662</v>
      </c>
      <c r="M741" s="20">
        <f t="shared" si="80"/>
        <v>-0.39389485563177634</v>
      </c>
    </row>
    <row r="742" spans="1:13" x14ac:dyDescent="0.2">
      <c r="A742" s="13" t="s">
        <v>1013</v>
      </c>
      <c r="B742" s="13">
        <v>1</v>
      </c>
      <c r="C742" s="13">
        <v>0.16914285714285715</v>
      </c>
      <c r="D742" s="13">
        <v>22.083504449007528</v>
      </c>
      <c r="E742" s="13">
        <v>0</v>
      </c>
      <c r="F742" s="13">
        <v>0</v>
      </c>
      <c r="G742" s="35">
        <f t="shared" si="77"/>
        <v>-2.3513563411118237</v>
      </c>
      <c r="H742" s="35">
        <f t="shared" si="81"/>
        <v>-2.3513563411118237</v>
      </c>
      <c r="I742" s="42">
        <f t="shared" si="82"/>
        <v>8.6958023592394781E-2</v>
      </c>
      <c r="J742" s="35">
        <f t="shared" si="78"/>
        <v>-9.0973423093988107E-2</v>
      </c>
      <c r="K742" s="20">
        <f t="shared" si="79"/>
        <v>-0.69780377410375749</v>
      </c>
      <c r="L742" s="20">
        <f t="shared" si="83"/>
        <v>0.33229933911825454</v>
      </c>
      <c r="M742" s="20">
        <f t="shared" si="80"/>
        <v>-0.4039153183303576</v>
      </c>
    </row>
    <row r="743" spans="1:13" x14ac:dyDescent="0.2">
      <c r="A743" s="13" t="s">
        <v>1014</v>
      </c>
      <c r="B743" s="13">
        <v>1</v>
      </c>
      <c r="C743" s="13">
        <v>3.8258220589552909E-2</v>
      </c>
      <c r="D743" s="13">
        <v>21.352498288843258</v>
      </c>
      <c r="E743" s="13">
        <v>4.7619047619047616E-2</v>
      </c>
      <c r="F743" s="13">
        <v>0</v>
      </c>
      <c r="G743" s="35">
        <f t="shared" si="77"/>
        <v>-2.3143569353917663</v>
      </c>
      <c r="H743" s="35">
        <f t="shared" si="81"/>
        <v>-2.3143569353917663</v>
      </c>
      <c r="I743" s="42">
        <f t="shared" si="82"/>
        <v>8.9940885193191655E-2</v>
      </c>
      <c r="J743" s="35">
        <f t="shared" si="78"/>
        <v>-9.424572025497388E-2</v>
      </c>
      <c r="K743" s="20">
        <f t="shared" si="79"/>
        <v>-0.73406596221959419</v>
      </c>
      <c r="L743" s="20">
        <f t="shared" si="83"/>
        <v>0.32430311493930014</v>
      </c>
      <c r="M743" s="20">
        <f t="shared" si="80"/>
        <v>-0.39201069837884012</v>
      </c>
    </row>
    <row r="744" spans="1:13" x14ac:dyDescent="0.2">
      <c r="A744" s="13" t="s">
        <v>1015</v>
      </c>
      <c r="B744" s="13">
        <v>1</v>
      </c>
      <c r="C744" s="13">
        <v>2.7980000000000001E-2</v>
      </c>
      <c r="D744" s="13">
        <v>21.193702943189596</v>
      </c>
      <c r="E744" s="13">
        <v>0</v>
      </c>
      <c r="F744" s="13">
        <v>0</v>
      </c>
      <c r="G744" s="35">
        <f t="shared" si="77"/>
        <v>-2.3025169914722325</v>
      </c>
      <c r="H744" s="35">
        <f t="shared" si="81"/>
        <v>-2.3025169914722325</v>
      </c>
      <c r="I744" s="42">
        <f t="shared" si="82"/>
        <v>9.0914719290837082E-2</v>
      </c>
      <c r="J744" s="35">
        <f t="shared" si="78"/>
        <v>-9.5316371043411299E-2</v>
      </c>
      <c r="K744" s="20">
        <f t="shared" si="79"/>
        <v>-0.7369135903165912</v>
      </c>
      <c r="L744" s="20">
        <f t="shared" si="83"/>
        <v>0.32367942493844259</v>
      </c>
      <c r="M744" s="20">
        <f t="shared" si="80"/>
        <v>-0.39108809188374105</v>
      </c>
    </row>
    <row r="745" spans="1:13" x14ac:dyDescent="0.2">
      <c r="A745" s="13" t="s">
        <v>1016</v>
      </c>
      <c r="B745" s="13">
        <v>1</v>
      </c>
      <c r="C745" s="13">
        <v>2.2224598930481284E-2</v>
      </c>
      <c r="D745" s="13">
        <v>21.21013004791239</v>
      </c>
      <c r="E745" s="13">
        <v>0</v>
      </c>
      <c r="F745" s="13">
        <v>1</v>
      </c>
      <c r="G745" s="35">
        <f t="shared" si="77"/>
        <v>-2.3058170925651216</v>
      </c>
      <c r="H745" s="35">
        <f t="shared" si="81"/>
        <v>-2.3058170925651216</v>
      </c>
      <c r="I745" s="42">
        <f t="shared" si="82"/>
        <v>9.0642336436595056E-2</v>
      </c>
      <c r="J745" s="35">
        <f t="shared" si="78"/>
        <v>-2.4008338854918403</v>
      </c>
      <c r="K745" s="20">
        <f t="shared" si="79"/>
        <v>-0.7385081505473482</v>
      </c>
      <c r="L745" s="20">
        <f t="shared" si="83"/>
        <v>0.32333045626417162</v>
      </c>
      <c r="M745" s="20">
        <f t="shared" si="80"/>
        <v>-1.1290803943444536</v>
      </c>
    </row>
    <row r="746" spans="1:13" x14ac:dyDescent="0.2">
      <c r="A746" s="13" t="s">
        <v>1017</v>
      </c>
      <c r="B746" s="13">
        <v>0.66666666666666663</v>
      </c>
      <c r="C746" s="13">
        <v>1.5096618357487922E-4</v>
      </c>
      <c r="D746" s="13">
        <v>27.832991101984941</v>
      </c>
      <c r="E746" s="13">
        <v>0.61111111111111116</v>
      </c>
      <c r="F746" s="13">
        <v>0</v>
      </c>
      <c r="G746" s="35">
        <f t="shared" si="77"/>
        <v>-2.6711262156005087</v>
      </c>
      <c r="H746" s="35">
        <f t="shared" si="81"/>
        <v>-2.6711262156005087</v>
      </c>
      <c r="I746" s="42">
        <f t="shared" si="82"/>
        <v>6.469878466941624E-2</v>
      </c>
      <c r="J746" s="35">
        <f t="shared" si="78"/>
        <v>-6.6886646140590228E-2</v>
      </c>
      <c r="K746" s="20">
        <f t="shared" si="79"/>
        <v>-0.74462375161518035</v>
      </c>
      <c r="L746" s="20">
        <f t="shared" si="83"/>
        <v>0.32199388516978938</v>
      </c>
      <c r="M746" s="20">
        <f t="shared" si="80"/>
        <v>-0.38859897215879735</v>
      </c>
    </row>
    <row r="747" spans="1:13" x14ac:dyDescent="0.2">
      <c r="A747" s="13" t="s">
        <v>1018</v>
      </c>
      <c r="B747" s="13">
        <v>1</v>
      </c>
      <c r="C747" s="13">
        <v>3.2357606344628698E-2</v>
      </c>
      <c r="D747" s="13">
        <v>21.412731006160165</v>
      </c>
      <c r="E747" s="13">
        <v>0</v>
      </c>
      <c r="F747" s="13">
        <v>0</v>
      </c>
      <c r="G747" s="35">
        <f t="shared" si="77"/>
        <v>-2.3232505232576299</v>
      </c>
      <c r="H747" s="35">
        <f t="shared" si="81"/>
        <v>-2.3232505232576299</v>
      </c>
      <c r="I747" s="42">
        <f t="shared" si="82"/>
        <v>8.92155813759479E-2</v>
      </c>
      <c r="J747" s="35">
        <f t="shared" si="78"/>
        <v>-9.3449052290606335E-2</v>
      </c>
      <c r="K747" s="20">
        <f t="shared" si="79"/>
        <v>-0.73570075442579241</v>
      </c>
      <c r="L747" s="20">
        <f t="shared" si="83"/>
        <v>0.32394498487949763</v>
      </c>
      <c r="M747" s="20">
        <f t="shared" si="80"/>
        <v>-0.39148082293626263</v>
      </c>
    </row>
    <row r="748" spans="1:13" x14ac:dyDescent="0.2">
      <c r="A748" s="13" t="s">
        <v>1019</v>
      </c>
      <c r="B748" s="13">
        <v>1</v>
      </c>
      <c r="C748" s="13">
        <v>7.0115871732686602E-2</v>
      </c>
      <c r="D748" s="13">
        <v>21.664613278576319</v>
      </c>
      <c r="E748" s="13">
        <v>0</v>
      </c>
      <c r="F748" s="13">
        <v>0</v>
      </c>
      <c r="G748" s="35">
        <f t="shared" si="77"/>
        <v>-2.3377073579120808</v>
      </c>
      <c r="H748" s="35">
        <f t="shared" si="81"/>
        <v>-2.3377073579120808</v>
      </c>
      <c r="I748" s="42">
        <f t="shared" si="82"/>
        <v>8.8047829683717493E-2</v>
      </c>
      <c r="J748" s="35">
        <f t="shared" si="78"/>
        <v>-9.2167735111721369E-2</v>
      </c>
      <c r="K748" s="20">
        <f t="shared" si="79"/>
        <v>-0.72523965403627633</v>
      </c>
      <c r="L748" s="20">
        <f t="shared" si="83"/>
        <v>0.32624022058808033</v>
      </c>
      <c r="M748" s="20">
        <f t="shared" si="80"/>
        <v>-0.3948816419671724</v>
      </c>
    </row>
    <row r="749" spans="1:13" x14ac:dyDescent="0.2">
      <c r="A749" s="13" t="s">
        <v>1020</v>
      </c>
      <c r="B749" s="13">
        <v>1</v>
      </c>
      <c r="C749" s="13">
        <v>0.12067050811943426</v>
      </c>
      <c r="D749" s="13">
        <v>22.012320328542096</v>
      </c>
      <c r="E749" s="13">
        <v>0</v>
      </c>
      <c r="F749" s="13">
        <v>0</v>
      </c>
      <c r="G749" s="35">
        <f t="shared" si="77"/>
        <v>-2.3581139020521933</v>
      </c>
      <c r="H749" s="35">
        <f t="shared" si="81"/>
        <v>-2.3581139020521933</v>
      </c>
      <c r="I749" s="42">
        <f t="shared" si="82"/>
        <v>8.6422993471565748E-2</v>
      </c>
      <c r="J749" s="35">
        <f t="shared" si="78"/>
        <v>-9.0387608382624565E-2</v>
      </c>
      <c r="K749" s="20">
        <f t="shared" si="79"/>
        <v>-0.71123326044372226</v>
      </c>
      <c r="L749" s="20">
        <f t="shared" si="83"/>
        <v>0.32932639200447805</v>
      </c>
      <c r="M749" s="20">
        <f t="shared" si="80"/>
        <v>-0.3994726865902572</v>
      </c>
    </row>
    <row r="750" spans="1:13" x14ac:dyDescent="0.2">
      <c r="A750" s="13" t="s">
        <v>1021</v>
      </c>
      <c r="B750" s="13">
        <v>1</v>
      </c>
      <c r="C750" s="13">
        <v>7.1740038161281633E-2</v>
      </c>
      <c r="D750" s="13">
        <v>21.746748802190282</v>
      </c>
      <c r="E750" s="13">
        <v>0</v>
      </c>
      <c r="F750" s="13">
        <v>0</v>
      </c>
      <c r="G750" s="35">
        <f t="shared" si="77"/>
        <v>-2.3454874337500256</v>
      </c>
      <c r="H750" s="35">
        <f t="shared" si="81"/>
        <v>-2.3454874337500256</v>
      </c>
      <c r="I750" s="42">
        <f t="shared" si="82"/>
        <v>8.7425124233250953E-2</v>
      </c>
      <c r="J750" s="35">
        <f t="shared" si="78"/>
        <v>-9.1485141257076505E-2</v>
      </c>
      <c r="K750" s="20">
        <f t="shared" si="79"/>
        <v>-0.72478967128722271</v>
      </c>
      <c r="L750" s="20">
        <f t="shared" si="83"/>
        <v>0.3263391379213374</v>
      </c>
      <c r="M750" s="20">
        <f t="shared" si="80"/>
        <v>-0.39502846669345143</v>
      </c>
    </row>
    <row r="751" spans="1:13" x14ac:dyDescent="0.2">
      <c r="A751" s="13" t="s">
        <v>1022</v>
      </c>
      <c r="B751" s="13">
        <v>1</v>
      </c>
      <c r="C751" s="13">
        <v>1.5510898505253157E-2</v>
      </c>
      <c r="D751" s="13">
        <v>21.412731006160165</v>
      </c>
      <c r="E751" s="13">
        <v>0</v>
      </c>
      <c r="F751" s="13">
        <v>0</v>
      </c>
      <c r="G751" s="35">
        <f t="shared" si="77"/>
        <v>-2.328082920220254</v>
      </c>
      <c r="H751" s="35">
        <f t="shared" si="81"/>
        <v>-2.328082920220254</v>
      </c>
      <c r="I751" s="42">
        <f t="shared" si="82"/>
        <v>8.8823698028135445E-2</v>
      </c>
      <c r="J751" s="35">
        <f t="shared" si="78"/>
        <v>-9.3018874680929259E-2</v>
      </c>
      <c r="K751" s="20">
        <f t="shared" si="79"/>
        <v>-0.74036821200439962</v>
      </c>
      <c r="L751" s="20">
        <f t="shared" si="83"/>
        <v>0.32292363118221756</v>
      </c>
      <c r="M751" s="20">
        <f t="shared" si="80"/>
        <v>-0.38997120767883764</v>
      </c>
    </row>
    <row r="752" spans="1:13" x14ac:dyDescent="0.2">
      <c r="A752" s="13" t="s">
        <v>1023</v>
      </c>
      <c r="B752" s="13">
        <v>0.66666666666666663</v>
      </c>
      <c r="C752" s="13">
        <v>7.7830844262502215E-4</v>
      </c>
      <c r="D752" s="13">
        <v>27.000684462696782</v>
      </c>
      <c r="E752" s="13">
        <v>8.3333333333333329E-2</v>
      </c>
      <c r="F752" s="13">
        <v>0</v>
      </c>
      <c r="G752" s="35">
        <f t="shared" si="77"/>
        <v>-2.6001772325188504</v>
      </c>
      <c r="H752" s="35">
        <f t="shared" si="81"/>
        <v>-2.6001772325188504</v>
      </c>
      <c r="I752" s="42">
        <f t="shared" si="82"/>
        <v>6.9127014830860353E-2</v>
      </c>
      <c r="J752" s="35">
        <f t="shared" si="78"/>
        <v>-7.1632439402022616E-2</v>
      </c>
      <c r="K752" s="20">
        <f t="shared" si="79"/>
        <v>-0.74444994356856953</v>
      </c>
      <c r="L752" s="20">
        <f t="shared" si="83"/>
        <v>0.32203183104283545</v>
      </c>
      <c r="M752" s="20">
        <f t="shared" si="80"/>
        <v>-0.38865494058461419</v>
      </c>
    </row>
    <row r="753" spans="1:13" x14ac:dyDescent="0.2">
      <c r="A753" s="13" t="s">
        <v>1024</v>
      </c>
      <c r="B753" s="13">
        <v>1</v>
      </c>
      <c r="C753" s="13">
        <v>0.18027405493813248</v>
      </c>
      <c r="D753" s="13">
        <v>22.581793292265573</v>
      </c>
      <c r="E753" s="13">
        <v>0</v>
      </c>
      <c r="F753" s="13">
        <v>0</v>
      </c>
      <c r="G753" s="35">
        <f t="shared" si="77"/>
        <v>-2.398188902248767</v>
      </c>
      <c r="H753" s="35">
        <f t="shared" si="81"/>
        <v>-2.398188902248767</v>
      </c>
      <c r="I753" s="42">
        <f t="shared" si="82"/>
        <v>8.3310906049913175E-2</v>
      </c>
      <c r="J753" s="35">
        <f t="shared" si="78"/>
        <v>-8.698691116155316E-2</v>
      </c>
      <c r="K753" s="20">
        <f t="shared" si="79"/>
        <v>-0.6947198247645815</v>
      </c>
      <c r="L753" s="20">
        <f t="shared" si="83"/>
        <v>0.33298394849176371</v>
      </c>
      <c r="M753" s="20">
        <f t="shared" si="80"/>
        <v>-0.40494116812633679</v>
      </c>
    </row>
    <row r="754" spans="1:13" x14ac:dyDescent="0.2">
      <c r="A754" s="13" t="s">
        <v>1025</v>
      </c>
      <c r="B754" s="13">
        <v>1</v>
      </c>
      <c r="C754" s="13">
        <v>8.2278481012658226E-4</v>
      </c>
      <c r="D754" s="13">
        <v>21.579739904175224</v>
      </c>
      <c r="E754" s="13">
        <v>3.7037037037037035E-2</v>
      </c>
      <c r="F754" s="13">
        <v>0</v>
      </c>
      <c r="G754" s="35">
        <f t="shared" si="77"/>
        <v>-2.348165374538504</v>
      </c>
      <c r="H754" s="35">
        <f t="shared" si="81"/>
        <v>-2.348165374538504</v>
      </c>
      <c r="I754" s="42">
        <f t="shared" si="82"/>
        <v>8.7211708756413889E-2</v>
      </c>
      <c r="J754" s="35">
        <f t="shared" si="78"/>
        <v>-9.125130781322649E-2</v>
      </c>
      <c r="K754" s="20">
        <f t="shared" si="79"/>
        <v>-0.74443762118721513</v>
      </c>
      <c r="L754" s="20">
        <f t="shared" si="83"/>
        <v>0.32203452136136596</v>
      </c>
      <c r="M754" s="20">
        <f t="shared" si="80"/>
        <v>-0.3886589088002203</v>
      </c>
    </row>
    <row r="755" spans="1:13" x14ac:dyDescent="0.2">
      <c r="A755" s="13" t="s">
        <v>1026</v>
      </c>
      <c r="B755" s="13">
        <v>0.66666666666666663</v>
      </c>
      <c r="C755" s="13">
        <v>0.13844825295602498</v>
      </c>
      <c r="D755" s="13">
        <v>30.329911019849419</v>
      </c>
      <c r="E755" s="13">
        <v>1.1428571428571428</v>
      </c>
      <c r="F755" s="13">
        <v>0</v>
      </c>
      <c r="G755" s="35">
        <f t="shared" si="77"/>
        <v>-2.8692472983935122</v>
      </c>
      <c r="H755" s="35">
        <f t="shared" si="81"/>
        <v>-2.8692472983935122</v>
      </c>
      <c r="I755" s="42">
        <f t="shared" si="82"/>
        <v>5.3694885243245963E-2</v>
      </c>
      <c r="J755" s="35">
        <f t="shared" si="78"/>
        <v>-5.5190230477004831E-2</v>
      </c>
      <c r="K755" s="20">
        <f t="shared" si="79"/>
        <v>-0.70630785480012526</v>
      </c>
      <c r="L755" s="20">
        <f t="shared" si="83"/>
        <v>0.33041518198363062</v>
      </c>
      <c r="M755" s="20">
        <f t="shared" si="80"/>
        <v>-0.40109743327722008</v>
      </c>
    </row>
    <row r="756" spans="1:13" x14ac:dyDescent="0.2">
      <c r="A756" s="13" t="s">
        <v>1027</v>
      </c>
      <c r="B756" s="13">
        <v>1</v>
      </c>
      <c r="C756" s="13">
        <v>3.0041493775933611E-2</v>
      </c>
      <c r="D756" s="13">
        <v>21.793292265571527</v>
      </c>
      <c r="E756" s="13">
        <v>0</v>
      </c>
      <c r="F756" s="13">
        <v>0</v>
      </c>
      <c r="G756" s="35">
        <f t="shared" si="77"/>
        <v>-2.3621211710220389</v>
      </c>
      <c r="H756" s="35">
        <f t="shared" si="81"/>
        <v>-2.3621211710220389</v>
      </c>
      <c r="I756" s="42">
        <f t="shared" si="82"/>
        <v>8.6107127230529545E-2</v>
      </c>
      <c r="J756" s="35">
        <f t="shared" si="78"/>
        <v>-9.0041921432858774E-2</v>
      </c>
      <c r="K756" s="20">
        <f t="shared" si="79"/>
        <v>-0.73634244402264026</v>
      </c>
      <c r="L756" s="20">
        <f t="shared" si="83"/>
        <v>0.32380446776512123</v>
      </c>
      <c r="M756" s="20">
        <f t="shared" si="80"/>
        <v>-0.39127299589539816</v>
      </c>
    </row>
    <row r="757" spans="1:13" x14ac:dyDescent="0.2">
      <c r="A757" s="13" t="s">
        <v>1028</v>
      </c>
      <c r="B757" s="13">
        <v>1</v>
      </c>
      <c r="C757" s="13">
        <v>4.2058059948076466E-2</v>
      </c>
      <c r="D757" s="13">
        <v>21.95482546201232</v>
      </c>
      <c r="E757" s="13">
        <v>0</v>
      </c>
      <c r="F757" s="13">
        <v>1</v>
      </c>
      <c r="G757" s="35">
        <f t="shared" si="77"/>
        <v>-2.3748913318856117</v>
      </c>
      <c r="H757" s="35">
        <f t="shared" si="81"/>
        <v>-2.3748913318856117</v>
      </c>
      <c r="I757" s="42">
        <f t="shared" si="82"/>
        <v>8.5107505983336634E-2</v>
      </c>
      <c r="J757" s="35">
        <f t="shared" si="78"/>
        <v>-2.4638400453730198</v>
      </c>
      <c r="K757" s="20">
        <f t="shared" si="79"/>
        <v>-0.73301319931894138</v>
      </c>
      <c r="L757" s="20">
        <f t="shared" si="83"/>
        <v>0.32453385016732944</v>
      </c>
      <c r="M757" s="20">
        <f t="shared" si="80"/>
        <v>-1.1253654334330163</v>
      </c>
    </row>
    <row r="758" spans="1:13" x14ac:dyDescent="0.2">
      <c r="A758" s="13" t="s">
        <v>1029</v>
      </c>
      <c r="B758" s="13">
        <v>0.9285714285714286</v>
      </c>
      <c r="C758" s="13">
        <v>9.689443450232843E-3</v>
      </c>
      <c r="D758" s="13">
        <v>23.085557837097877</v>
      </c>
      <c r="E758" s="13">
        <v>0.05</v>
      </c>
      <c r="F758" s="13">
        <v>0</v>
      </c>
      <c r="G758" s="35">
        <f t="shared" si="77"/>
        <v>-2.4341025961019191</v>
      </c>
      <c r="H758" s="35">
        <f t="shared" si="81"/>
        <v>-2.4341025961019191</v>
      </c>
      <c r="I758" s="42">
        <f t="shared" si="82"/>
        <v>8.0608895682609608E-2</v>
      </c>
      <c r="J758" s="35">
        <f t="shared" si="78"/>
        <v>-8.4043671187174054E-2</v>
      </c>
      <c r="K758" s="20">
        <f t="shared" si="79"/>
        <v>-0.74198107279442116</v>
      </c>
      <c r="L758" s="20">
        <f t="shared" si="83"/>
        <v>0.32257108967490578</v>
      </c>
      <c r="M758" s="20">
        <f t="shared" si="80"/>
        <v>-0.3894506611432117</v>
      </c>
    </row>
    <row r="759" spans="1:13" x14ac:dyDescent="0.2">
      <c r="A759" s="13" t="s">
        <v>1030</v>
      </c>
      <c r="B759" s="13">
        <v>1</v>
      </c>
      <c r="C759" s="13">
        <v>6.1733615221987318E-3</v>
      </c>
      <c r="D759" s="13">
        <v>21.831622176591377</v>
      </c>
      <c r="E759" s="13">
        <v>0</v>
      </c>
      <c r="F759" s="13">
        <v>0</v>
      </c>
      <c r="G759" s="35">
        <f t="shared" si="77"/>
        <v>-2.3728157444803419</v>
      </c>
      <c r="H759" s="35">
        <f t="shared" si="81"/>
        <v>-2.3728157444803419</v>
      </c>
      <c r="I759" s="42">
        <f t="shared" si="82"/>
        <v>8.5269259209401094E-2</v>
      </c>
      <c r="J759" s="35">
        <f t="shared" si="78"/>
        <v>-8.912552937322403E-2</v>
      </c>
      <c r="K759" s="20">
        <f t="shared" si="79"/>
        <v>-0.74295521939911557</v>
      </c>
      <c r="L759" s="20">
        <f t="shared" si="83"/>
        <v>0.32235825695395787</v>
      </c>
      <c r="M759" s="20">
        <f t="shared" si="80"/>
        <v>-0.38913653328254466</v>
      </c>
    </row>
    <row r="760" spans="1:13" x14ac:dyDescent="0.2">
      <c r="A760" s="13" t="s">
        <v>1031</v>
      </c>
      <c r="B760" s="13">
        <v>0.94736842105263153</v>
      </c>
      <c r="C760" s="13">
        <v>4.1221311282858421E-2</v>
      </c>
      <c r="D760" s="13">
        <v>22.962354551676935</v>
      </c>
      <c r="E760" s="13">
        <v>0</v>
      </c>
      <c r="F760" s="13">
        <v>1</v>
      </c>
      <c r="G760" s="35">
        <f t="shared" si="77"/>
        <v>-2.4303166878271756</v>
      </c>
      <c r="H760" s="35">
        <f t="shared" si="81"/>
        <v>-2.4303166878271756</v>
      </c>
      <c r="I760" s="42">
        <f t="shared" si="82"/>
        <v>8.0889919382576433E-2</v>
      </c>
      <c r="J760" s="35">
        <f t="shared" si="78"/>
        <v>-2.5146660685830553</v>
      </c>
      <c r="K760" s="20">
        <f t="shared" si="79"/>
        <v>-0.73324502436963368</v>
      </c>
      <c r="L760" s="20">
        <f t="shared" si="83"/>
        <v>0.32448303348735191</v>
      </c>
      <c r="M760" s="20">
        <f t="shared" si="80"/>
        <v>-1.1255220292978119</v>
      </c>
    </row>
    <row r="761" spans="1:13" x14ac:dyDescent="0.2">
      <c r="A761" s="13" t="s">
        <v>1032</v>
      </c>
      <c r="B761" s="13">
        <v>1</v>
      </c>
      <c r="C761" s="13">
        <v>0.42932391375965445</v>
      </c>
      <c r="D761" s="13">
        <v>24.747433264887064</v>
      </c>
      <c r="E761" s="13">
        <v>0</v>
      </c>
      <c r="F761" s="13">
        <v>0</v>
      </c>
      <c r="G761" s="35">
        <f t="shared" si="77"/>
        <v>-2.5441686330295443</v>
      </c>
      <c r="H761" s="35">
        <f t="shared" si="81"/>
        <v>-2.5441686330295443</v>
      </c>
      <c r="I761" s="42">
        <f t="shared" si="82"/>
        <v>7.2819219889102269E-2</v>
      </c>
      <c r="J761" s="35">
        <f t="shared" si="78"/>
        <v>-7.5606716128628224E-2</v>
      </c>
      <c r="K761" s="20">
        <f t="shared" si="79"/>
        <v>-0.62571942052591756</v>
      </c>
      <c r="L761" s="20">
        <f t="shared" si="83"/>
        <v>0.34848177869473501</v>
      </c>
      <c r="M761" s="20">
        <f t="shared" si="80"/>
        <v>-0.42844991457309156</v>
      </c>
    </row>
    <row r="762" spans="1:13" x14ac:dyDescent="0.2">
      <c r="A762" s="13" t="s">
        <v>1033</v>
      </c>
      <c r="B762" s="13">
        <v>1</v>
      </c>
      <c r="C762" s="13">
        <v>0</v>
      </c>
      <c r="D762" s="13">
        <v>21.957563312799451</v>
      </c>
      <c r="E762" s="13">
        <v>0</v>
      </c>
      <c r="F762" s="13">
        <v>0</v>
      </c>
      <c r="G762" s="35">
        <f t="shared" si="77"/>
        <v>-2.3872303490502578</v>
      </c>
      <c r="H762" s="35">
        <f t="shared" si="81"/>
        <v>-2.3872303490502578</v>
      </c>
      <c r="I762" s="42">
        <f t="shared" si="82"/>
        <v>8.4151643592508041E-2</v>
      </c>
      <c r="J762" s="35">
        <f t="shared" si="78"/>
        <v>-8.7904477786363511E-2</v>
      </c>
      <c r="K762" s="20">
        <f t="shared" si="79"/>
        <v>-0.74466557748788842</v>
      </c>
      <c r="L762" s="20">
        <f t="shared" si="83"/>
        <v>0.32198475407159949</v>
      </c>
      <c r="M762" s="20">
        <f t="shared" si="80"/>
        <v>-0.38858550467450192</v>
      </c>
    </row>
    <row r="763" spans="1:13" x14ac:dyDescent="0.2">
      <c r="A763" s="13" t="s">
        <v>1034</v>
      </c>
      <c r="B763" s="13">
        <v>1</v>
      </c>
      <c r="C763" s="13">
        <v>0</v>
      </c>
      <c r="D763" s="13">
        <v>22.414784394250514</v>
      </c>
      <c r="E763" s="13">
        <v>0.21739130434782608</v>
      </c>
      <c r="F763" s="13">
        <v>0</v>
      </c>
      <c r="G763" s="35">
        <f t="shared" si="77"/>
        <v>-2.4278646560284893</v>
      </c>
      <c r="H763" s="35">
        <f t="shared" si="81"/>
        <v>-2.4278646560284893</v>
      </c>
      <c r="I763" s="42">
        <f t="shared" si="82"/>
        <v>8.107240740023644E-2</v>
      </c>
      <c r="J763" s="35">
        <f t="shared" si="78"/>
        <v>-8.4547949066985165E-2</v>
      </c>
      <c r="K763" s="20">
        <f t="shared" si="79"/>
        <v>-0.74466557748788842</v>
      </c>
      <c r="L763" s="20">
        <f t="shared" si="83"/>
        <v>0.32198475407159949</v>
      </c>
      <c r="M763" s="20">
        <f t="shared" si="80"/>
        <v>-0.38858550467450192</v>
      </c>
    </row>
    <row r="764" spans="1:13" x14ac:dyDescent="0.2">
      <c r="A764" s="13" t="s">
        <v>1035</v>
      </c>
      <c r="B764" s="13">
        <v>1</v>
      </c>
      <c r="C764" s="13">
        <v>0</v>
      </c>
      <c r="D764" s="13">
        <v>21.998631074606433</v>
      </c>
      <c r="E764" s="13">
        <v>0</v>
      </c>
      <c r="F764" s="13">
        <v>0</v>
      </c>
      <c r="G764" s="35">
        <f t="shared" si="77"/>
        <v>-2.3913533291259759</v>
      </c>
      <c r="H764" s="35">
        <f t="shared" si="81"/>
        <v>-2.3913533291259759</v>
      </c>
      <c r="I764" s="42">
        <f t="shared" si="82"/>
        <v>8.3834429246707823E-2</v>
      </c>
      <c r="J764" s="35">
        <f t="shared" si="78"/>
        <v>-8.7558176544579841E-2</v>
      </c>
      <c r="K764" s="20">
        <f t="shared" si="79"/>
        <v>-0.74466557748788842</v>
      </c>
      <c r="L764" s="20">
        <f t="shared" si="83"/>
        <v>0.32198475407159949</v>
      </c>
      <c r="M764" s="20">
        <f t="shared" si="80"/>
        <v>-0.38858550467450192</v>
      </c>
    </row>
    <row r="765" spans="1:13" x14ac:dyDescent="0.2">
      <c r="A765" s="13" t="s">
        <v>1036</v>
      </c>
      <c r="B765" s="13">
        <v>1</v>
      </c>
      <c r="C765" s="13">
        <v>4.9044218134409866E-2</v>
      </c>
      <c r="D765" s="13">
        <v>22.414784394250514</v>
      </c>
      <c r="E765" s="13">
        <v>0</v>
      </c>
      <c r="F765" s="13">
        <v>0</v>
      </c>
      <c r="G765" s="35">
        <f t="shared" si="77"/>
        <v>-2.419064762922881</v>
      </c>
      <c r="H765" s="35">
        <f t="shared" si="81"/>
        <v>-2.419064762922881</v>
      </c>
      <c r="I765" s="42">
        <f t="shared" si="82"/>
        <v>8.1730418073594949E-2</v>
      </c>
      <c r="J765" s="35">
        <f t="shared" si="78"/>
        <v>-8.5264269242759899E-2</v>
      </c>
      <c r="K765" s="20">
        <f t="shared" si="79"/>
        <v>-0.73107765219109622</v>
      </c>
      <c r="L765" s="20">
        <f t="shared" si="83"/>
        <v>0.32495828862523074</v>
      </c>
      <c r="M765" s="20">
        <f t="shared" si="80"/>
        <v>-0.39298079538952879</v>
      </c>
    </row>
    <row r="766" spans="1:13" x14ac:dyDescent="0.2">
      <c r="A766" s="13" t="s">
        <v>1037</v>
      </c>
      <c r="B766" s="13">
        <v>0</v>
      </c>
      <c r="C766" s="13">
        <v>0.48</v>
      </c>
      <c r="D766" s="13">
        <v>42.414784394250511</v>
      </c>
      <c r="E766" s="13">
        <v>0.33333333333333331</v>
      </c>
      <c r="F766" s="13">
        <v>1</v>
      </c>
      <c r="G766" s="35">
        <f t="shared" si="77"/>
        <v>-3.4219235446501615</v>
      </c>
      <c r="H766" s="35">
        <f t="shared" si="81"/>
        <v>-3.4219235446501615</v>
      </c>
      <c r="I766" s="42">
        <f t="shared" si="82"/>
        <v>3.1617280912787406E-2</v>
      </c>
      <c r="J766" s="35">
        <f t="shared" si="78"/>
        <v>-3.4540514435363594</v>
      </c>
      <c r="K766" s="20">
        <f t="shared" si="79"/>
        <v>-0.61167937869508449</v>
      </c>
      <c r="L766" s="20">
        <f t="shared" si="83"/>
        <v>0.35167620417963041</v>
      </c>
      <c r="M766" s="20">
        <f t="shared" si="80"/>
        <v>-1.0450444012179003</v>
      </c>
    </row>
    <row r="767" spans="1:13" x14ac:dyDescent="0.2">
      <c r="A767" s="13" t="s">
        <v>1038</v>
      </c>
      <c r="B767" s="13">
        <v>1</v>
      </c>
      <c r="C767" s="13">
        <v>4.292852624920936E-3</v>
      </c>
      <c r="D767" s="13">
        <v>22.165639972621491</v>
      </c>
      <c r="E767" s="13">
        <v>0</v>
      </c>
      <c r="F767" s="13">
        <v>0</v>
      </c>
      <c r="G767" s="35">
        <f t="shared" si="77"/>
        <v>-2.4068887306782161</v>
      </c>
      <c r="H767" s="35">
        <f t="shared" si="81"/>
        <v>-2.4068887306782161</v>
      </c>
      <c r="I767" s="42">
        <f t="shared" si="82"/>
        <v>8.2648902441975008E-2</v>
      </c>
      <c r="J767" s="35">
        <f t="shared" si="78"/>
        <v>-8.6265003713991567E-2</v>
      </c>
      <c r="K767" s="20">
        <f t="shared" si="79"/>
        <v>-0.74347622300337601</v>
      </c>
      <c r="L767" s="20">
        <f t="shared" si="83"/>
        <v>0.32224445768435633</v>
      </c>
      <c r="M767" s="20">
        <f t="shared" si="80"/>
        <v>-0.38896861311463837</v>
      </c>
    </row>
    <row r="768" spans="1:13" x14ac:dyDescent="0.2">
      <c r="A768" s="13" t="s">
        <v>1039</v>
      </c>
      <c r="B768" s="13">
        <v>0.93333333333333335</v>
      </c>
      <c r="C768" s="13">
        <v>8.1514266420418022E-2</v>
      </c>
      <c r="D768" s="13">
        <v>23.942505133470227</v>
      </c>
      <c r="E768" s="13">
        <v>3.7037037037037035E-2</v>
      </c>
      <c r="F768" s="13">
        <v>0</v>
      </c>
      <c r="G768" s="35">
        <f t="shared" si="77"/>
        <v>-2.5040057314186459</v>
      </c>
      <c r="H768" s="35">
        <f t="shared" si="81"/>
        <v>-2.5040057314186459</v>
      </c>
      <c r="I768" s="42">
        <f t="shared" si="82"/>
        <v>7.5577840033312318E-2</v>
      </c>
      <c r="J768" s="35">
        <f t="shared" si="78"/>
        <v>-7.8586428598917527E-2</v>
      </c>
      <c r="K768" s="20">
        <f t="shared" si="79"/>
        <v>-0.72208167657406486</v>
      </c>
      <c r="L768" s="20">
        <f t="shared" si="83"/>
        <v>0.32693474837311332</v>
      </c>
      <c r="M768" s="20">
        <f t="shared" si="80"/>
        <v>-0.39591299768241489</v>
      </c>
    </row>
    <row r="769" spans="1:13" x14ac:dyDescent="0.2">
      <c r="A769" s="13" t="s">
        <v>1040</v>
      </c>
      <c r="B769" s="13">
        <v>1</v>
      </c>
      <c r="C769" s="13">
        <v>6.7875025621504494E-3</v>
      </c>
      <c r="D769" s="13">
        <v>22.316221765913756</v>
      </c>
      <c r="E769" s="13">
        <v>0</v>
      </c>
      <c r="F769" s="13">
        <v>0</v>
      </c>
      <c r="G769" s="35">
        <f t="shared" si="77"/>
        <v>-2.4212907459759343</v>
      </c>
      <c r="H769" s="35">
        <f t="shared" si="81"/>
        <v>-2.4212907459759343</v>
      </c>
      <c r="I769" s="42">
        <f t="shared" si="82"/>
        <v>8.1563512274356459E-2</v>
      </c>
      <c r="J769" s="35">
        <f t="shared" si="78"/>
        <v>-8.5082524539613624E-2</v>
      </c>
      <c r="K769" s="20">
        <f t="shared" si="79"/>
        <v>-0.74278506881072837</v>
      </c>
      <c r="L769" s="20">
        <f t="shared" si="83"/>
        <v>0.32239542635227741</v>
      </c>
      <c r="M769" s="20">
        <f t="shared" si="80"/>
        <v>-0.38919138589180269</v>
      </c>
    </row>
    <row r="770" spans="1:13" x14ac:dyDescent="0.2">
      <c r="A770" s="13" t="s">
        <v>1041</v>
      </c>
      <c r="B770" s="13">
        <v>1</v>
      </c>
      <c r="C770" s="13">
        <v>0.12196328265759135</v>
      </c>
      <c r="D770" s="13">
        <v>23.085557837097877</v>
      </c>
      <c r="E770" s="13">
        <v>0</v>
      </c>
      <c r="F770" s="13">
        <v>0</v>
      </c>
      <c r="G770" s="35">
        <f t="shared" ref="G770:G833" si="84">$V$2+$V$3*B770+$V$4*C770+$V$5*D770+$V$6*E770</f>
        <v>-2.4654902885509911</v>
      </c>
      <c r="H770" s="35">
        <f t="shared" si="81"/>
        <v>-2.4654902885509911</v>
      </c>
      <c r="I770" s="42">
        <f t="shared" si="82"/>
        <v>7.8313128528564771E-2</v>
      </c>
      <c r="J770" s="35">
        <f t="shared" ref="J770:J833" si="85">F770*LN(I770)+(1-F770)*LN(1-I770)</f>
        <v>-8.1549731903605455E-2</v>
      </c>
      <c r="K770" s="20">
        <f t="shared" ref="K770:K833" si="86">MIN(MAX($P$2+$P$3*C770,-35),35)</f>
        <v>-0.71087509133596061</v>
      </c>
      <c r="L770" s="20">
        <f t="shared" si="83"/>
        <v>0.3294055058367743</v>
      </c>
      <c r="M770" s="20">
        <f t="shared" ref="M770:M833" si="87">F770*LN(L770)+(1-F770)*LN(1-L770)</f>
        <v>-0.39959065529802074</v>
      </c>
    </row>
    <row r="771" spans="1:13" x14ac:dyDescent="0.2">
      <c r="A771" s="13" t="s">
        <v>1042</v>
      </c>
      <c r="B771" s="13">
        <v>0.9</v>
      </c>
      <c r="C771" s="13">
        <v>0.19235845779784647</v>
      </c>
      <c r="D771" s="13">
        <v>25.34428473648186</v>
      </c>
      <c r="E771" s="13">
        <v>5.2631578947368418E-2</v>
      </c>
      <c r="F771" s="13">
        <v>0</v>
      </c>
      <c r="G771" s="35">
        <f t="shared" si="84"/>
        <v>-2.5834525146832079</v>
      </c>
      <c r="H771" s="35">
        <f t="shared" ref="H771:H834" si="88">MIN(MAX(G771,-35),35)</f>
        <v>-2.5834525146832079</v>
      </c>
      <c r="I771" s="42">
        <f t="shared" ref="I771:I834" si="89">1/(1+EXP(-H771))</f>
        <v>7.021101110365513E-2</v>
      </c>
      <c r="J771" s="35">
        <f t="shared" si="85"/>
        <v>-7.279761223894031E-2</v>
      </c>
      <c r="K771" s="20">
        <f t="shared" si="86"/>
        <v>-0.69137178559584345</v>
      </c>
      <c r="L771" s="20">
        <f t="shared" ref="L771:L834" si="90">1/(1+EXP(-K771))</f>
        <v>0.33372798222019062</v>
      </c>
      <c r="M771" s="20">
        <f t="shared" si="87"/>
        <v>-0.4060572567238418</v>
      </c>
    </row>
    <row r="772" spans="1:13" x14ac:dyDescent="0.2">
      <c r="A772" s="13" t="s">
        <v>1043</v>
      </c>
      <c r="B772" s="13">
        <v>1</v>
      </c>
      <c r="C772" s="13">
        <v>5.9484240687679079E-3</v>
      </c>
      <c r="D772" s="13">
        <v>22.387405886379192</v>
      </c>
      <c r="E772" s="13">
        <v>0</v>
      </c>
      <c r="F772" s="13">
        <v>0</v>
      </c>
      <c r="G772" s="35">
        <f t="shared" si="84"/>
        <v>-2.428677930396312</v>
      </c>
      <c r="H772" s="35">
        <f t="shared" si="88"/>
        <v>-2.428677930396312</v>
      </c>
      <c r="I772" s="42">
        <f t="shared" si="89"/>
        <v>8.1011839365512636E-2</v>
      </c>
      <c r="J772" s="35">
        <f t="shared" si="85"/>
        <v>-8.4482039588121172E-2</v>
      </c>
      <c r="K772" s="20">
        <f t="shared" si="86"/>
        <v>-0.74301753935098624</v>
      </c>
      <c r="L772" s="20">
        <f t="shared" si="90"/>
        <v>0.32234464372180133</v>
      </c>
      <c r="M772" s="20">
        <f t="shared" si="87"/>
        <v>-0.38911644435567588</v>
      </c>
    </row>
    <row r="773" spans="1:13" x14ac:dyDescent="0.2">
      <c r="A773" s="13" t="s">
        <v>1044</v>
      </c>
      <c r="B773" s="13">
        <v>1</v>
      </c>
      <c r="C773" s="13">
        <v>5.5388471177944862E-2</v>
      </c>
      <c r="D773" s="13">
        <v>22.806297056810404</v>
      </c>
      <c r="E773" s="13">
        <v>0</v>
      </c>
      <c r="F773" s="13">
        <v>0</v>
      </c>
      <c r="G773" s="35">
        <f t="shared" si="84"/>
        <v>-2.4565506878976118</v>
      </c>
      <c r="H773" s="35">
        <f t="shared" si="88"/>
        <v>-2.4565506878976118</v>
      </c>
      <c r="I773" s="42">
        <f t="shared" si="89"/>
        <v>7.8960827861180735E-2</v>
      </c>
      <c r="J773" s="35">
        <f t="shared" si="85"/>
        <v>-8.225271145016938E-2</v>
      </c>
      <c r="K773" s="20">
        <f t="shared" si="86"/>
        <v>-0.72931994782351417</v>
      </c>
      <c r="L773" s="20">
        <f t="shared" si="90"/>
        <v>0.32534397792345432</v>
      </c>
      <c r="M773" s="20">
        <f t="shared" si="87"/>
        <v>-0.39355231492188475</v>
      </c>
    </row>
    <row r="774" spans="1:13" x14ac:dyDescent="0.2">
      <c r="A774" s="13" t="s">
        <v>1045</v>
      </c>
      <c r="B774" s="13">
        <v>0.8666666666666667</v>
      </c>
      <c r="C774" s="13">
        <v>0.52555452003727865</v>
      </c>
      <c r="D774" s="13">
        <v>28.084873374401095</v>
      </c>
      <c r="E774" s="13">
        <v>0</v>
      </c>
      <c r="F774" s="13">
        <v>0</v>
      </c>
      <c r="G774" s="35">
        <f t="shared" si="84"/>
        <v>-2.7351812598627498</v>
      </c>
      <c r="H774" s="35">
        <f t="shared" si="88"/>
        <v>-2.7351812598627498</v>
      </c>
      <c r="I774" s="42">
        <f t="shared" si="89"/>
        <v>6.0929033013520109E-2</v>
      </c>
      <c r="J774" s="35">
        <f t="shared" si="85"/>
        <v>-6.2864225434287282E-2</v>
      </c>
      <c r="K774" s="20">
        <f t="shared" si="86"/>
        <v>-0.59905829024177559</v>
      </c>
      <c r="L774" s="20">
        <f t="shared" si="90"/>
        <v>0.35455917166627943</v>
      </c>
      <c r="M774" s="20">
        <f t="shared" si="87"/>
        <v>-0.43782174085425957</v>
      </c>
    </row>
    <row r="775" spans="1:13" x14ac:dyDescent="0.2">
      <c r="A775" s="13" t="s">
        <v>1046</v>
      </c>
      <c r="B775" s="13">
        <v>1</v>
      </c>
      <c r="C775" s="13">
        <v>9.0105965555320605E-2</v>
      </c>
      <c r="D775" s="13">
        <v>23.060917180013689</v>
      </c>
      <c r="E775" s="13">
        <v>0</v>
      </c>
      <c r="F775" s="13">
        <v>0</v>
      </c>
      <c r="G775" s="35">
        <f t="shared" si="84"/>
        <v>-2.4721546184019569</v>
      </c>
      <c r="H775" s="35">
        <f t="shared" si="88"/>
        <v>-2.4721546184019569</v>
      </c>
      <c r="I775" s="42">
        <f t="shared" si="89"/>
        <v>7.7833445792912737E-2</v>
      </c>
      <c r="J775" s="35">
        <f t="shared" si="85"/>
        <v>-8.1029427263558454E-2</v>
      </c>
      <c r="K775" s="20">
        <f t="shared" si="86"/>
        <v>-0.71970130697172718</v>
      </c>
      <c r="L775" s="20">
        <f t="shared" si="90"/>
        <v>0.32745876056422873</v>
      </c>
      <c r="M775" s="20">
        <f t="shared" si="87"/>
        <v>-0.39669184680522296</v>
      </c>
    </row>
    <row r="776" spans="1:13" x14ac:dyDescent="0.2">
      <c r="A776" s="13" t="s">
        <v>1047</v>
      </c>
      <c r="B776" s="13">
        <v>0.95454545454545459</v>
      </c>
      <c r="C776" s="13">
        <v>0.41233463988241059</v>
      </c>
      <c r="D776" s="13">
        <v>25.916495550992472</v>
      </c>
      <c r="E776" s="13">
        <v>0</v>
      </c>
      <c r="F776" s="13">
        <v>0</v>
      </c>
      <c r="G776" s="35">
        <f t="shared" si="84"/>
        <v>-2.6267122869437758</v>
      </c>
      <c r="H776" s="35">
        <f t="shared" si="88"/>
        <v>-2.6267122869437758</v>
      </c>
      <c r="I776" s="42">
        <f t="shared" si="89"/>
        <v>6.7438924052631549E-2</v>
      </c>
      <c r="J776" s="35">
        <f t="shared" si="85"/>
        <v>-6.9820632614503914E-2</v>
      </c>
      <c r="K776" s="20">
        <f t="shared" si="86"/>
        <v>-0.63042637667838541</v>
      </c>
      <c r="L776" s="20">
        <f t="shared" si="90"/>
        <v>0.34741386447691164</v>
      </c>
      <c r="M776" s="20">
        <f t="shared" si="87"/>
        <v>-0.42681214003313589</v>
      </c>
    </row>
    <row r="777" spans="1:13" x14ac:dyDescent="0.2">
      <c r="A777" s="13" t="s">
        <v>1048</v>
      </c>
      <c r="B777" s="13">
        <v>0.90909090909090906</v>
      </c>
      <c r="C777" s="13">
        <v>5.4945054945054945E-4</v>
      </c>
      <c r="D777" s="13">
        <v>24</v>
      </c>
      <c r="E777" s="13">
        <v>0</v>
      </c>
      <c r="F777" s="13">
        <v>0</v>
      </c>
      <c r="G777" s="35">
        <f t="shared" si="84"/>
        <v>-2.5127280104039631</v>
      </c>
      <c r="H777" s="35">
        <f t="shared" si="88"/>
        <v>-2.5127280104039631</v>
      </c>
      <c r="I777" s="42">
        <f t="shared" si="89"/>
        <v>7.497070220137543E-2</v>
      </c>
      <c r="J777" s="35">
        <f t="shared" si="85"/>
        <v>-7.7929868675489802E-2</v>
      </c>
      <c r="K777" s="20">
        <f t="shared" si="86"/>
        <v>-0.74451334969622995</v>
      </c>
      <c r="L777" s="20">
        <f t="shared" si="90"/>
        <v>0.32201798790843894</v>
      </c>
      <c r="M777" s="20">
        <f t="shared" si="87"/>
        <v>-0.38863452223209594</v>
      </c>
    </row>
    <row r="778" spans="1:13" x14ac:dyDescent="0.2">
      <c r="A778" s="13" t="s">
        <v>1049</v>
      </c>
      <c r="B778" s="13">
        <v>1</v>
      </c>
      <c r="C778" s="13">
        <v>1.3327721661054995E-4</v>
      </c>
      <c r="D778" s="13">
        <v>22.581793292265573</v>
      </c>
      <c r="E778" s="13">
        <v>0</v>
      </c>
      <c r="F778" s="13">
        <v>0</v>
      </c>
      <c r="G778" s="35">
        <f t="shared" si="84"/>
        <v>-2.4498614162738255</v>
      </c>
      <c r="H778" s="35">
        <f t="shared" si="88"/>
        <v>-2.4498614162738255</v>
      </c>
      <c r="I778" s="42">
        <f t="shared" si="89"/>
        <v>7.9448684134543548E-2</v>
      </c>
      <c r="J778" s="35">
        <f t="shared" si="85"/>
        <v>-8.2782532045956286E-2</v>
      </c>
      <c r="K778" s="20">
        <f t="shared" si="86"/>
        <v>-0.74462865242450771</v>
      </c>
      <c r="L778" s="20">
        <f t="shared" si="90"/>
        <v>0.3219928152563023</v>
      </c>
      <c r="M778" s="20">
        <f t="shared" si="87"/>
        <v>-0.3885973941307832</v>
      </c>
    </row>
    <row r="779" spans="1:13" x14ac:dyDescent="0.2">
      <c r="A779" s="13" t="s">
        <v>1050</v>
      </c>
      <c r="B779" s="13">
        <v>1</v>
      </c>
      <c r="C779" s="13">
        <v>0.15846148033400084</v>
      </c>
      <c r="D779" s="13">
        <v>23.748117727583846</v>
      </c>
      <c r="E779" s="13">
        <v>6.25E-2</v>
      </c>
      <c r="F779" s="13">
        <v>0</v>
      </c>
      <c r="G779" s="35">
        <f t="shared" si="84"/>
        <v>-2.5200237595108952</v>
      </c>
      <c r="H779" s="35">
        <f t="shared" si="88"/>
        <v>-2.5200237595108952</v>
      </c>
      <c r="I779" s="42">
        <f t="shared" si="89"/>
        <v>7.4466307618400229E-2</v>
      </c>
      <c r="J779" s="35">
        <f t="shared" si="85"/>
        <v>-7.7384743113007123E-2</v>
      </c>
      <c r="K779" s="20">
        <f t="shared" si="86"/>
        <v>-0.70076309847809792</v>
      </c>
      <c r="L779" s="20">
        <f t="shared" si="90"/>
        <v>0.33164306079540418</v>
      </c>
      <c r="M779" s="20">
        <f t="shared" si="87"/>
        <v>-0.40293290802770187</v>
      </c>
    </row>
    <row r="780" spans="1:13" x14ac:dyDescent="0.2">
      <c r="A780" s="13" t="s">
        <v>1051</v>
      </c>
      <c r="B780" s="13">
        <v>1</v>
      </c>
      <c r="C780" s="13">
        <v>0.80749056503481631</v>
      </c>
      <c r="D780" s="13">
        <v>27.917864476386036</v>
      </c>
      <c r="E780" s="13">
        <v>0</v>
      </c>
      <c r="F780" s="13">
        <v>0</v>
      </c>
      <c r="G780" s="35">
        <f t="shared" si="84"/>
        <v>-2.7539874132703162</v>
      </c>
      <c r="H780" s="35">
        <f t="shared" si="88"/>
        <v>-2.7539874132703162</v>
      </c>
      <c r="I780" s="42">
        <f t="shared" si="89"/>
        <v>5.9861850668984758E-2</v>
      </c>
      <c r="J780" s="35">
        <f t="shared" si="85"/>
        <v>-6.1728447143313402E-2</v>
      </c>
      <c r="K780" s="20">
        <f t="shared" si="86"/>
        <v>-0.52094661747740167</v>
      </c>
      <c r="L780" s="20">
        <f t="shared" si="90"/>
        <v>0.37263090951564293</v>
      </c>
      <c r="M780" s="20">
        <f t="shared" si="87"/>
        <v>-0.46622025048259258</v>
      </c>
    </row>
    <row r="781" spans="1:13" x14ac:dyDescent="0.2">
      <c r="A781" s="13" t="s">
        <v>1052</v>
      </c>
      <c r="B781" s="13">
        <v>1</v>
      </c>
      <c r="C781" s="13">
        <v>8.8075173977432086E-2</v>
      </c>
      <c r="D781" s="13">
        <v>23.329226557152634</v>
      </c>
      <c r="E781" s="13">
        <v>0</v>
      </c>
      <c r="F781" s="13">
        <v>1</v>
      </c>
      <c r="G781" s="35">
        <f t="shared" si="84"/>
        <v>-2.4996739443414318</v>
      </c>
      <c r="H781" s="35">
        <f t="shared" si="88"/>
        <v>-2.4996739443414318</v>
      </c>
      <c r="I781" s="42">
        <f t="shared" si="89"/>
        <v>7.588104089602539E-2</v>
      </c>
      <c r="J781" s="35">
        <f t="shared" si="85"/>
        <v>-2.5785884163496129</v>
      </c>
      <c r="K781" s="20">
        <f t="shared" si="86"/>
        <v>-0.72026394708106845</v>
      </c>
      <c r="L781" s="20">
        <f t="shared" si="90"/>
        <v>0.32733486263373407</v>
      </c>
      <c r="M781" s="20">
        <f t="shared" si="87"/>
        <v>-1.1167715873095436</v>
      </c>
    </row>
    <row r="782" spans="1:13" x14ac:dyDescent="0.2">
      <c r="A782" s="13" t="s">
        <v>1053</v>
      </c>
      <c r="B782" s="13">
        <v>0.91666666666666663</v>
      </c>
      <c r="C782" s="13">
        <v>6.5593460373231993E-2</v>
      </c>
      <c r="D782" s="13">
        <v>24.580424366872005</v>
      </c>
      <c r="E782" s="13">
        <v>0</v>
      </c>
      <c r="F782" s="13">
        <v>0</v>
      </c>
      <c r="G782" s="35">
        <f t="shared" si="84"/>
        <v>-2.558958090843972</v>
      </c>
      <c r="H782" s="35">
        <f t="shared" si="88"/>
        <v>-2.558958090843972</v>
      </c>
      <c r="I782" s="42">
        <f t="shared" si="89"/>
        <v>7.1826973135924038E-2</v>
      </c>
      <c r="J782" s="35">
        <f t="shared" si="85"/>
        <v>-7.4537112213680548E-2</v>
      </c>
      <c r="K782" s="20">
        <f t="shared" si="86"/>
        <v>-0.72649260881975819</v>
      </c>
      <c r="L782" s="20">
        <f t="shared" si="90"/>
        <v>0.32596487166367449</v>
      </c>
      <c r="M782" s="20">
        <f t="shared" si="87"/>
        <v>-0.3944730502346267</v>
      </c>
    </row>
    <row r="783" spans="1:13" x14ac:dyDescent="0.2">
      <c r="A783" s="13" t="s">
        <v>1054</v>
      </c>
      <c r="B783" s="13">
        <v>0.83333333333333337</v>
      </c>
      <c r="C783" s="13">
        <v>1.8870750336977684E-2</v>
      </c>
      <c r="D783" s="13">
        <v>25.826146475017111</v>
      </c>
      <c r="E783" s="13">
        <v>7.6923076923076927E-2</v>
      </c>
      <c r="F783" s="13">
        <v>0</v>
      </c>
      <c r="G783" s="35">
        <f t="shared" si="84"/>
        <v>-2.6227817857723834</v>
      </c>
      <c r="H783" s="35">
        <f t="shared" si="88"/>
        <v>-2.6227817857723834</v>
      </c>
      <c r="I783" s="42">
        <f t="shared" si="89"/>
        <v>6.768653753913878E-2</v>
      </c>
      <c r="J783" s="35">
        <f t="shared" si="85"/>
        <v>-7.0086187731336319E-2</v>
      </c>
      <c r="K783" s="20">
        <f t="shared" si="86"/>
        <v>-0.73943734966354946</v>
      </c>
      <c r="L783" s="20">
        <f t="shared" si="90"/>
        <v>0.32312719214928265</v>
      </c>
      <c r="M783" s="20">
        <f t="shared" si="87"/>
        <v>-0.39027189986449223</v>
      </c>
    </row>
    <row r="784" spans="1:13" x14ac:dyDescent="0.2">
      <c r="A784" s="13" t="s">
        <v>1055</v>
      </c>
      <c r="B784" s="13">
        <v>1</v>
      </c>
      <c r="C784" s="13">
        <v>2.8804029114491703E-3</v>
      </c>
      <c r="D784" s="13">
        <v>22.833675564681723</v>
      </c>
      <c r="E784" s="13">
        <v>0</v>
      </c>
      <c r="F784" s="13">
        <v>0</v>
      </c>
      <c r="G784" s="35">
        <f t="shared" si="84"/>
        <v>-2.4743610276372112</v>
      </c>
      <c r="H784" s="35">
        <f t="shared" si="88"/>
        <v>-2.4743610276372112</v>
      </c>
      <c r="I784" s="42">
        <f t="shared" si="89"/>
        <v>7.7675227326653246E-2</v>
      </c>
      <c r="J784" s="35">
        <f t="shared" si="85"/>
        <v>-8.0857869431497337E-2</v>
      </c>
      <c r="K784" s="20">
        <f t="shared" si="86"/>
        <v>-0.74386754866666893</v>
      </c>
      <c r="L784" s="20">
        <f t="shared" si="90"/>
        <v>0.32215899694412681</v>
      </c>
      <c r="M784" s="20">
        <f t="shared" si="87"/>
        <v>-0.38884252731037067</v>
      </c>
    </row>
    <row r="785" spans="1:13" x14ac:dyDescent="0.2">
      <c r="A785" s="13" t="s">
        <v>1056</v>
      </c>
      <c r="B785" s="13">
        <v>1</v>
      </c>
      <c r="C785" s="13">
        <v>7.1037663335895465E-2</v>
      </c>
      <c r="D785" s="13">
        <v>23.414099931553729</v>
      </c>
      <c r="E785" s="13">
        <v>0</v>
      </c>
      <c r="F785" s="13">
        <v>0</v>
      </c>
      <c r="G785" s="35">
        <f t="shared" si="84"/>
        <v>-2.5130818976582301</v>
      </c>
      <c r="H785" s="35">
        <f t="shared" si="88"/>
        <v>-2.5130818976582301</v>
      </c>
      <c r="I785" s="42">
        <f t="shared" si="89"/>
        <v>7.4946163777454874E-2</v>
      </c>
      <c r="J785" s="35">
        <f t="shared" si="85"/>
        <v>-7.7903341841672677E-2</v>
      </c>
      <c r="K785" s="20">
        <f t="shared" si="86"/>
        <v>-0.7249842674500474</v>
      </c>
      <c r="L785" s="20">
        <f t="shared" si="90"/>
        <v>0.32629635897599524</v>
      </c>
      <c r="M785" s="20">
        <f t="shared" si="87"/>
        <v>-0.39496496651178864</v>
      </c>
    </row>
    <row r="786" spans="1:13" x14ac:dyDescent="0.2">
      <c r="A786" s="13" t="s">
        <v>1057</v>
      </c>
      <c r="B786" s="13">
        <v>1</v>
      </c>
      <c r="C786" s="13">
        <v>0</v>
      </c>
      <c r="D786" s="13">
        <v>22.965092402464066</v>
      </c>
      <c r="E786" s="13">
        <v>0</v>
      </c>
      <c r="F786" s="13">
        <v>0</v>
      </c>
      <c r="G786" s="35">
        <f t="shared" si="84"/>
        <v>-2.4883807935745414</v>
      </c>
      <c r="H786" s="35">
        <f t="shared" si="88"/>
        <v>-2.4883807935745414</v>
      </c>
      <c r="I786" s="42">
        <f t="shared" si="89"/>
        <v>7.6676754457087132E-2</v>
      </c>
      <c r="J786" s="35">
        <f t="shared" si="85"/>
        <v>-7.9775893933332703E-2</v>
      </c>
      <c r="K786" s="20">
        <f t="shared" si="86"/>
        <v>-0.74466557748788842</v>
      </c>
      <c r="L786" s="20">
        <f t="shared" si="90"/>
        <v>0.32198475407159949</v>
      </c>
      <c r="M786" s="20">
        <f t="shared" si="87"/>
        <v>-0.38858550467450192</v>
      </c>
    </row>
    <row r="787" spans="1:13" x14ac:dyDescent="0.2">
      <c r="A787" s="13" t="s">
        <v>1058</v>
      </c>
      <c r="B787" s="13">
        <v>1</v>
      </c>
      <c r="C787" s="13">
        <v>2.4905717960456042E-2</v>
      </c>
      <c r="D787" s="13">
        <v>23.4031485284052</v>
      </c>
      <c r="E787" s="13">
        <v>0.06</v>
      </c>
      <c r="F787" s="13">
        <v>0</v>
      </c>
      <c r="G787" s="35">
        <f t="shared" si="84"/>
        <v>-2.5237611380838501</v>
      </c>
      <c r="H787" s="35">
        <f t="shared" si="88"/>
        <v>-2.5237611380838501</v>
      </c>
      <c r="I787" s="42">
        <f t="shared" si="89"/>
        <v>7.4209132768529487E-2</v>
      </c>
      <c r="J787" s="35">
        <f t="shared" si="85"/>
        <v>-7.7106915165239015E-2</v>
      </c>
      <c r="K787" s="20">
        <f t="shared" si="86"/>
        <v>-0.73776533423837443</v>
      </c>
      <c r="L787" s="20">
        <f t="shared" si="90"/>
        <v>0.32349299678714338</v>
      </c>
      <c r="M787" s="20">
        <f t="shared" si="87"/>
        <v>-0.39081247929944246</v>
      </c>
    </row>
    <row r="788" spans="1:13" x14ac:dyDescent="0.2">
      <c r="A788" s="13" t="s">
        <v>1059</v>
      </c>
      <c r="B788" s="13">
        <v>0.875</v>
      </c>
      <c r="C788" s="13">
        <v>0.29207996597192681</v>
      </c>
      <c r="D788" s="13">
        <v>27.085557837097877</v>
      </c>
      <c r="E788" s="13">
        <v>0</v>
      </c>
      <c r="F788" s="13">
        <v>0</v>
      </c>
      <c r="G788" s="35">
        <f t="shared" si="84"/>
        <v>-2.7091042705524986</v>
      </c>
      <c r="H788" s="35">
        <f t="shared" si="88"/>
        <v>-2.7091042705524986</v>
      </c>
      <c r="I788" s="42">
        <f t="shared" si="89"/>
        <v>6.2438266592556219E-2</v>
      </c>
      <c r="J788" s="35">
        <f t="shared" si="85"/>
        <v>-6.4472674337579292E-2</v>
      </c>
      <c r="K788" s="20">
        <f t="shared" si="86"/>
        <v>-0.66374348495010083</v>
      </c>
      <c r="L788" s="20">
        <f t="shared" si="90"/>
        <v>0.3398991916121461</v>
      </c>
      <c r="M788" s="20">
        <f t="shared" si="87"/>
        <v>-0.41536271564363236</v>
      </c>
    </row>
    <row r="789" spans="1:13" x14ac:dyDescent="0.2">
      <c r="A789" s="13" t="s">
        <v>1060</v>
      </c>
      <c r="B789" s="13">
        <v>1</v>
      </c>
      <c r="C789" s="13">
        <v>6.6159386015487709E-2</v>
      </c>
      <c r="D789" s="13">
        <v>23.561943874058862</v>
      </c>
      <c r="E789" s="13">
        <v>0</v>
      </c>
      <c r="F789" s="13">
        <v>0</v>
      </c>
      <c r="G789" s="35">
        <f t="shared" si="84"/>
        <v>-2.5293239362726778</v>
      </c>
      <c r="H789" s="35">
        <f t="shared" si="88"/>
        <v>-2.5293239362726778</v>
      </c>
      <c r="I789" s="42">
        <f t="shared" si="89"/>
        <v>7.3827860703019513E-2</v>
      </c>
      <c r="J789" s="35">
        <f t="shared" si="85"/>
        <v>-7.6695166043304522E-2</v>
      </c>
      <c r="K789" s="20">
        <f t="shared" si="86"/>
        <v>-0.72633581652816859</v>
      </c>
      <c r="L789" s="20">
        <f t="shared" si="90"/>
        <v>0.32599932171620633</v>
      </c>
      <c r="M789" s="20">
        <f t="shared" si="87"/>
        <v>-0.39452416171455934</v>
      </c>
    </row>
    <row r="790" spans="1:13" x14ac:dyDescent="0.2">
      <c r="A790" s="13" t="s">
        <v>1061</v>
      </c>
      <c r="B790" s="13">
        <v>1</v>
      </c>
      <c r="C790" s="13">
        <v>8.4815184815184817E-3</v>
      </c>
      <c r="D790" s="13">
        <v>23.208761122518823</v>
      </c>
      <c r="E790" s="13">
        <v>0</v>
      </c>
      <c r="F790" s="13">
        <v>0</v>
      </c>
      <c r="G790" s="35">
        <f t="shared" si="84"/>
        <v>-2.5104109259848797</v>
      </c>
      <c r="H790" s="35">
        <f t="shared" si="88"/>
        <v>-2.5104109259848797</v>
      </c>
      <c r="I790" s="42">
        <f t="shared" si="89"/>
        <v>7.5131550564438529E-2</v>
      </c>
      <c r="J790" s="35">
        <f t="shared" si="85"/>
        <v>-7.8103768409903671E-2</v>
      </c>
      <c r="K790" s="20">
        <f t="shared" si="86"/>
        <v>-0.74231573394028827</v>
      </c>
      <c r="L790" s="20">
        <f t="shared" si="90"/>
        <v>0.32249796420483712</v>
      </c>
      <c r="M790" s="20">
        <f t="shared" si="87"/>
        <v>-0.38934272136908665</v>
      </c>
    </row>
    <row r="791" spans="1:13" x14ac:dyDescent="0.2">
      <c r="A791" s="13" t="s">
        <v>1062</v>
      </c>
      <c r="B791" s="13">
        <v>1</v>
      </c>
      <c r="C791" s="13">
        <v>0.40672260094389096</v>
      </c>
      <c r="D791" s="13">
        <v>25.831622176591377</v>
      </c>
      <c r="E791" s="13">
        <v>0</v>
      </c>
      <c r="F791" s="13">
        <v>0</v>
      </c>
      <c r="G791" s="35">
        <f t="shared" si="84"/>
        <v>-2.659498384698249</v>
      </c>
      <c r="H791" s="35">
        <f t="shared" si="88"/>
        <v>-2.659498384698249</v>
      </c>
      <c r="I791" s="42">
        <f t="shared" si="89"/>
        <v>6.5405989505195786E-2</v>
      </c>
      <c r="J791" s="35">
        <f t="shared" si="85"/>
        <v>-6.764305736591629E-2</v>
      </c>
      <c r="K791" s="20">
        <f t="shared" si="86"/>
        <v>-0.63198121777403315</v>
      </c>
      <c r="L791" s="20">
        <f t="shared" si="90"/>
        <v>0.34706143851858662</v>
      </c>
      <c r="M791" s="20">
        <f t="shared" si="87"/>
        <v>-0.42627224068432334</v>
      </c>
    </row>
    <row r="792" spans="1:13" x14ac:dyDescent="0.2">
      <c r="A792" s="13" t="s">
        <v>1063</v>
      </c>
      <c r="B792" s="13">
        <v>1</v>
      </c>
      <c r="C792" s="13">
        <v>1.324174459985103E-4</v>
      </c>
      <c r="D792" s="13">
        <v>23.252566735112936</v>
      </c>
      <c r="E792" s="13">
        <v>0</v>
      </c>
      <c r="F792" s="13">
        <v>0</v>
      </c>
      <c r="G792" s="35">
        <f t="shared" si="84"/>
        <v>-2.5172036707982777</v>
      </c>
      <c r="H792" s="35">
        <f t="shared" si="88"/>
        <v>-2.5172036707982777</v>
      </c>
      <c r="I792" s="42">
        <f t="shared" si="89"/>
        <v>7.4660904564406147E-2</v>
      </c>
      <c r="J792" s="35">
        <f t="shared" si="85"/>
        <v>-7.759501898718256E-2</v>
      </c>
      <c r="K792" s="20">
        <f t="shared" si="86"/>
        <v>-0.74462889062789428</v>
      </c>
      <c r="L792" s="20">
        <f t="shared" si="90"/>
        <v>0.32199276325330323</v>
      </c>
      <c r="M792" s="20">
        <f t="shared" si="87"/>
        <v>-0.38859731743101039</v>
      </c>
    </row>
    <row r="793" spans="1:13" x14ac:dyDescent="0.2">
      <c r="A793" s="13" t="s">
        <v>1064</v>
      </c>
      <c r="B793" s="13">
        <v>0.4</v>
      </c>
      <c r="C793" s="13">
        <v>2.5518701482004233E-2</v>
      </c>
      <c r="D793" s="13">
        <v>33.57973990417522</v>
      </c>
      <c r="E793" s="13">
        <v>0.12121212121212122</v>
      </c>
      <c r="F793" s="13">
        <v>0</v>
      </c>
      <c r="G793" s="35">
        <f t="shared" si="84"/>
        <v>-3.0197741634761566</v>
      </c>
      <c r="H793" s="35">
        <f t="shared" si="88"/>
        <v>-3.0197741634761566</v>
      </c>
      <c r="I793" s="42">
        <f t="shared" si="89"/>
        <v>4.6540494866206629E-2</v>
      </c>
      <c r="J793" s="35">
        <f t="shared" si="85"/>
        <v>-4.7658324551137346E-2</v>
      </c>
      <c r="K793" s="20">
        <f t="shared" si="86"/>
        <v>-0.73759550434576338</v>
      </c>
      <c r="L793" s="20">
        <f t="shared" si="90"/>
        <v>0.32353016437122573</v>
      </c>
      <c r="M793" s="20">
        <f t="shared" si="87"/>
        <v>-0.39086742123639906</v>
      </c>
    </row>
    <row r="794" spans="1:13" x14ac:dyDescent="0.2">
      <c r="A794" s="13" t="s">
        <v>1065</v>
      </c>
      <c r="B794" s="13">
        <v>1</v>
      </c>
      <c r="C794" s="13">
        <v>0.33373650107991359</v>
      </c>
      <c r="D794" s="13">
        <v>25.49760438056126</v>
      </c>
      <c r="E794" s="13">
        <v>0</v>
      </c>
      <c r="F794" s="13">
        <v>0</v>
      </c>
      <c r="G794" s="35">
        <f t="shared" si="84"/>
        <v>-2.6469005244555035</v>
      </c>
      <c r="H794" s="35">
        <f t="shared" si="88"/>
        <v>-2.6469005244555035</v>
      </c>
      <c r="I794" s="42">
        <f t="shared" si="89"/>
        <v>6.6180301166706507E-2</v>
      </c>
      <c r="J794" s="35">
        <f t="shared" si="85"/>
        <v>-6.8471901322662149E-2</v>
      </c>
      <c r="K794" s="20">
        <f t="shared" si="86"/>
        <v>-0.65220235107741298</v>
      </c>
      <c r="L794" s="20">
        <f t="shared" si="90"/>
        <v>0.34249341430041952</v>
      </c>
      <c r="M794" s="20">
        <f t="shared" si="87"/>
        <v>-0.41930049870725367</v>
      </c>
    </row>
    <row r="795" spans="1:13" x14ac:dyDescent="0.2">
      <c r="A795" s="13" t="s">
        <v>1066</v>
      </c>
      <c r="B795" s="13">
        <v>0.96551724137931039</v>
      </c>
      <c r="C795" s="13">
        <v>0.44283832377968457</v>
      </c>
      <c r="D795" s="13">
        <v>26.918548939082822</v>
      </c>
      <c r="E795" s="13">
        <v>6.3829787234042548E-2</v>
      </c>
      <c r="F795" s="13">
        <v>0</v>
      </c>
      <c r="G795" s="35">
        <f t="shared" si="84"/>
        <v>-2.7265983990668201</v>
      </c>
      <c r="H795" s="35">
        <f t="shared" si="88"/>
        <v>-2.7265983990668201</v>
      </c>
      <c r="I795" s="42">
        <f t="shared" si="89"/>
        <v>6.1421970465581718E-2</v>
      </c>
      <c r="J795" s="35">
        <f t="shared" si="85"/>
        <v>-6.3389283594038781E-2</v>
      </c>
      <c r="K795" s="20">
        <f t="shared" si="86"/>
        <v>-0.62197519132281098</v>
      </c>
      <c r="L795" s="20">
        <f t="shared" si="90"/>
        <v>0.34933235839371779</v>
      </c>
      <c r="M795" s="20">
        <f t="shared" si="87"/>
        <v>-0.42975630230802075</v>
      </c>
    </row>
    <row r="796" spans="1:13" x14ac:dyDescent="0.2">
      <c r="A796" s="13" t="s">
        <v>1067</v>
      </c>
      <c r="B796" s="13">
        <v>1</v>
      </c>
      <c r="C796" s="13">
        <v>0.9253435422704791</v>
      </c>
      <c r="D796" s="13">
        <v>29.412731006160165</v>
      </c>
      <c r="E796" s="13">
        <v>0</v>
      </c>
      <c r="F796" s="13">
        <v>0</v>
      </c>
      <c r="G796" s="35">
        <f t="shared" si="84"/>
        <v>-2.8702583294176272</v>
      </c>
      <c r="H796" s="35">
        <f t="shared" si="88"/>
        <v>-2.8702583294176272</v>
      </c>
      <c r="I796" s="42">
        <f t="shared" si="89"/>
        <v>5.3643536167655624E-2</v>
      </c>
      <c r="J796" s="35">
        <f t="shared" si="85"/>
        <v>-5.5135969243846367E-2</v>
      </c>
      <c r="K796" s="20">
        <f t="shared" si="86"/>
        <v>-0.4882949102711816</v>
      </c>
      <c r="L796" s="20">
        <f t="shared" si="90"/>
        <v>0.38029532540283117</v>
      </c>
      <c r="M796" s="20">
        <f t="shared" si="87"/>
        <v>-0.4785122457196781</v>
      </c>
    </row>
    <row r="797" spans="1:13" x14ac:dyDescent="0.2">
      <c r="A797" s="13" t="s">
        <v>1068</v>
      </c>
      <c r="B797" s="13">
        <v>1</v>
      </c>
      <c r="C797" s="13">
        <v>5.4925479063165368E-2</v>
      </c>
      <c r="D797" s="13">
        <v>23.748117727583846</v>
      </c>
      <c r="E797" s="13">
        <v>0</v>
      </c>
      <c r="F797" s="13">
        <v>0</v>
      </c>
      <c r="G797" s="35">
        <f t="shared" si="84"/>
        <v>-2.5512371713577995</v>
      </c>
      <c r="H797" s="35">
        <f t="shared" si="88"/>
        <v>-2.5512371713577995</v>
      </c>
      <c r="I797" s="42">
        <f t="shared" si="89"/>
        <v>7.2343415042412887E-2</v>
      </c>
      <c r="J797" s="35">
        <f t="shared" si="85"/>
        <v>-7.5093673997726137E-2</v>
      </c>
      <c r="K797" s="20">
        <f t="shared" si="86"/>
        <v>-0.72944822190979652</v>
      </c>
      <c r="L797" s="20">
        <f t="shared" si="90"/>
        <v>0.32531582299856188</v>
      </c>
      <c r="M797" s="20">
        <f t="shared" si="87"/>
        <v>-0.39351058352617618</v>
      </c>
    </row>
    <row r="798" spans="1:13" x14ac:dyDescent="0.2">
      <c r="A798" s="13" t="s">
        <v>1069</v>
      </c>
      <c r="B798" s="13">
        <v>1</v>
      </c>
      <c r="C798" s="13">
        <v>0.30885304659498208</v>
      </c>
      <c r="D798" s="13">
        <v>25.43189596167009</v>
      </c>
      <c r="E798" s="13">
        <v>0</v>
      </c>
      <c r="F798" s="13">
        <v>0</v>
      </c>
      <c r="G798" s="35">
        <f t="shared" si="84"/>
        <v>-2.6474414553446928</v>
      </c>
      <c r="H798" s="35">
        <f t="shared" si="88"/>
        <v>-2.6474414553446928</v>
      </c>
      <c r="I798" s="42">
        <f t="shared" si="89"/>
        <v>6.6146879227933372E-2</v>
      </c>
      <c r="J798" s="35">
        <f t="shared" si="85"/>
        <v>-6.843611139369192E-2</v>
      </c>
      <c r="K798" s="20">
        <f t="shared" si="86"/>
        <v>-0.65909642612904795</v>
      </c>
      <c r="L798" s="20">
        <f t="shared" si="90"/>
        <v>0.34094261608420945</v>
      </c>
      <c r="M798" s="20">
        <f t="shared" si="87"/>
        <v>-0.41694467100843352</v>
      </c>
    </row>
    <row r="799" spans="1:13" x14ac:dyDescent="0.2">
      <c r="A799" s="13" t="s">
        <v>1070</v>
      </c>
      <c r="B799" s="13">
        <v>1</v>
      </c>
      <c r="C799" s="13">
        <v>2.1936989498249709E-2</v>
      </c>
      <c r="D799" s="13">
        <v>23.917864476386036</v>
      </c>
      <c r="E799" s="13">
        <v>0.15</v>
      </c>
      <c r="F799" s="13">
        <v>0</v>
      </c>
      <c r="G799" s="35">
        <f t="shared" si="84"/>
        <v>-2.5741063504771473</v>
      </c>
      <c r="H799" s="35">
        <f t="shared" si="88"/>
        <v>-2.5741063504771473</v>
      </c>
      <c r="I799" s="42">
        <f t="shared" si="89"/>
        <v>7.0823598250490005E-2</v>
      </c>
      <c r="J799" s="35">
        <f t="shared" si="85"/>
        <v>-7.345667471755464E-2</v>
      </c>
      <c r="K799" s="20">
        <f t="shared" si="86"/>
        <v>-0.73858783405803452</v>
      </c>
      <c r="L799" s="20">
        <f t="shared" si="90"/>
        <v>0.32331302272384238</v>
      </c>
      <c r="M799" s="20">
        <f t="shared" si="87"/>
        <v>-0.39054648038582446</v>
      </c>
    </row>
    <row r="800" spans="1:13" x14ac:dyDescent="0.2">
      <c r="A800" s="13" t="s">
        <v>1071</v>
      </c>
      <c r="B800" s="13">
        <v>1</v>
      </c>
      <c r="C800" s="13">
        <v>6.7495511669658892E-2</v>
      </c>
      <c r="D800" s="13">
        <v>23.917864476386036</v>
      </c>
      <c r="E800" s="13">
        <v>0</v>
      </c>
      <c r="F800" s="13">
        <v>0</v>
      </c>
      <c r="G800" s="35">
        <f t="shared" si="84"/>
        <v>-2.5646731690568725</v>
      </c>
      <c r="H800" s="35">
        <f t="shared" si="88"/>
        <v>-2.5646731690568725</v>
      </c>
      <c r="I800" s="42">
        <f t="shared" si="89"/>
        <v>7.1446892215698388E-2</v>
      </c>
      <c r="J800" s="35">
        <f t="shared" si="85"/>
        <v>-7.4127702426806788E-2</v>
      </c>
      <c r="K800" s="20">
        <f t="shared" si="86"/>
        <v>-0.7259656367951316</v>
      </c>
      <c r="L800" s="20">
        <f t="shared" si="90"/>
        <v>0.32608066423895676</v>
      </c>
      <c r="M800" s="20">
        <f t="shared" si="87"/>
        <v>-0.39464485511179609</v>
      </c>
    </row>
    <row r="801" spans="1:13" x14ac:dyDescent="0.2">
      <c r="A801" s="13" t="s">
        <v>1072</v>
      </c>
      <c r="B801" s="13">
        <v>1</v>
      </c>
      <c r="C801" s="13">
        <v>4.3877933065476021E-2</v>
      </c>
      <c r="D801" s="13">
        <v>23.917864476386036</v>
      </c>
      <c r="E801" s="13">
        <v>0</v>
      </c>
      <c r="F801" s="13">
        <v>0</v>
      </c>
      <c r="G801" s="35">
        <f t="shared" si="84"/>
        <v>-2.571447757670835</v>
      </c>
      <c r="H801" s="35">
        <f t="shared" si="88"/>
        <v>-2.571447757670835</v>
      </c>
      <c r="I801" s="42">
        <f t="shared" si="89"/>
        <v>7.0998753655546573E-2</v>
      </c>
      <c r="J801" s="35">
        <f t="shared" si="85"/>
        <v>-7.3645198571293771E-2</v>
      </c>
      <c r="K801" s="20">
        <f t="shared" si="86"/>
        <v>-0.73250899513525769</v>
      </c>
      <c r="L801" s="20">
        <f t="shared" si="90"/>
        <v>0.32464438736538903</v>
      </c>
      <c r="M801" s="20">
        <f t="shared" si="87"/>
        <v>-0.3925158933049136</v>
      </c>
    </row>
    <row r="802" spans="1:13" x14ac:dyDescent="0.2">
      <c r="A802" s="13" t="s">
        <v>1073</v>
      </c>
      <c r="B802" s="13">
        <v>1</v>
      </c>
      <c r="C802" s="13">
        <v>4.3168092091929795E-2</v>
      </c>
      <c r="D802" s="13">
        <v>23.917864476386036</v>
      </c>
      <c r="E802" s="13">
        <v>0</v>
      </c>
      <c r="F802" s="13">
        <v>0</v>
      </c>
      <c r="G802" s="35">
        <f t="shared" si="84"/>
        <v>-2.5716513721335073</v>
      </c>
      <c r="H802" s="35">
        <f t="shared" si="88"/>
        <v>-2.5716513721335073</v>
      </c>
      <c r="I802" s="42">
        <f t="shared" si="89"/>
        <v>7.0985324840006331E-2</v>
      </c>
      <c r="J802" s="35">
        <f t="shared" si="85"/>
        <v>-7.3630743565408149E-2</v>
      </c>
      <c r="K802" s="20">
        <f t="shared" si="86"/>
        <v>-0.73270565982863123</v>
      </c>
      <c r="L802" s="20">
        <f t="shared" si="90"/>
        <v>0.32460127003800215</v>
      </c>
      <c r="M802" s="20">
        <f t="shared" si="87"/>
        <v>-0.39245205145589362</v>
      </c>
    </row>
    <row r="803" spans="1:13" x14ac:dyDescent="0.2">
      <c r="A803" s="13" t="s">
        <v>1074</v>
      </c>
      <c r="B803" s="13">
        <v>1</v>
      </c>
      <c r="C803" s="13">
        <v>0.43558373266612949</v>
      </c>
      <c r="D803" s="13">
        <v>27.167693360711841</v>
      </c>
      <c r="E803" s="13">
        <v>0.31818181818181818</v>
      </c>
      <c r="F803" s="13">
        <v>0</v>
      </c>
      <c r="G803" s="35">
        <f t="shared" si="84"/>
        <v>-2.7776432575468175</v>
      </c>
      <c r="H803" s="35">
        <f t="shared" si="88"/>
        <v>-2.7776432575468175</v>
      </c>
      <c r="I803" s="42">
        <f t="shared" si="89"/>
        <v>5.8544316769477515E-2</v>
      </c>
      <c r="J803" s="35">
        <f t="shared" si="85"/>
        <v>-6.0328002379899624E-2</v>
      </c>
      <c r="K803" s="20">
        <f t="shared" si="86"/>
        <v>-0.62398510902278537</v>
      </c>
      <c r="L803" s="20">
        <f t="shared" si="90"/>
        <v>0.34887564404464644</v>
      </c>
      <c r="M803" s="20">
        <f t="shared" si="87"/>
        <v>-0.4290546320432394</v>
      </c>
    </row>
    <row r="804" spans="1:13" x14ac:dyDescent="0.2">
      <c r="A804" s="13" t="s">
        <v>1075</v>
      </c>
      <c r="B804" s="13">
        <v>1</v>
      </c>
      <c r="C804" s="13">
        <v>0</v>
      </c>
      <c r="D804" s="13">
        <v>23.958932238193018</v>
      </c>
      <c r="E804" s="13">
        <v>0.13333333333333333</v>
      </c>
      <c r="F804" s="13">
        <v>0</v>
      </c>
      <c r="G804" s="35">
        <f t="shared" si="84"/>
        <v>-2.5849257459609749</v>
      </c>
      <c r="H804" s="35">
        <f t="shared" si="88"/>
        <v>-2.5849257459609749</v>
      </c>
      <c r="I804" s="42">
        <f t="shared" si="89"/>
        <v>7.0114897341013102E-2</v>
      </c>
      <c r="J804" s="35">
        <f t="shared" si="85"/>
        <v>-7.2694245995183843E-2</v>
      </c>
      <c r="K804" s="20">
        <f t="shared" si="86"/>
        <v>-0.74466557748788842</v>
      </c>
      <c r="L804" s="20">
        <f t="shared" si="90"/>
        <v>0.32198475407159949</v>
      </c>
      <c r="M804" s="20">
        <f t="shared" si="87"/>
        <v>-0.38858550467450192</v>
      </c>
    </row>
    <row r="805" spans="1:13" x14ac:dyDescent="0.2">
      <c r="A805" s="13" t="s">
        <v>1076</v>
      </c>
      <c r="B805" s="13">
        <v>1</v>
      </c>
      <c r="C805" s="13">
        <v>8.6103216155572176E-2</v>
      </c>
      <c r="D805" s="13">
        <v>24.435318275154003</v>
      </c>
      <c r="E805" s="13">
        <v>0</v>
      </c>
      <c r="F805" s="13">
        <v>0</v>
      </c>
      <c r="G805" s="35">
        <f t="shared" si="84"/>
        <v>-2.6112851876461471</v>
      </c>
      <c r="H805" s="35">
        <f t="shared" si="88"/>
        <v>-2.6112851876461471</v>
      </c>
      <c r="I805" s="42">
        <f t="shared" si="89"/>
        <v>6.8415646911432787E-2</v>
      </c>
      <c r="J805" s="35">
        <f t="shared" si="85"/>
        <v>-7.0868536853053485E-2</v>
      </c>
      <c r="K805" s="20">
        <f t="shared" si="86"/>
        <v>-0.72081028702879535</v>
      </c>
      <c r="L805" s="20">
        <f t="shared" si="90"/>
        <v>0.32721457716604879</v>
      </c>
      <c r="M805" s="20">
        <f t="shared" si="87"/>
        <v>-0.3963288369761464</v>
      </c>
    </row>
    <row r="806" spans="1:13" x14ac:dyDescent="0.2">
      <c r="A806" s="13" t="s">
        <v>1077</v>
      </c>
      <c r="B806" s="13">
        <v>1</v>
      </c>
      <c r="C806" s="13">
        <v>0.18394222599830076</v>
      </c>
      <c r="D806" s="13">
        <v>25.084188911704313</v>
      </c>
      <c r="E806" s="13">
        <v>0</v>
      </c>
      <c r="F806" s="13">
        <v>0</v>
      </c>
      <c r="G806" s="35">
        <f t="shared" si="84"/>
        <v>-2.6483636243368025</v>
      </c>
      <c r="H806" s="35">
        <f t="shared" si="88"/>
        <v>-2.6483636243368025</v>
      </c>
      <c r="I806" s="42">
        <f t="shared" si="89"/>
        <v>6.6089938279380145E-2</v>
      </c>
      <c r="J806" s="35">
        <f t="shared" si="85"/>
        <v>-6.8375139050833228E-2</v>
      </c>
      <c r="K806" s="20">
        <f t="shared" si="86"/>
        <v>-0.69370354116913657</v>
      </c>
      <c r="L806" s="20">
        <f t="shared" si="90"/>
        <v>0.3332097091088656</v>
      </c>
      <c r="M806" s="20">
        <f t="shared" si="87"/>
        <v>-0.40527968896265504</v>
      </c>
    </row>
    <row r="807" spans="1:13" x14ac:dyDescent="0.2">
      <c r="A807" s="13" t="s">
        <v>1078</v>
      </c>
      <c r="B807" s="13">
        <v>1</v>
      </c>
      <c r="C807" s="13">
        <v>0.49952478874699752</v>
      </c>
      <c r="D807" s="13">
        <v>27.252566735112936</v>
      </c>
      <c r="E807" s="13">
        <v>0</v>
      </c>
      <c r="F807" s="13">
        <v>0</v>
      </c>
      <c r="G807" s="35">
        <f t="shared" si="84"/>
        <v>-2.7755336349429762</v>
      </c>
      <c r="H807" s="35">
        <f t="shared" si="88"/>
        <v>-2.7755336349429762</v>
      </c>
      <c r="I807" s="42">
        <f t="shared" si="89"/>
        <v>5.866070093081184E-2</v>
      </c>
      <c r="J807" s="35">
        <f t="shared" si="85"/>
        <v>-6.0451631519106798E-2</v>
      </c>
      <c r="K807" s="20">
        <f t="shared" si="86"/>
        <v>-0.60626994653321842</v>
      </c>
      <c r="L807" s="20">
        <f t="shared" si="90"/>
        <v>0.35291054234985858</v>
      </c>
      <c r="M807" s="20">
        <f t="shared" si="87"/>
        <v>-0.43527072873739275</v>
      </c>
    </row>
    <row r="808" spans="1:13" x14ac:dyDescent="0.2">
      <c r="A808" s="13" t="s">
        <v>1079</v>
      </c>
      <c r="B808" s="13">
        <v>1</v>
      </c>
      <c r="C808" s="13">
        <v>2.6636897459803393E-2</v>
      </c>
      <c r="D808" s="13">
        <v>24.167008898015059</v>
      </c>
      <c r="E808" s="13">
        <v>0</v>
      </c>
      <c r="F808" s="13">
        <v>0</v>
      </c>
      <c r="G808" s="35">
        <f t="shared" si="84"/>
        <v>-2.6014060114457203</v>
      </c>
      <c r="H808" s="35">
        <f t="shared" si="88"/>
        <v>-2.6014060114457203</v>
      </c>
      <c r="I808" s="42">
        <f t="shared" si="89"/>
        <v>6.9047986637382153E-2</v>
      </c>
      <c r="J808" s="35">
        <f t="shared" si="85"/>
        <v>-7.1547546145580093E-2</v>
      </c>
      <c r="K808" s="20">
        <f t="shared" si="86"/>
        <v>-0.73728570302786145</v>
      </c>
      <c r="L808" s="20">
        <f t="shared" si="90"/>
        <v>0.32359797069755469</v>
      </c>
      <c r="M808" s="20">
        <f t="shared" si="87"/>
        <v>-0.3909676618107556</v>
      </c>
    </row>
    <row r="809" spans="1:13" x14ac:dyDescent="0.2">
      <c r="A809" s="13" t="s">
        <v>1080</v>
      </c>
      <c r="B809" s="13">
        <v>1</v>
      </c>
      <c r="C809" s="13">
        <v>1.8188140521013436E-2</v>
      </c>
      <c r="D809" s="13">
        <v>24.251882272416154</v>
      </c>
      <c r="E809" s="13">
        <v>0</v>
      </c>
      <c r="F809" s="13">
        <v>0</v>
      </c>
      <c r="G809" s="35">
        <f t="shared" si="84"/>
        <v>-2.6123503221504669</v>
      </c>
      <c r="H809" s="35">
        <f t="shared" si="88"/>
        <v>-2.6123503221504669</v>
      </c>
      <c r="I809" s="42">
        <f t="shared" si="89"/>
        <v>6.8347791820224643E-2</v>
      </c>
      <c r="J809" s="35">
        <f t="shared" si="85"/>
        <v>-7.0795701129830121E-2</v>
      </c>
      <c r="K809" s="20">
        <f t="shared" si="86"/>
        <v>-0.73962646983997393</v>
      </c>
      <c r="L809" s="20">
        <f t="shared" si="90"/>
        <v>0.32308582992261303</v>
      </c>
      <c r="M809" s="20">
        <f t="shared" si="87"/>
        <v>-0.39021079390416491</v>
      </c>
    </row>
    <row r="810" spans="1:13" x14ac:dyDescent="0.2">
      <c r="A810" s="13" t="s">
        <v>1081</v>
      </c>
      <c r="B810" s="13">
        <v>1</v>
      </c>
      <c r="C810" s="13">
        <v>1.259726603575184E-2</v>
      </c>
      <c r="D810" s="13">
        <v>24.298425735797398</v>
      </c>
      <c r="E810" s="13">
        <v>0</v>
      </c>
      <c r="F810" s="13">
        <v>0</v>
      </c>
      <c r="G810" s="35">
        <f t="shared" si="84"/>
        <v>-2.6186267483076766</v>
      </c>
      <c r="H810" s="35">
        <f t="shared" si="88"/>
        <v>-2.6186267483076766</v>
      </c>
      <c r="I810" s="42">
        <f t="shared" si="89"/>
        <v>6.7949212930212111E-2</v>
      </c>
      <c r="J810" s="35">
        <f t="shared" si="85"/>
        <v>-7.0367973217061675E-2</v>
      </c>
      <c r="K810" s="20">
        <f t="shared" si="86"/>
        <v>-0.7411754472268961</v>
      </c>
      <c r="L810" s="20">
        <f t="shared" si="90"/>
        <v>0.322747159311712</v>
      </c>
      <c r="M810" s="20">
        <f t="shared" si="87"/>
        <v>-0.38971060358012116</v>
      </c>
    </row>
    <row r="811" spans="1:13" x14ac:dyDescent="0.2">
      <c r="A811" s="13" t="s">
        <v>1082</v>
      </c>
      <c r="B811" s="13">
        <v>0.95652173913043481</v>
      </c>
      <c r="C811" s="13">
        <v>2.9681315335430832E-2</v>
      </c>
      <c r="D811" s="13">
        <v>25.237508555783709</v>
      </c>
      <c r="E811" s="13">
        <v>2.1739130434782608E-2</v>
      </c>
      <c r="F811" s="13">
        <v>0</v>
      </c>
      <c r="G811" s="35">
        <f t="shared" si="84"/>
        <v>-2.6695070872590496</v>
      </c>
      <c r="H811" s="35">
        <f t="shared" si="88"/>
        <v>-2.6695070872590496</v>
      </c>
      <c r="I811" s="42">
        <f t="shared" si="89"/>
        <v>6.4796831826054363E-2</v>
      </c>
      <c r="J811" s="35">
        <f t="shared" si="85"/>
        <v>-6.699148113332537E-2</v>
      </c>
      <c r="K811" s="20">
        <f t="shared" si="86"/>
        <v>-0.73644223310949364</v>
      </c>
      <c r="L811" s="20">
        <f t="shared" si="90"/>
        <v>0.32378261881637044</v>
      </c>
      <c r="M811" s="20">
        <f t="shared" si="87"/>
        <v>-0.39124068483339036</v>
      </c>
    </row>
    <row r="812" spans="1:13" x14ac:dyDescent="0.2">
      <c r="A812" s="13" t="s">
        <v>1083</v>
      </c>
      <c r="B812" s="13">
        <v>1</v>
      </c>
      <c r="C812" s="13">
        <v>2.9576573726783857E-2</v>
      </c>
      <c r="D812" s="13">
        <v>24.498288843258042</v>
      </c>
      <c r="E812" s="13">
        <v>0</v>
      </c>
      <c r="F812" s="13">
        <v>0</v>
      </c>
      <c r="G812" s="35">
        <f t="shared" si="84"/>
        <v>-2.633821485418407</v>
      </c>
      <c r="H812" s="35">
        <f t="shared" si="88"/>
        <v>-2.633821485418407</v>
      </c>
      <c r="I812" s="42">
        <f t="shared" si="89"/>
        <v>6.6993192625440887E-2</v>
      </c>
      <c r="J812" s="35">
        <f t="shared" si="85"/>
        <v>-6.9342781940018125E-2</v>
      </c>
      <c r="K812" s="20">
        <f t="shared" si="86"/>
        <v>-0.73647125225197152</v>
      </c>
      <c r="L812" s="20">
        <f t="shared" si="90"/>
        <v>0.32377626518206243</v>
      </c>
      <c r="M812" s="20">
        <f t="shared" si="87"/>
        <v>-0.39123128903163173</v>
      </c>
    </row>
    <row r="813" spans="1:13" x14ac:dyDescent="0.2">
      <c r="A813" s="13" t="s">
        <v>1084</v>
      </c>
      <c r="B813" s="13">
        <v>0.5</v>
      </c>
      <c r="C813" s="13">
        <v>0.13872457830821647</v>
      </c>
      <c r="D813" s="13">
        <v>33.629021218343603</v>
      </c>
      <c r="E813" s="13">
        <v>7.5471698113207544E-2</v>
      </c>
      <c r="F813" s="13">
        <v>0</v>
      </c>
      <c r="G813" s="35">
        <f t="shared" si="84"/>
        <v>-3.0806913420965318</v>
      </c>
      <c r="H813" s="35">
        <f t="shared" si="88"/>
        <v>-3.0806913420965318</v>
      </c>
      <c r="I813" s="42">
        <f t="shared" si="89"/>
        <v>4.391078188656624E-2</v>
      </c>
      <c r="J813" s="35">
        <f t="shared" si="85"/>
        <v>-4.4904045898748454E-2</v>
      </c>
      <c r="K813" s="20">
        <f t="shared" si="86"/>
        <v>-0.70623129759550429</v>
      </c>
      <c r="L813" s="20">
        <f t="shared" si="90"/>
        <v>0.33043211979522852</v>
      </c>
      <c r="M813" s="20">
        <f t="shared" si="87"/>
        <v>-0.40112272958826994</v>
      </c>
    </row>
    <row r="814" spans="1:13" x14ac:dyDescent="0.2">
      <c r="A814" s="13" t="s">
        <v>1085</v>
      </c>
      <c r="B814" s="13">
        <v>1</v>
      </c>
      <c r="C814" s="13">
        <v>0.45392998678996038</v>
      </c>
      <c r="D814" s="13">
        <v>27.329226557152634</v>
      </c>
      <c r="E814" s="13">
        <v>0</v>
      </c>
      <c r="F814" s="13">
        <v>0</v>
      </c>
      <c r="G814" s="35">
        <f t="shared" si="84"/>
        <v>-2.7963085136462933</v>
      </c>
      <c r="H814" s="35">
        <f t="shared" si="88"/>
        <v>-2.7963085136462933</v>
      </c>
      <c r="I814" s="42">
        <f t="shared" si="89"/>
        <v>5.7523983146543112E-2</v>
      </c>
      <c r="J814" s="35">
        <f t="shared" si="85"/>
        <v>-5.924480629306355E-2</v>
      </c>
      <c r="K814" s="20">
        <f t="shared" si="86"/>
        <v>-0.6189021952769207</v>
      </c>
      <c r="L814" s="20">
        <f t="shared" si="90"/>
        <v>0.35003117112749565</v>
      </c>
      <c r="M814" s="20">
        <f t="shared" si="87"/>
        <v>-0.43083087282312249</v>
      </c>
    </row>
    <row r="815" spans="1:13" x14ac:dyDescent="0.2">
      <c r="A815" s="13" t="s">
        <v>1086</v>
      </c>
      <c r="B815" s="13">
        <v>1</v>
      </c>
      <c r="C815" s="13">
        <v>0.64487995589193525</v>
      </c>
      <c r="D815" s="13">
        <v>28.577686516084874</v>
      </c>
      <c r="E815" s="13">
        <v>0</v>
      </c>
      <c r="F815" s="13">
        <v>0</v>
      </c>
      <c r="G815" s="35">
        <f t="shared" si="84"/>
        <v>-2.8668740294630313</v>
      </c>
      <c r="H815" s="35">
        <f t="shared" si="88"/>
        <v>-2.8668740294630313</v>
      </c>
      <c r="I815" s="42">
        <f t="shared" si="89"/>
        <v>5.3815602985691761E-2</v>
      </c>
      <c r="J815" s="35">
        <f t="shared" si="85"/>
        <v>-5.5317806077142845E-2</v>
      </c>
      <c r="K815" s="20">
        <f t="shared" si="86"/>
        <v>-0.56599863163009778</v>
      </c>
      <c r="L815" s="20">
        <f t="shared" si="90"/>
        <v>0.36216063142442273</v>
      </c>
      <c r="M815" s="20">
        <f t="shared" si="87"/>
        <v>-0.4496688007301009</v>
      </c>
    </row>
    <row r="816" spans="1:13" x14ac:dyDescent="0.2">
      <c r="A816" s="13" t="s">
        <v>1087</v>
      </c>
      <c r="B816" s="13">
        <v>1</v>
      </c>
      <c r="C816" s="13">
        <v>0</v>
      </c>
      <c r="D816" s="13">
        <v>24.79671457905544</v>
      </c>
      <c r="E816" s="13">
        <v>0.2</v>
      </c>
      <c r="F816" s="13">
        <v>0</v>
      </c>
      <c r="G816" s="35">
        <f t="shared" si="84"/>
        <v>-2.6674189567826527</v>
      </c>
      <c r="H816" s="35">
        <f t="shared" si="88"/>
        <v>-2.6674189567826527</v>
      </c>
      <c r="I816" s="42">
        <f t="shared" si="89"/>
        <v>6.4923483829705808E-2</v>
      </c>
      <c r="J816" s="35">
        <f t="shared" si="85"/>
        <v>-6.7126917565539498E-2</v>
      </c>
      <c r="K816" s="20">
        <f t="shared" si="86"/>
        <v>-0.74466557748788842</v>
      </c>
      <c r="L816" s="20">
        <f t="shared" si="90"/>
        <v>0.32198475407159949</v>
      </c>
      <c r="M816" s="20">
        <f t="shared" si="87"/>
        <v>-0.38858550467450192</v>
      </c>
    </row>
    <row r="817" spans="1:13" x14ac:dyDescent="0.2">
      <c r="A817" s="13" t="s">
        <v>1088</v>
      </c>
      <c r="B817" s="13">
        <v>0.5</v>
      </c>
      <c r="C817" s="13">
        <v>1.3417688150784236E-2</v>
      </c>
      <c r="D817" s="13">
        <v>32.917180013689254</v>
      </c>
      <c r="E817" s="13">
        <v>4.5454545454545456E-2</v>
      </c>
      <c r="F817" s="13">
        <v>0</v>
      </c>
      <c r="G817" s="35">
        <f t="shared" si="84"/>
        <v>-3.0458974596272799</v>
      </c>
      <c r="H817" s="35">
        <f t="shared" si="88"/>
        <v>-3.0458974596272799</v>
      </c>
      <c r="I817" s="42">
        <f t="shared" si="89"/>
        <v>4.5394922687479432E-2</v>
      </c>
      <c r="J817" s="35">
        <f t="shared" si="85"/>
        <v>-4.6457555639108923E-2</v>
      </c>
      <c r="K817" s="20">
        <f t="shared" si="86"/>
        <v>-0.74094814552172161</v>
      </c>
      <c r="L817" s="20">
        <f t="shared" si="90"/>
        <v>0.3227968452452028</v>
      </c>
      <c r="M817" s="20">
        <f t="shared" si="87"/>
        <v>-0.38978397020654582</v>
      </c>
    </row>
    <row r="818" spans="1:13" x14ac:dyDescent="0.2">
      <c r="A818" s="13" t="s">
        <v>1089</v>
      </c>
      <c r="B818" s="13">
        <v>1</v>
      </c>
      <c r="C818" s="13">
        <v>4.3061081207582494E-2</v>
      </c>
      <c r="D818" s="13">
        <v>24.870636550308006</v>
      </c>
      <c r="E818" s="13">
        <v>0</v>
      </c>
      <c r="F818" s="13">
        <v>0</v>
      </c>
      <c r="G818" s="35">
        <f t="shared" si="84"/>
        <v>-2.667335205446677</v>
      </c>
      <c r="H818" s="35">
        <f t="shared" si="88"/>
        <v>-2.667335205446677</v>
      </c>
      <c r="I818" s="42">
        <f t="shared" si="89"/>
        <v>6.4928568426681779E-2</v>
      </c>
      <c r="J818" s="35">
        <f t="shared" si="85"/>
        <v>-6.7132355206964769E-2</v>
      </c>
      <c r="K818" s="20">
        <f t="shared" si="86"/>
        <v>-0.73273530768433714</v>
      </c>
      <c r="L818" s="20">
        <f t="shared" si="90"/>
        <v>0.324594770215692</v>
      </c>
      <c r="M818" s="20">
        <f t="shared" si="87"/>
        <v>-0.3924424278206306</v>
      </c>
    </row>
    <row r="819" spans="1:13" x14ac:dyDescent="0.2">
      <c r="A819" s="13" t="s">
        <v>1090</v>
      </c>
      <c r="B819" s="13">
        <v>1</v>
      </c>
      <c r="C819" s="13">
        <v>0.52442852721404254</v>
      </c>
      <c r="D819" s="13">
        <v>28.262833675564682</v>
      </c>
      <c r="E819" s="13">
        <v>7.407407407407407E-2</v>
      </c>
      <c r="F819" s="13">
        <v>0</v>
      </c>
      <c r="G819" s="35">
        <f t="shared" si="84"/>
        <v>-2.8680203355183651</v>
      </c>
      <c r="H819" s="35">
        <f t="shared" si="88"/>
        <v>-2.8680203355183651</v>
      </c>
      <c r="I819" s="42">
        <f t="shared" si="89"/>
        <v>5.3757263517926021E-2</v>
      </c>
      <c r="J819" s="35">
        <f t="shared" si="85"/>
        <v>-5.5256150368712495E-2</v>
      </c>
      <c r="K819" s="20">
        <f t="shared" si="86"/>
        <v>-0.59937025171142166</v>
      </c>
      <c r="L819" s="20">
        <f t="shared" si="90"/>
        <v>0.35448778347021198</v>
      </c>
      <c r="M819" s="20">
        <f t="shared" si="87"/>
        <v>-0.43771114318934179</v>
      </c>
    </row>
    <row r="820" spans="1:13" x14ac:dyDescent="0.2">
      <c r="A820" s="13" t="s">
        <v>1091</v>
      </c>
      <c r="B820" s="13">
        <v>0.5714285714285714</v>
      </c>
      <c r="C820" s="13">
        <v>0.1387610432206528</v>
      </c>
      <c r="D820" s="13">
        <v>33.530458590006845</v>
      </c>
      <c r="E820" s="13">
        <v>0.41935483870967744</v>
      </c>
      <c r="F820" s="13">
        <v>1</v>
      </c>
      <c r="G820" s="35">
        <f t="shared" si="84"/>
        <v>-3.1248333703774227</v>
      </c>
      <c r="H820" s="35">
        <f t="shared" si="88"/>
        <v>-3.1248333703774227</v>
      </c>
      <c r="I820" s="42">
        <f t="shared" si="89"/>
        <v>4.2094446326593045E-2</v>
      </c>
      <c r="J820" s="35">
        <f t="shared" si="85"/>
        <v>-3.1678394632284572</v>
      </c>
      <c r="K820" s="20">
        <f t="shared" si="86"/>
        <v>-0.70622119482447465</v>
      </c>
      <c r="L820" s="20">
        <f t="shared" si="90"/>
        <v>0.3304343550041523</v>
      </c>
      <c r="M820" s="20">
        <f t="shared" si="87"/>
        <v>-1.1073472627040828</v>
      </c>
    </row>
    <row r="821" spans="1:13" x14ac:dyDescent="0.2">
      <c r="A821" s="13" t="s">
        <v>1092</v>
      </c>
      <c r="B821" s="13">
        <v>1</v>
      </c>
      <c r="C821" s="13">
        <v>4.7002067539627839E-3</v>
      </c>
      <c r="D821" s="13">
        <v>24.832306639288159</v>
      </c>
      <c r="E821" s="13">
        <v>0</v>
      </c>
      <c r="F821" s="13">
        <v>0</v>
      </c>
      <c r="G821" s="35">
        <f t="shared" si="84"/>
        <v>-2.6744907226925574</v>
      </c>
      <c r="H821" s="35">
        <f t="shared" si="88"/>
        <v>-2.6744907226925574</v>
      </c>
      <c r="I821" s="42">
        <f t="shared" si="89"/>
        <v>6.4495486686653183E-2</v>
      </c>
      <c r="J821" s="35">
        <f t="shared" si="85"/>
        <v>-6.6669308786475229E-2</v>
      </c>
      <c r="K821" s="20">
        <f t="shared" si="86"/>
        <v>-0.74336336367590972</v>
      </c>
      <c r="L821" s="20">
        <f t="shared" si="90"/>
        <v>0.32226910699082117</v>
      </c>
      <c r="M821" s="20">
        <f t="shared" si="87"/>
        <v>-0.38900498279835516</v>
      </c>
    </row>
    <row r="822" spans="1:13" x14ac:dyDescent="0.2">
      <c r="A822" s="13" t="s">
        <v>1093</v>
      </c>
      <c r="B822" s="13">
        <v>1</v>
      </c>
      <c r="C822" s="13">
        <v>0.10032279275509594</v>
      </c>
      <c r="D822" s="13">
        <v>25.478439425051334</v>
      </c>
      <c r="E822" s="13">
        <v>0</v>
      </c>
      <c r="F822" s="13">
        <v>0</v>
      </c>
      <c r="G822" s="35">
        <f t="shared" si="84"/>
        <v>-2.7119300645432656</v>
      </c>
      <c r="H822" s="35">
        <f t="shared" si="88"/>
        <v>-2.7119300645432656</v>
      </c>
      <c r="I822" s="42">
        <f t="shared" si="89"/>
        <v>6.2273049770652456E-2</v>
      </c>
      <c r="J822" s="35">
        <f t="shared" si="85"/>
        <v>-6.4296470189628266E-2</v>
      </c>
      <c r="K822" s="20">
        <f t="shared" si="86"/>
        <v>-0.71687068819459998</v>
      </c>
      <c r="L822" s="20">
        <f t="shared" si="90"/>
        <v>0.32808245057359259</v>
      </c>
      <c r="M822" s="20">
        <f t="shared" si="87"/>
        <v>-0.39761964029249103</v>
      </c>
    </row>
    <row r="823" spans="1:13" x14ac:dyDescent="0.2">
      <c r="A823" s="13" t="s">
        <v>1094</v>
      </c>
      <c r="B823" s="13">
        <v>1</v>
      </c>
      <c r="C823" s="13">
        <v>8.9839572192513366E-3</v>
      </c>
      <c r="D823" s="13">
        <v>24.999315537303218</v>
      </c>
      <c r="E823" s="13">
        <v>0</v>
      </c>
      <c r="F823" s="13">
        <v>0</v>
      </c>
      <c r="G823" s="35">
        <f t="shared" si="84"/>
        <v>-2.6900287351554271</v>
      </c>
      <c r="H823" s="35">
        <f t="shared" si="88"/>
        <v>-2.6900287351554271</v>
      </c>
      <c r="I823" s="42">
        <f t="shared" si="89"/>
        <v>6.35643078854701E-2</v>
      </c>
      <c r="J823" s="35">
        <f t="shared" si="85"/>
        <v>-6.5674427779818204E-2</v>
      </c>
      <c r="K823" s="20">
        <f t="shared" si="86"/>
        <v>-0.74217653098641878</v>
      </c>
      <c r="L823" s="20">
        <f t="shared" si="90"/>
        <v>0.32252837983112032</v>
      </c>
      <c r="M823" s="20">
        <f t="shared" si="87"/>
        <v>-0.38938761615527584</v>
      </c>
    </row>
    <row r="824" spans="1:13" x14ac:dyDescent="0.2">
      <c r="A824" s="13" t="s">
        <v>1095</v>
      </c>
      <c r="B824" s="13">
        <v>0.8</v>
      </c>
      <c r="C824" s="13">
        <v>0</v>
      </c>
      <c r="D824" s="13">
        <v>28.251882272416154</v>
      </c>
      <c r="E824" s="13">
        <v>0</v>
      </c>
      <c r="F824" s="13">
        <v>0</v>
      </c>
      <c r="G824" s="35">
        <f t="shared" si="84"/>
        <v>-2.844478359548873</v>
      </c>
      <c r="H824" s="35">
        <f t="shared" si="88"/>
        <v>-2.844478359548873</v>
      </c>
      <c r="I824" s="42">
        <f t="shared" si="89"/>
        <v>5.4967440646545219E-2</v>
      </c>
      <c r="J824" s="35">
        <f t="shared" si="85"/>
        <v>-5.6535897739651349E-2</v>
      </c>
      <c r="K824" s="20">
        <f t="shared" si="86"/>
        <v>-0.74466557748788842</v>
      </c>
      <c r="L824" s="20">
        <f t="shared" si="90"/>
        <v>0.32198475407159949</v>
      </c>
      <c r="M824" s="20">
        <f t="shared" si="87"/>
        <v>-0.38858550467450192</v>
      </c>
    </row>
    <row r="825" spans="1:13" x14ac:dyDescent="0.2">
      <c r="A825" s="13" t="s">
        <v>1096</v>
      </c>
      <c r="B825" s="13">
        <v>1</v>
      </c>
      <c r="C825" s="13">
        <v>1.5674342484383284E-2</v>
      </c>
      <c r="D825" s="13">
        <v>25.084188911704313</v>
      </c>
      <c r="E825" s="13">
        <v>0</v>
      </c>
      <c r="F825" s="13">
        <v>0</v>
      </c>
      <c r="G825" s="35">
        <f t="shared" si="84"/>
        <v>-2.696630455871643</v>
      </c>
      <c r="H825" s="35">
        <f t="shared" si="88"/>
        <v>-2.696630455871643</v>
      </c>
      <c r="I825" s="42">
        <f t="shared" si="89"/>
        <v>6.3172478183096986E-2</v>
      </c>
      <c r="J825" s="35">
        <f t="shared" si="85"/>
        <v>-6.5256088589496788E-2</v>
      </c>
      <c r="K825" s="20">
        <f t="shared" si="86"/>
        <v>-0.74032292910127451</v>
      </c>
      <c r="L825" s="20">
        <f t="shared" si="90"/>
        <v>0.32293353209484843</v>
      </c>
      <c r="M825" s="20">
        <f t="shared" si="87"/>
        <v>-0.38998583082251576</v>
      </c>
    </row>
    <row r="826" spans="1:13" x14ac:dyDescent="0.2">
      <c r="A826" s="13" t="s">
        <v>1097</v>
      </c>
      <c r="B826" s="13">
        <v>1</v>
      </c>
      <c r="C826" s="13">
        <v>2.3033333333333333E-2</v>
      </c>
      <c r="D826" s="13">
        <v>25.149897330595483</v>
      </c>
      <c r="E826" s="13">
        <v>0</v>
      </c>
      <c r="F826" s="13">
        <v>0</v>
      </c>
      <c r="G826" s="35">
        <f t="shared" si="84"/>
        <v>-2.7011163329293568</v>
      </c>
      <c r="H826" s="35">
        <f t="shared" si="88"/>
        <v>-2.7011163329293568</v>
      </c>
      <c r="I826" s="42">
        <f t="shared" si="89"/>
        <v>6.2907515932541541E-2</v>
      </c>
      <c r="J826" s="35">
        <f t="shared" si="85"/>
        <v>-6.4973299301278264E-2</v>
      </c>
      <c r="K826" s="20">
        <f t="shared" si="86"/>
        <v>-0.7382840869763726</v>
      </c>
      <c r="L826" s="20">
        <f t="shared" si="90"/>
        <v>0.32337948059656224</v>
      </c>
      <c r="M826" s="20">
        <f t="shared" si="87"/>
        <v>-0.39064469586595196</v>
      </c>
    </row>
    <row r="827" spans="1:13" x14ac:dyDescent="0.2">
      <c r="A827" s="13" t="s">
        <v>1098</v>
      </c>
      <c r="B827" s="13">
        <v>1</v>
      </c>
      <c r="C827" s="13">
        <v>0.2474666083963836</v>
      </c>
      <c r="D827" s="13">
        <v>26.861054072553046</v>
      </c>
      <c r="E827" s="13">
        <v>0</v>
      </c>
      <c r="F827" s="13">
        <v>0</v>
      </c>
      <c r="G827" s="35">
        <f t="shared" si="84"/>
        <v>-2.8085295659673073</v>
      </c>
      <c r="H827" s="35">
        <f t="shared" si="88"/>
        <v>-2.8085295659673073</v>
      </c>
      <c r="I827" s="42">
        <f t="shared" si="89"/>
        <v>5.6864990824239472E-2</v>
      </c>
      <c r="J827" s="35">
        <f t="shared" si="85"/>
        <v>-5.8545836738859131E-2</v>
      </c>
      <c r="K827" s="20">
        <f t="shared" si="86"/>
        <v>-0.67610382003209168</v>
      </c>
      <c r="L827" s="20">
        <f t="shared" si="90"/>
        <v>0.33713144360649722</v>
      </c>
      <c r="M827" s="20">
        <f t="shared" si="87"/>
        <v>-0.41117856426829469</v>
      </c>
    </row>
    <row r="828" spans="1:13" x14ac:dyDescent="0.2">
      <c r="A828" s="13" t="s">
        <v>1099</v>
      </c>
      <c r="B828" s="13">
        <v>0.93333333333333335</v>
      </c>
      <c r="C828" s="13">
        <v>6.1082899421045701E-2</v>
      </c>
      <c r="D828" s="13">
        <v>26.748802190280628</v>
      </c>
      <c r="E828" s="13">
        <v>0</v>
      </c>
      <c r="F828" s="13">
        <v>0</v>
      </c>
      <c r="G828" s="35">
        <f t="shared" si="84"/>
        <v>-2.7925008883854621</v>
      </c>
      <c r="H828" s="35">
        <f t="shared" si="88"/>
        <v>-2.7925008883854621</v>
      </c>
      <c r="I828" s="42">
        <f t="shared" si="89"/>
        <v>5.7730761579938089E-2</v>
      </c>
      <c r="J828" s="35">
        <f t="shared" si="85"/>
        <v>-5.9464229510759498E-2</v>
      </c>
      <c r="K828" s="20">
        <f t="shared" si="86"/>
        <v>-0.72774228039362165</v>
      </c>
      <c r="L828" s="20">
        <f t="shared" si="90"/>
        <v>0.32569036384267147</v>
      </c>
      <c r="M828" s="20">
        <f t="shared" si="87"/>
        <v>-0.3940658727351854</v>
      </c>
    </row>
    <row r="829" spans="1:13" x14ac:dyDescent="0.2">
      <c r="A829" s="13" t="s">
        <v>1100</v>
      </c>
      <c r="B829" s="13">
        <v>0.8571428571428571</v>
      </c>
      <c r="C829" s="13">
        <v>8.6180020910559832E-2</v>
      </c>
      <c r="D829" s="13">
        <v>28.536618754277892</v>
      </c>
      <c r="E829" s="13">
        <v>7.1428571428571425E-2</v>
      </c>
      <c r="F829" s="13">
        <v>0</v>
      </c>
      <c r="G829" s="35">
        <f t="shared" si="84"/>
        <v>-2.8965180216643081</v>
      </c>
      <c r="H829" s="35">
        <f t="shared" si="88"/>
        <v>-2.8965180216643081</v>
      </c>
      <c r="I829" s="42">
        <f t="shared" si="89"/>
        <v>5.2325958352071995E-2</v>
      </c>
      <c r="J829" s="35">
        <f t="shared" si="85"/>
        <v>-5.3744673777054372E-2</v>
      </c>
      <c r="K829" s="20">
        <f t="shared" si="86"/>
        <v>-0.72078900791959732</v>
      </c>
      <c r="L829" s="20">
        <f t="shared" si="90"/>
        <v>0.32721926167697263</v>
      </c>
      <c r="M829" s="20">
        <f t="shared" si="87"/>
        <v>-0.39633579986070622</v>
      </c>
    </row>
    <row r="830" spans="1:13" x14ac:dyDescent="0.2">
      <c r="A830" s="13" t="s">
        <v>1101</v>
      </c>
      <c r="B830" s="13">
        <v>1</v>
      </c>
      <c r="C830" s="13">
        <v>0.22415336005259029</v>
      </c>
      <c r="D830" s="13">
        <v>27.000684462696782</v>
      </c>
      <c r="E830" s="13">
        <v>0</v>
      </c>
      <c r="F830" s="13">
        <v>0</v>
      </c>
      <c r="G830" s="35">
        <f t="shared" si="84"/>
        <v>-2.8292349911700283</v>
      </c>
      <c r="H830" s="35">
        <f t="shared" si="88"/>
        <v>-2.8292349911700283</v>
      </c>
      <c r="I830" s="42">
        <f t="shared" si="89"/>
        <v>5.5764665757240213E-2</v>
      </c>
      <c r="J830" s="35">
        <f t="shared" si="85"/>
        <v>-5.7379849156722645E-2</v>
      </c>
      <c r="K830" s="20">
        <f t="shared" si="86"/>
        <v>-0.68256286227949525</v>
      </c>
      <c r="L830" s="20">
        <f t="shared" si="90"/>
        <v>0.33568953853662509</v>
      </c>
      <c r="M830" s="20">
        <f t="shared" si="87"/>
        <v>-0.40900567633412133</v>
      </c>
    </row>
    <row r="831" spans="1:13" x14ac:dyDescent="0.2">
      <c r="A831" s="13" t="s">
        <v>1102</v>
      </c>
      <c r="B831" s="13">
        <v>1</v>
      </c>
      <c r="C831" s="13">
        <v>0</v>
      </c>
      <c r="D831" s="13">
        <v>25.689253935660506</v>
      </c>
      <c r="E831" s="13">
        <v>0</v>
      </c>
      <c r="F831" s="13">
        <v>0</v>
      </c>
      <c r="G831" s="35">
        <f t="shared" si="84"/>
        <v>-2.7618718052638407</v>
      </c>
      <c r="H831" s="35">
        <f t="shared" si="88"/>
        <v>-2.7618718052638407</v>
      </c>
      <c r="I831" s="42">
        <f t="shared" si="89"/>
        <v>5.9419666395793998E-2</v>
      </c>
      <c r="J831" s="35">
        <f t="shared" si="85"/>
        <v>-6.1258218041668734E-2</v>
      </c>
      <c r="K831" s="20">
        <f t="shared" si="86"/>
        <v>-0.74466557748788842</v>
      </c>
      <c r="L831" s="20">
        <f t="shared" si="90"/>
        <v>0.32198475407159949</v>
      </c>
      <c r="M831" s="20">
        <f t="shared" si="87"/>
        <v>-0.38858550467450192</v>
      </c>
    </row>
    <row r="832" spans="1:13" x14ac:dyDescent="0.2">
      <c r="A832" s="13" t="s">
        <v>1103</v>
      </c>
      <c r="B832" s="13">
        <v>1</v>
      </c>
      <c r="C832" s="13">
        <v>2.3E-3</v>
      </c>
      <c r="D832" s="13">
        <v>25.727583846680357</v>
      </c>
      <c r="E832" s="13">
        <v>0</v>
      </c>
      <c r="F832" s="13">
        <v>0</v>
      </c>
      <c r="G832" s="35">
        <f t="shared" si="84"/>
        <v>-2.7650601760844431</v>
      </c>
      <c r="H832" s="35">
        <f t="shared" si="88"/>
        <v>-2.7650601760844431</v>
      </c>
      <c r="I832" s="42">
        <f t="shared" si="89"/>
        <v>5.9241721751340466E-2</v>
      </c>
      <c r="J832" s="35">
        <f t="shared" si="85"/>
        <v>-6.1069049920775366E-2</v>
      </c>
      <c r="K832" s="20">
        <f t="shared" si="86"/>
        <v>-0.74402835195200623</v>
      </c>
      <c r="L832" s="20">
        <f t="shared" si="90"/>
        <v>0.32212388292046201</v>
      </c>
      <c r="M832" s="20">
        <f t="shared" si="87"/>
        <v>-0.38879072590851321</v>
      </c>
    </row>
    <row r="833" spans="1:13" x14ac:dyDescent="0.2">
      <c r="A833" s="13" t="s">
        <v>1104</v>
      </c>
      <c r="B833" s="13">
        <v>0.83333333333333337</v>
      </c>
      <c r="C833" s="13">
        <v>0.15153081390045908</v>
      </c>
      <c r="D833" s="13">
        <v>29.831622176591377</v>
      </c>
      <c r="E833" s="13">
        <v>0.18181818181818182</v>
      </c>
      <c r="F833" s="13">
        <v>0</v>
      </c>
      <c r="G833" s="35">
        <f t="shared" si="84"/>
        <v>-2.9843148750667834</v>
      </c>
      <c r="H833" s="35">
        <f t="shared" si="88"/>
        <v>-2.9843148750667834</v>
      </c>
      <c r="I833" s="42">
        <f t="shared" si="89"/>
        <v>4.8139526093217658E-2</v>
      </c>
      <c r="J833" s="35">
        <f t="shared" si="85"/>
        <v>-4.9336815954175363E-2</v>
      </c>
      <c r="K833" s="20">
        <f t="shared" si="86"/>
        <v>-0.70268327136163466</v>
      </c>
      <c r="L833" s="20">
        <f t="shared" si="90"/>
        <v>0.33121758074553093</v>
      </c>
      <c r="M833" s="20">
        <f t="shared" si="87"/>
        <v>-0.40229650455705107</v>
      </c>
    </row>
    <row r="834" spans="1:13" x14ac:dyDescent="0.2">
      <c r="A834" s="13" t="s">
        <v>1105</v>
      </c>
      <c r="B834" s="13">
        <v>0.8</v>
      </c>
      <c r="C834" s="13">
        <v>0.29926990327380953</v>
      </c>
      <c r="D834" s="13">
        <v>31.252566735112936</v>
      </c>
      <c r="E834" s="13">
        <v>0.11538461538461539</v>
      </c>
      <c r="F834" s="13">
        <v>0</v>
      </c>
      <c r="G834" s="35">
        <f t="shared" ref="G834:G897" si="91">$V$2+$V$3*B834+$V$4*C834+$V$5*D834+$V$6*E834</f>
        <v>-3.0570904399189995</v>
      </c>
      <c r="H834" s="35">
        <f t="shared" si="88"/>
        <v>-3.0570904399189995</v>
      </c>
      <c r="I834" s="42">
        <f t="shared" si="89"/>
        <v>4.4912344159741296E-2</v>
      </c>
      <c r="J834" s="35">
        <f t="shared" ref="J834:J897" si="92">F834*LN(I834)+(1-F834)*LN(1-I834)</f>
        <v>-4.5952156493338017E-2</v>
      </c>
      <c r="K834" s="20">
        <f t="shared" ref="K834:K897" si="93">MIN(MAX($P$2+$P$3*C834,-35),35)</f>
        <v>-0.66175147988481753</v>
      </c>
      <c r="L834" s="20">
        <f t="shared" si="90"/>
        <v>0.34034627570603521</v>
      </c>
      <c r="M834" s="20">
        <f t="shared" ref="M834:M897" si="94">F834*LN(L834)+(1-F834)*LN(1-L834)</f>
        <v>-0.41604024180462695</v>
      </c>
    </row>
    <row r="835" spans="1:13" x14ac:dyDescent="0.2">
      <c r="A835" s="13" t="s">
        <v>1106</v>
      </c>
      <c r="B835" s="13">
        <v>1</v>
      </c>
      <c r="C835" s="13">
        <v>0.3801536491677337</v>
      </c>
      <c r="D835" s="13">
        <v>28.251882272416154</v>
      </c>
      <c r="E835" s="13">
        <v>0</v>
      </c>
      <c r="F835" s="13">
        <v>0</v>
      </c>
      <c r="G835" s="35">
        <f t="shared" si="91"/>
        <v>-2.9101005196134686</v>
      </c>
      <c r="H835" s="35">
        <f t="shared" ref="H835:H898" si="95">MIN(MAX(G835,-35),35)</f>
        <v>-2.9101005196134686</v>
      </c>
      <c r="I835" s="42">
        <f t="shared" ref="I835:I898" si="96">1/(1+EXP(-H835))</f>
        <v>5.1656510977685595E-2</v>
      </c>
      <c r="J835" s="35">
        <f t="shared" si="92"/>
        <v>-5.3038512160533013E-2</v>
      </c>
      <c r="K835" s="20">
        <f t="shared" si="93"/>
        <v>-0.63934226757115908</v>
      </c>
      <c r="L835" s="20">
        <f t="shared" ref="L835:L898" si="97">1/(1+EXP(-K835))</f>
        <v>0.34539523583787635</v>
      </c>
      <c r="M835" s="20">
        <f t="shared" si="94"/>
        <v>-0.42372363896701687</v>
      </c>
    </row>
    <row r="836" spans="1:13" x14ac:dyDescent="0.2">
      <c r="A836" s="13" t="s">
        <v>1107</v>
      </c>
      <c r="B836" s="13">
        <v>1</v>
      </c>
      <c r="C836" s="13">
        <v>0.57539160728159799</v>
      </c>
      <c r="D836" s="13">
        <v>29.664613278576319</v>
      </c>
      <c r="E836" s="13">
        <v>0</v>
      </c>
      <c r="F836" s="13">
        <v>0</v>
      </c>
      <c r="G836" s="35">
        <f t="shared" si="91"/>
        <v>-2.9959279667480274</v>
      </c>
      <c r="H836" s="35">
        <f t="shared" si="95"/>
        <v>-2.9959279667480274</v>
      </c>
      <c r="I836" s="42">
        <f t="shared" si="96"/>
        <v>4.7610173429902806E-2</v>
      </c>
      <c r="J836" s="35">
        <f t="shared" si="92"/>
        <v>-4.8780846314241302E-2</v>
      </c>
      <c r="K836" s="20">
        <f t="shared" si="93"/>
        <v>-0.58525069692609355</v>
      </c>
      <c r="L836" s="20">
        <f t="shared" si="97"/>
        <v>0.35772530538623631</v>
      </c>
      <c r="M836" s="20">
        <f t="shared" si="94"/>
        <v>-0.44273919357366237</v>
      </c>
    </row>
    <row r="837" spans="1:13" x14ac:dyDescent="0.2">
      <c r="A837" s="13" t="s">
        <v>1108</v>
      </c>
      <c r="B837" s="13">
        <v>1</v>
      </c>
      <c r="C837" s="13">
        <v>0.21655718090592782</v>
      </c>
      <c r="D837" s="13">
        <v>27.329226557152634</v>
      </c>
      <c r="E837" s="13">
        <v>0</v>
      </c>
      <c r="F837" s="13">
        <v>0</v>
      </c>
      <c r="G837" s="35">
        <f t="shared" si="91"/>
        <v>-2.8643977591594418</v>
      </c>
      <c r="H837" s="35">
        <f t="shared" si="95"/>
        <v>-2.8643977591594418</v>
      </c>
      <c r="I837" s="42">
        <f t="shared" si="96"/>
        <v>5.3941832794877985E-2</v>
      </c>
      <c r="J837" s="35">
        <f t="shared" si="92"/>
        <v>-5.54512242886981E-2</v>
      </c>
      <c r="K837" s="20">
        <f t="shared" si="93"/>
        <v>-0.68466741850879487</v>
      </c>
      <c r="L837" s="20">
        <f t="shared" si="97"/>
        <v>0.33522038054459896</v>
      </c>
      <c r="M837" s="20">
        <f t="shared" si="94"/>
        <v>-0.40829969256635751</v>
      </c>
    </row>
    <row r="838" spans="1:13" x14ac:dyDescent="0.2">
      <c r="A838" s="13" t="s">
        <v>1109</v>
      </c>
      <c r="B838" s="13">
        <v>1</v>
      </c>
      <c r="C838" s="13">
        <v>1.4014809463608452E-2</v>
      </c>
      <c r="D838" s="13">
        <v>26.165639972621491</v>
      </c>
      <c r="E838" s="13">
        <v>0</v>
      </c>
      <c r="F838" s="13">
        <v>0</v>
      </c>
      <c r="G838" s="35">
        <f t="shared" si="91"/>
        <v>-2.8056782935822526</v>
      </c>
      <c r="H838" s="35">
        <f t="shared" si="95"/>
        <v>-2.8056782935822526</v>
      </c>
      <c r="I838" s="42">
        <f t="shared" si="96"/>
        <v>5.7018101802145921E-2</v>
      </c>
      <c r="J838" s="35">
        <f t="shared" si="92"/>
        <v>-5.8708192505507788E-2</v>
      </c>
      <c r="K838" s="20">
        <f t="shared" si="93"/>
        <v>-0.7407827103266994</v>
      </c>
      <c r="L838" s="20">
        <f t="shared" si="97"/>
        <v>0.3228330102804573</v>
      </c>
      <c r="M838" s="20">
        <f t="shared" si="94"/>
        <v>-0.38983737515704719</v>
      </c>
    </row>
    <row r="839" spans="1:13" x14ac:dyDescent="0.2">
      <c r="A839" s="13" t="s">
        <v>1110</v>
      </c>
      <c r="B839" s="13">
        <v>1</v>
      </c>
      <c r="C839" s="13">
        <v>2.7533783783783784E-2</v>
      </c>
      <c r="D839" s="13">
        <v>26.321697467488022</v>
      </c>
      <c r="E839" s="13">
        <v>0</v>
      </c>
      <c r="F839" s="13">
        <v>0</v>
      </c>
      <c r="G839" s="35">
        <f t="shared" si="91"/>
        <v>-2.8174677652316213</v>
      </c>
      <c r="H839" s="35">
        <f t="shared" si="95"/>
        <v>-2.8174677652316213</v>
      </c>
      <c r="I839" s="42">
        <f t="shared" si="96"/>
        <v>5.6387517378690508E-2</v>
      </c>
      <c r="J839" s="35">
        <f t="shared" si="92"/>
        <v>-5.8039702814931579E-2</v>
      </c>
      <c r="K839" s="20">
        <f t="shared" si="93"/>
        <v>-0.73703721656332932</v>
      </c>
      <c r="L839" s="20">
        <f t="shared" si="97"/>
        <v>0.32365236237630712</v>
      </c>
      <c r="M839" s="20">
        <f t="shared" si="94"/>
        <v>-0.39104807828412325</v>
      </c>
    </row>
    <row r="840" spans="1:13" x14ac:dyDescent="0.2">
      <c r="A840" s="13" t="s">
        <v>1111</v>
      </c>
      <c r="B840" s="13">
        <v>1</v>
      </c>
      <c r="C840" s="13">
        <v>0.1625170304276975</v>
      </c>
      <c r="D840" s="13">
        <v>27.252566735112936</v>
      </c>
      <c r="E840" s="13">
        <v>0</v>
      </c>
      <c r="F840" s="13">
        <v>0</v>
      </c>
      <c r="G840" s="35">
        <f t="shared" si="91"/>
        <v>-2.8722026864401773</v>
      </c>
      <c r="H840" s="35">
        <f t="shared" si="95"/>
        <v>-2.8722026864401773</v>
      </c>
      <c r="I840" s="42">
        <f t="shared" si="96"/>
        <v>5.3544914741765447E-2</v>
      </c>
      <c r="J840" s="35">
        <f t="shared" si="92"/>
        <v>-5.5031762962955116E-2</v>
      </c>
      <c r="K840" s="20">
        <f t="shared" si="93"/>
        <v>-0.69963948974690104</v>
      </c>
      <c r="L840" s="20">
        <f t="shared" si="97"/>
        <v>0.33189216244174286</v>
      </c>
      <c r="M840" s="20">
        <f t="shared" si="94"/>
        <v>-0.40330568500402691</v>
      </c>
    </row>
    <row r="841" spans="1:13" x14ac:dyDescent="0.2">
      <c r="A841" s="13" t="s">
        <v>1112</v>
      </c>
      <c r="B841" s="13">
        <v>1</v>
      </c>
      <c r="C841" s="13">
        <v>4.3264324245516836E-2</v>
      </c>
      <c r="D841" s="13">
        <v>26.488706365503081</v>
      </c>
      <c r="E841" s="13">
        <v>0</v>
      </c>
      <c r="F841" s="13">
        <v>0</v>
      </c>
      <c r="G841" s="35">
        <f t="shared" si="91"/>
        <v>-2.8297223211439277</v>
      </c>
      <c r="H841" s="35">
        <f t="shared" si="95"/>
        <v>-2.8297223211439277</v>
      </c>
      <c r="I841" s="42">
        <f t="shared" si="96"/>
        <v>5.5739010967644026E-2</v>
      </c>
      <c r="J841" s="35">
        <f t="shared" si="92"/>
        <v>-5.7352679615239668E-2</v>
      </c>
      <c r="K841" s="20">
        <f t="shared" si="93"/>
        <v>-0.73267899826965799</v>
      </c>
      <c r="L841" s="20">
        <f t="shared" si="97"/>
        <v>0.32460711521983038</v>
      </c>
      <c r="M841" s="20">
        <f t="shared" si="94"/>
        <v>-0.39246070590971843</v>
      </c>
    </row>
    <row r="842" spans="1:13" x14ac:dyDescent="0.2">
      <c r="A842" s="13" t="s">
        <v>1113</v>
      </c>
      <c r="B842" s="13">
        <v>1</v>
      </c>
      <c r="C842" s="13">
        <v>6.4979096439321139E-3</v>
      </c>
      <c r="D842" s="13">
        <v>26.255989048596852</v>
      </c>
      <c r="E842" s="13">
        <v>0</v>
      </c>
      <c r="F842" s="13">
        <v>0</v>
      </c>
      <c r="G842" s="35">
        <f t="shared" si="91"/>
        <v>-2.8169050362395871</v>
      </c>
      <c r="H842" s="35">
        <f t="shared" si="95"/>
        <v>-2.8169050362395871</v>
      </c>
      <c r="I842" s="42">
        <f t="shared" si="96"/>
        <v>5.6417466518872417E-2</v>
      </c>
      <c r="J842" s="35">
        <f t="shared" si="92"/>
        <v>-5.8071442131672896E-2</v>
      </c>
      <c r="K842" s="20">
        <f t="shared" si="93"/>
        <v>-0.74286530185529331</v>
      </c>
      <c r="L842" s="20">
        <f t="shared" si="97"/>
        <v>0.3223778991626845</v>
      </c>
      <c r="M842" s="20">
        <f t="shared" si="94"/>
        <v>-0.38916551982832565</v>
      </c>
    </row>
    <row r="843" spans="1:13" x14ac:dyDescent="0.2">
      <c r="A843" s="13" t="s">
        <v>1114</v>
      </c>
      <c r="B843" s="13">
        <v>0.97058823529411764</v>
      </c>
      <c r="C843" s="13">
        <v>0.22925644214362148</v>
      </c>
      <c r="D843" s="13">
        <v>28.251882272416154</v>
      </c>
      <c r="E843" s="13">
        <v>0</v>
      </c>
      <c r="F843" s="13">
        <v>0</v>
      </c>
      <c r="G843" s="35">
        <f t="shared" si="91"/>
        <v>-2.9276982735914836</v>
      </c>
      <c r="H843" s="35">
        <f t="shared" si="95"/>
        <v>-2.9276982735914836</v>
      </c>
      <c r="I843" s="42">
        <f t="shared" si="96"/>
        <v>5.0801200501209919E-2</v>
      </c>
      <c r="J843" s="35">
        <f t="shared" si="92"/>
        <v>-5.2137019171865598E-2</v>
      </c>
      <c r="K843" s="20">
        <f t="shared" si="93"/>
        <v>-0.68114903000988303</v>
      </c>
      <c r="L843" s="20">
        <f t="shared" si="97"/>
        <v>0.33600489927067845</v>
      </c>
      <c r="M843" s="20">
        <f t="shared" si="94"/>
        <v>-0.40948050795262031</v>
      </c>
    </row>
    <row r="844" spans="1:13" x14ac:dyDescent="0.2">
      <c r="A844" s="13" t="s">
        <v>1115</v>
      </c>
      <c r="B844" s="13">
        <v>0.75</v>
      </c>
      <c r="C844" s="13">
        <v>0.27390971690895177</v>
      </c>
      <c r="D844" s="13">
        <v>33.875427789185487</v>
      </c>
      <c r="E844" s="13">
        <v>0.76</v>
      </c>
      <c r="F844" s="13">
        <v>0</v>
      </c>
      <c r="G844" s="35">
        <f t="shared" si="91"/>
        <v>-3.26839758855587</v>
      </c>
      <c r="H844" s="35">
        <f t="shared" si="95"/>
        <v>-3.26839758855587</v>
      </c>
      <c r="I844" s="42">
        <f t="shared" si="96"/>
        <v>3.6671394018277778E-2</v>
      </c>
      <c r="J844" s="35">
        <f t="shared" si="92"/>
        <v>-3.7360693841219136E-2</v>
      </c>
      <c r="K844" s="20">
        <f t="shared" si="93"/>
        <v>-0.66877763568760817</v>
      </c>
      <c r="L844" s="20">
        <f t="shared" si="97"/>
        <v>0.33877060262701381</v>
      </c>
      <c r="M844" s="20">
        <f t="shared" si="94"/>
        <v>-0.41365445338691259</v>
      </c>
    </row>
    <row r="845" spans="1:13" x14ac:dyDescent="0.2">
      <c r="A845" s="13" t="s">
        <v>1116</v>
      </c>
      <c r="B845" s="13">
        <v>1</v>
      </c>
      <c r="C845" s="13">
        <v>0.11504743139881117</v>
      </c>
      <c r="D845" s="13">
        <v>27.178644763860369</v>
      </c>
      <c r="E845" s="13">
        <v>0</v>
      </c>
      <c r="F845" s="13">
        <v>0</v>
      </c>
      <c r="G845" s="35">
        <f t="shared" si="91"/>
        <v>-2.878397748038295</v>
      </c>
      <c r="H845" s="35">
        <f t="shared" si="95"/>
        <v>-2.878397748038295</v>
      </c>
      <c r="I845" s="42">
        <f t="shared" si="96"/>
        <v>5.3231829235395808E-2</v>
      </c>
      <c r="J845" s="35">
        <f t="shared" si="92"/>
        <v>-5.4701019604264885E-2</v>
      </c>
      <c r="K845" s="20">
        <f t="shared" si="93"/>
        <v>-0.71279115960746386</v>
      </c>
      <c r="L845" s="20">
        <f t="shared" si="97"/>
        <v>0.32898238954397263</v>
      </c>
      <c r="M845" s="20">
        <f t="shared" si="94"/>
        <v>-0.39895989726390174</v>
      </c>
    </row>
    <row r="846" spans="1:13" x14ac:dyDescent="0.2">
      <c r="A846" s="13" t="s">
        <v>1117</v>
      </c>
      <c r="B846" s="13">
        <v>1</v>
      </c>
      <c r="C846" s="13">
        <v>0.15347916666666667</v>
      </c>
      <c r="D846" s="13">
        <v>27.455167693360711</v>
      </c>
      <c r="E846" s="13">
        <v>0</v>
      </c>
      <c r="F846" s="13">
        <v>0</v>
      </c>
      <c r="G846" s="35">
        <f t="shared" si="91"/>
        <v>-2.8951351891484807</v>
      </c>
      <c r="H846" s="35">
        <f t="shared" si="95"/>
        <v>-2.8951351891484807</v>
      </c>
      <c r="I846" s="42">
        <f t="shared" si="96"/>
        <v>5.2394572650403516E-2</v>
      </c>
      <c r="J846" s="35">
        <f t="shared" si="92"/>
        <v>-5.381707924493797E-2</v>
      </c>
      <c r="K846" s="20">
        <f t="shared" si="93"/>
        <v>-0.70214347130270671</v>
      </c>
      <c r="L846" s="20">
        <f t="shared" si="97"/>
        <v>0.33133716409554553</v>
      </c>
      <c r="M846" s="20">
        <f t="shared" si="94"/>
        <v>-0.40247532810122549</v>
      </c>
    </row>
    <row r="847" spans="1:13" x14ac:dyDescent="0.2">
      <c r="A847" s="13" t="s">
        <v>1118</v>
      </c>
      <c r="B847" s="13">
        <v>1</v>
      </c>
      <c r="C847" s="13">
        <v>0.41354795371039482</v>
      </c>
      <c r="D847" s="13">
        <v>29.251197809719372</v>
      </c>
      <c r="E847" s="13">
        <v>3.125E-2</v>
      </c>
      <c r="F847" s="13">
        <v>0</v>
      </c>
      <c r="G847" s="35">
        <f t="shared" si="91"/>
        <v>-3.0000900683839951</v>
      </c>
      <c r="H847" s="35">
        <f t="shared" si="95"/>
        <v>-3.0000900683839951</v>
      </c>
      <c r="I847" s="42">
        <f t="shared" si="96"/>
        <v>4.7421804354689158E-2</v>
      </c>
      <c r="J847" s="35">
        <f t="shared" si="92"/>
        <v>-4.858308018522401E-2</v>
      </c>
      <c r="K847" s="20">
        <f t="shared" si="93"/>
        <v>-0.63009022252437208</v>
      </c>
      <c r="L847" s="20">
        <f t="shared" si="97"/>
        <v>0.34749008040524343</v>
      </c>
      <c r="M847" s="20">
        <f t="shared" si="94"/>
        <v>-0.42692893745677318</v>
      </c>
    </row>
    <row r="848" spans="1:13" x14ac:dyDescent="0.2">
      <c r="A848" s="13" t="s">
        <v>1119</v>
      </c>
      <c r="B848" s="13">
        <v>1</v>
      </c>
      <c r="C848" s="13">
        <v>1E-3</v>
      </c>
      <c r="D848" s="13">
        <v>26.581793292265573</v>
      </c>
      <c r="E848" s="13">
        <v>0</v>
      </c>
      <c r="F848" s="13">
        <v>0</v>
      </c>
      <c r="G848" s="35">
        <f t="shared" si="91"/>
        <v>-2.8511910603949255</v>
      </c>
      <c r="H848" s="35">
        <f t="shared" si="95"/>
        <v>-2.8511910603949255</v>
      </c>
      <c r="I848" s="42">
        <f t="shared" si="96"/>
        <v>5.461978243598186E-2</v>
      </c>
      <c r="J848" s="35">
        <f t="shared" si="92"/>
        <v>-5.6168085779504003E-2</v>
      </c>
      <c r="K848" s="20">
        <f t="shared" si="93"/>
        <v>-0.74438852290707003</v>
      </c>
      <c r="L848" s="20">
        <f t="shared" si="97"/>
        <v>0.32204524099849791</v>
      </c>
      <c r="M848" s="20">
        <f t="shared" si="94"/>
        <v>-0.38867472040452355</v>
      </c>
    </row>
    <row r="849" spans="1:13" x14ac:dyDescent="0.2">
      <c r="A849" s="13" t="s">
        <v>1120</v>
      </c>
      <c r="B849" s="13">
        <v>1</v>
      </c>
      <c r="C849" s="13">
        <v>6.9490235861019529E-3</v>
      </c>
      <c r="D849" s="13">
        <v>26.918548939082822</v>
      </c>
      <c r="E849" s="13">
        <v>0</v>
      </c>
      <c r="F849" s="13">
        <v>0</v>
      </c>
      <c r="G849" s="35">
        <f t="shared" si="91"/>
        <v>-2.8832930482673609</v>
      </c>
      <c r="H849" s="35">
        <f t="shared" si="95"/>
        <v>-2.8832930482673609</v>
      </c>
      <c r="I849" s="42">
        <f t="shared" si="96"/>
        <v>5.2985653800722884E-2</v>
      </c>
      <c r="J849" s="35">
        <f t="shared" si="92"/>
        <v>-5.4441036809139864E-2</v>
      </c>
      <c r="K849" s="20">
        <f t="shared" si="93"/>
        <v>-0.74274031867114421</v>
      </c>
      <c r="L849" s="20">
        <f t="shared" si="97"/>
        <v>0.32240520239400716</v>
      </c>
      <c r="M849" s="20">
        <f t="shared" si="94"/>
        <v>-0.38920581335087212</v>
      </c>
    </row>
    <row r="850" spans="1:13" x14ac:dyDescent="0.2">
      <c r="A850" s="13" t="s">
        <v>1121</v>
      </c>
      <c r="B850" s="13">
        <v>1</v>
      </c>
      <c r="C850" s="13">
        <v>0.25523771898418501</v>
      </c>
      <c r="D850" s="13">
        <v>28.832306639288159</v>
      </c>
      <c r="E850" s="13">
        <v>0.125</v>
      </c>
      <c r="F850" s="13">
        <v>0</v>
      </c>
      <c r="G850" s="35">
        <f t="shared" si="91"/>
        <v>-3.0011742863716058</v>
      </c>
      <c r="H850" s="35">
        <f t="shared" si="95"/>
        <v>-3.0011742863716058</v>
      </c>
      <c r="I850" s="42">
        <f t="shared" si="96"/>
        <v>4.7372851026531555E-2</v>
      </c>
      <c r="J850" s="35">
        <f t="shared" si="92"/>
        <v>-4.8531691154318109E-2</v>
      </c>
      <c r="K850" s="20">
        <f t="shared" si="93"/>
        <v>-0.67395079824569537</v>
      </c>
      <c r="L850" s="20">
        <f t="shared" si="97"/>
        <v>0.33761275622930476</v>
      </c>
      <c r="M850" s="20">
        <f t="shared" si="94"/>
        <v>-0.41190493368906639</v>
      </c>
    </row>
    <row r="851" spans="1:13" x14ac:dyDescent="0.2">
      <c r="A851" s="13" t="s">
        <v>1122</v>
      </c>
      <c r="B851" s="13">
        <v>1</v>
      </c>
      <c r="C851" s="13">
        <v>6.2608695652173918E-2</v>
      </c>
      <c r="D851" s="13">
        <v>27.329226557152634</v>
      </c>
      <c r="E851" s="13">
        <v>0</v>
      </c>
      <c r="F851" s="13">
        <v>0</v>
      </c>
      <c r="G851" s="35">
        <f t="shared" si="91"/>
        <v>-2.9085571403058279</v>
      </c>
      <c r="H851" s="35">
        <f t="shared" si="95"/>
        <v>-2.9085571403058279</v>
      </c>
      <c r="I851" s="42">
        <f t="shared" si="96"/>
        <v>5.1732170560704761E-2</v>
      </c>
      <c r="J851" s="35">
        <f t="shared" si="92"/>
        <v>-5.3118296122932479E-2</v>
      </c>
      <c r="K851" s="20">
        <f t="shared" si="93"/>
        <v>-0.72731955155839223</v>
      </c>
      <c r="L851" s="20">
        <f t="shared" si="97"/>
        <v>0.32578320876223366</v>
      </c>
      <c r="M851" s="20">
        <f t="shared" si="94"/>
        <v>-0.39420357106696852</v>
      </c>
    </row>
    <row r="852" spans="1:13" x14ac:dyDescent="0.2">
      <c r="A852" s="13" t="s">
        <v>1123</v>
      </c>
      <c r="B852" s="13">
        <v>0.8</v>
      </c>
      <c r="C852" s="13">
        <v>7.1293618923146729E-2</v>
      </c>
      <c r="D852" s="13">
        <v>30.68583162217659</v>
      </c>
      <c r="E852" s="13">
        <v>0</v>
      </c>
      <c r="F852" s="13">
        <v>0</v>
      </c>
      <c r="G852" s="35">
        <f t="shared" si="91"/>
        <v>-3.0683834143321347</v>
      </c>
      <c r="H852" s="35">
        <f t="shared" si="95"/>
        <v>-3.0683834143321347</v>
      </c>
      <c r="I852" s="42">
        <f t="shared" si="96"/>
        <v>4.4430411391309522E-2</v>
      </c>
      <c r="J852" s="35">
        <f t="shared" si="92"/>
        <v>-4.5447688431311244E-2</v>
      </c>
      <c r="K852" s="20">
        <f t="shared" si="93"/>
        <v>-0.72491335378211341</v>
      </c>
      <c r="L852" s="20">
        <f t="shared" si="97"/>
        <v>0.32631194791009138</v>
      </c>
      <c r="M852" s="20">
        <f t="shared" si="94"/>
        <v>-0.39498810593616895</v>
      </c>
    </row>
    <row r="853" spans="1:13" x14ac:dyDescent="0.2">
      <c r="A853" s="13" t="s">
        <v>1124</v>
      </c>
      <c r="B853" s="13">
        <v>1</v>
      </c>
      <c r="C853" s="13">
        <v>0.17246225319396052</v>
      </c>
      <c r="D853" s="13">
        <v>28.084873374401095</v>
      </c>
      <c r="E853" s="13">
        <v>0</v>
      </c>
      <c r="F853" s="13">
        <v>1</v>
      </c>
      <c r="G853" s="35">
        <f t="shared" si="91"/>
        <v>-2.9529090100817101</v>
      </c>
      <c r="H853" s="35">
        <f t="shared" si="95"/>
        <v>-2.9529090100817101</v>
      </c>
      <c r="I853" s="42">
        <f t="shared" si="96"/>
        <v>4.9599203568837243E-2</v>
      </c>
      <c r="J853" s="35">
        <f t="shared" si="92"/>
        <v>-3.0037805024600659</v>
      </c>
      <c r="K853" s="20">
        <f t="shared" si="93"/>
        <v>-0.69688412022224899</v>
      </c>
      <c r="L853" s="20">
        <f t="shared" si="97"/>
        <v>0.33250342015230466</v>
      </c>
      <c r="M853" s="20">
        <f t="shared" si="94"/>
        <v>-1.1011051327667858</v>
      </c>
    </row>
    <row r="854" spans="1:13" x14ac:dyDescent="0.2">
      <c r="A854" s="13" t="s">
        <v>1125</v>
      </c>
      <c r="B854" s="13">
        <v>1</v>
      </c>
      <c r="C854" s="13">
        <v>6.8033905610229151E-2</v>
      </c>
      <c r="D854" s="13">
        <v>27.414099931553729</v>
      </c>
      <c r="E854" s="13">
        <v>0</v>
      </c>
      <c r="F854" s="13">
        <v>0</v>
      </c>
      <c r="G854" s="35">
        <f t="shared" si="91"/>
        <v>-2.9155217704622385</v>
      </c>
      <c r="H854" s="35">
        <f t="shared" si="95"/>
        <v>-2.9155217704622385</v>
      </c>
      <c r="I854" s="42">
        <f t="shared" si="96"/>
        <v>5.1391578701668404E-2</v>
      </c>
      <c r="J854" s="35">
        <f t="shared" si="92"/>
        <v>-5.2759187970712128E-2</v>
      </c>
      <c r="K854" s="20">
        <f t="shared" si="93"/>
        <v>-0.72581647228761181</v>
      </c>
      <c r="L854" s="20">
        <f t="shared" si="97"/>
        <v>0.32611344429779537</v>
      </c>
      <c r="M854" s="20">
        <f t="shared" si="94"/>
        <v>-0.3946934972182784</v>
      </c>
    </row>
    <row r="855" spans="1:13" x14ac:dyDescent="0.2">
      <c r="A855" s="13" t="s">
        <v>1126</v>
      </c>
      <c r="B855" s="13">
        <v>1</v>
      </c>
      <c r="C855" s="13">
        <v>3.9164934017906397E-2</v>
      </c>
      <c r="D855" s="13">
        <v>27.394934976043807</v>
      </c>
      <c r="E855" s="13">
        <v>0</v>
      </c>
      <c r="F855" s="13">
        <v>0</v>
      </c>
      <c r="G855" s="35">
        <f t="shared" si="91"/>
        <v>-2.9218786384807105</v>
      </c>
      <c r="H855" s="35">
        <f t="shared" si="95"/>
        <v>-2.9218786384807105</v>
      </c>
      <c r="I855" s="42">
        <f t="shared" si="96"/>
        <v>5.1082560588206503E-2</v>
      </c>
      <c r="J855" s="35">
        <f t="shared" si="92"/>
        <v>-5.2433481615302403E-2</v>
      </c>
      <c r="K855" s="20">
        <f t="shared" si="93"/>
        <v>-0.73381475311077937</v>
      </c>
      <c r="L855" s="20">
        <f t="shared" si="97"/>
        <v>0.32435816497262576</v>
      </c>
      <c r="M855" s="20">
        <f t="shared" si="94"/>
        <v>-0.39209217318976314</v>
      </c>
    </row>
    <row r="856" spans="1:13" x14ac:dyDescent="0.2">
      <c r="A856" s="13" t="s">
        <v>1127</v>
      </c>
      <c r="B856" s="13">
        <v>1</v>
      </c>
      <c r="C856" s="13">
        <v>4.7393795020134986E-2</v>
      </c>
      <c r="D856" s="13">
        <v>27.559206023271731</v>
      </c>
      <c r="E856" s="13">
        <v>0</v>
      </c>
      <c r="F856" s="13">
        <v>0</v>
      </c>
      <c r="G856" s="35">
        <f t="shared" si="91"/>
        <v>-2.9360101496584194</v>
      </c>
      <c r="H856" s="35">
        <f t="shared" si="95"/>
        <v>-2.9360101496584194</v>
      </c>
      <c r="I856" s="42">
        <f t="shared" si="96"/>
        <v>5.0401891385550068E-2</v>
      </c>
      <c r="J856" s="35">
        <f t="shared" si="92"/>
        <v>-5.1716427459460652E-2</v>
      </c>
      <c r="K856" s="20">
        <f t="shared" si="93"/>
        <v>-0.73153490947519451</v>
      </c>
      <c r="L856" s="20">
        <f t="shared" si="97"/>
        <v>0.32485799251417552</v>
      </c>
      <c r="M856" s="20">
        <f t="shared" si="94"/>
        <v>-0.39283222877620255</v>
      </c>
    </row>
    <row r="857" spans="1:13" x14ac:dyDescent="0.2">
      <c r="A857" s="13" t="s">
        <v>1128</v>
      </c>
      <c r="B857" s="13">
        <v>0.72727272727272729</v>
      </c>
      <c r="C857" s="13">
        <v>1.4295152862033755E-2</v>
      </c>
      <c r="D857" s="13">
        <v>32.084873374401099</v>
      </c>
      <c r="E857" s="13">
        <v>4.7619047619047616E-2</v>
      </c>
      <c r="F857" s="13">
        <v>0</v>
      </c>
      <c r="G857" s="35">
        <f t="shared" si="91"/>
        <v>-3.1605199308414518</v>
      </c>
      <c r="H857" s="35">
        <f t="shared" si="95"/>
        <v>-3.1605199308414518</v>
      </c>
      <c r="I857" s="42">
        <f t="shared" si="96"/>
        <v>4.0678758945391545E-2</v>
      </c>
      <c r="J857" s="35">
        <f t="shared" si="92"/>
        <v>-4.1529285159434319E-2</v>
      </c>
      <c r="K857" s="20">
        <f t="shared" si="93"/>
        <v>-0.74070503990396352</v>
      </c>
      <c r="L857" s="20">
        <f t="shared" si="97"/>
        <v>0.32284999018950988</v>
      </c>
      <c r="M857" s="20">
        <f t="shared" si="94"/>
        <v>-0.38986245039284406</v>
      </c>
    </row>
    <row r="858" spans="1:13" x14ac:dyDescent="0.2">
      <c r="A858" s="13" t="s">
        <v>1129</v>
      </c>
      <c r="B858" s="13">
        <v>1</v>
      </c>
      <c r="C858" s="13">
        <v>0.23671088704483984</v>
      </c>
      <c r="D858" s="13">
        <v>28.963723477070499</v>
      </c>
      <c r="E858" s="13">
        <v>0</v>
      </c>
      <c r="F858" s="13">
        <v>0</v>
      </c>
      <c r="G858" s="35">
        <f t="shared" si="91"/>
        <v>-3.0227113726839754</v>
      </c>
      <c r="H858" s="35">
        <f t="shared" si="95"/>
        <v>-3.0227113726839754</v>
      </c>
      <c r="I858" s="42">
        <f t="shared" si="96"/>
        <v>4.6410331202441459E-2</v>
      </c>
      <c r="J858" s="35">
        <f t="shared" si="92"/>
        <v>-4.7521816624916474E-2</v>
      </c>
      <c r="K858" s="20">
        <f t="shared" si="93"/>
        <v>-0.6790837419025425</v>
      </c>
      <c r="L858" s="20">
        <f t="shared" si="97"/>
        <v>0.33646583258031637</v>
      </c>
      <c r="M858" s="20">
        <f t="shared" si="94"/>
        <v>-0.41017493080147144</v>
      </c>
    </row>
    <row r="859" spans="1:13" x14ac:dyDescent="0.2">
      <c r="A859" s="13" t="s">
        <v>1130</v>
      </c>
      <c r="B859" s="13">
        <v>1</v>
      </c>
      <c r="C859" s="13">
        <v>9.4932744296452598E-2</v>
      </c>
      <c r="D859" s="13">
        <v>28.917180013689254</v>
      </c>
      <c r="E859" s="13">
        <v>0.31034482758620691</v>
      </c>
      <c r="F859" s="13">
        <v>0</v>
      </c>
      <c r="G859" s="35">
        <f t="shared" si="91"/>
        <v>-3.0511862228526181</v>
      </c>
      <c r="H859" s="35">
        <f t="shared" si="95"/>
        <v>-3.0511862228526181</v>
      </c>
      <c r="I859" s="42">
        <f t="shared" si="96"/>
        <v>4.5166288476716825E-2</v>
      </c>
      <c r="J859" s="35">
        <f t="shared" si="92"/>
        <v>-4.6218077722150128E-2</v>
      </c>
      <c r="K859" s="20">
        <f t="shared" si="93"/>
        <v>-0.71836402581089998</v>
      </c>
      <c r="L859" s="20">
        <f t="shared" si="97"/>
        <v>0.32775333727890765</v>
      </c>
      <c r="M859" s="20">
        <f t="shared" si="94"/>
        <v>-0.39712994818748265</v>
      </c>
    </row>
    <row r="860" spans="1:13" x14ac:dyDescent="0.2">
      <c r="A860" s="13" t="s">
        <v>1131</v>
      </c>
      <c r="B860" s="13">
        <v>1</v>
      </c>
      <c r="C860" s="13">
        <v>0</v>
      </c>
      <c r="D860" s="13">
        <v>27.665982203969882</v>
      </c>
      <c r="E860" s="13">
        <v>0</v>
      </c>
      <c r="F860" s="13">
        <v>0</v>
      </c>
      <c r="G860" s="35">
        <f t="shared" si="91"/>
        <v>-2.9603245795750714</v>
      </c>
      <c r="H860" s="35">
        <f t="shared" si="95"/>
        <v>-2.9603245795750714</v>
      </c>
      <c r="I860" s="42">
        <f t="shared" si="96"/>
        <v>4.9250805368550719E-2</v>
      </c>
      <c r="J860" s="35">
        <f t="shared" si="92"/>
        <v>-5.0504979261742626E-2</v>
      </c>
      <c r="K860" s="20">
        <f t="shared" si="93"/>
        <v>-0.74466557748788842</v>
      </c>
      <c r="L860" s="20">
        <f t="shared" si="97"/>
        <v>0.32198475407159949</v>
      </c>
      <c r="M860" s="20">
        <f t="shared" si="94"/>
        <v>-0.38858550467450192</v>
      </c>
    </row>
    <row r="861" spans="1:13" x14ac:dyDescent="0.2">
      <c r="A861" s="13" t="s">
        <v>1132</v>
      </c>
      <c r="B861" s="13">
        <v>1</v>
      </c>
      <c r="C861" s="13">
        <v>6.5883143049026191E-2</v>
      </c>
      <c r="D861" s="13">
        <v>28.180698151950718</v>
      </c>
      <c r="E861" s="13">
        <v>2.5000000000000001E-2</v>
      </c>
      <c r="F861" s="13">
        <v>0</v>
      </c>
      <c r="G861" s="35">
        <f t="shared" si="91"/>
        <v>-2.9924951575644245</v>
      </c>
      <c r="H861" s="35">
        <f t="shared" si="95"/>
        <v>-2.9924951575644245</v>
      </c>
      <c r="I861" s="42">
        <f t="shared" si="96"/>
        <v>4.7766070774168772E-2</v>
      </c>
      <c r="J861" s="35">
        <f t="shared" si="92"/>
        <v>-4.8944550399249866E-2</v>
      </c>
      <c r="K861" s="20">
        <f t="shared" si="93"/>
        <v>-0.7264123509074456</v>
      </c>
      <c r="L861" s="20">
        <f t="shared" si="97"/>
        <v>0.32598250551826952</v>
      </c>
      <c r="M861" s="20">
        <f t="shared" si="94"/>
        <v>-0.39449921220233847</v>
      </c>
    </row>
    <row r="862" spans="1:13" x14ac:dyDescent="0.2">
      <c r="A862" s="13" t="s">
        <v>1133</v>
      </c>
      <c r="B862" s="13">
        <v>1</v>
      </c>
      <c r="C862" s="13">
        <v>0</v>
      </c>
      <c r="D862" s="13">
        <v>27.748117727583846</v>
      </c>
      <c r="E862" s="13">
        <v>0</v>
      </c>
      <c r="F862" s="13">
        <v>0</v>
      </c>
      <c r="G862" s="35">
        <f t="shared" si="91"/>
        <v>-2.9685705397265076</v>
      </c>
      <c r="H862" s="35">
        <f t="shared" si="95"/>
        <v>-2.9685705397265076</v>
      </c>
      <c r="I862" s="42">
        <f t="shared" si="96"/>
        <v>4.8866118941232065E-2</v>
      </c>
      <c r="J862" s="35">
        <f t="shared" si="92"/>
        <v>-5.010044710360758E-2</v>
      </c>
      <c r="K862" s="20">
        <f t="shared" si="93"/>
        <v>-0.74466557748788842</v>
      </c>
      <c r="L862" s="20">
        <f t="shared" si="97"/>
        <v>0.32198475407159949</v>
      </c>
      <c r="M862" s="20">
        <f t="shared" si="94"/>
        <v>-0.38858550467450192</v>
      </c>
    </row>
    <row r="863" spans="1:13" x14ac:dyDescent="0.2">
      <c r="A863" s="13" t="s">
        <v>1134</v>
      </c>
      <c r="B863" s="13">
        <v>1</v>
      </c>
      <c r="C863" s="13">
        <v>0.26798029556650244</v>
      </c>
      <c r="D863" s="13">
        <v>30.250513347022586</v>
      </c>
      <c r="E863" s="13">
        <v>0.36363636363636365</v>
      </c>
      <c r="F863" s="13">
        <v>0</v>
      </c>
      <c r="G863" s="35">
        <f t="shared" si="91"/>
        <v>-3.1341163331720447</v>
      </c>
      <c r="H863" s="35">
        <f t="shared" si="95"/>
        <v>-3.1341163331720447</v>
      </c>
      <c r="I863" s="42">
        <f t="shared" si="96"/>
        <v>4.1721721050410727E-2</v>
      </c>
      <c r="J863" s="35">
        <f t="shared" si="92"/>
        <v>-4.2617064121600996E-2</v>
      </c>
      <c r="K863" s="20">
        <f t="shared" si="93"/>
        <v>-0.67042040903213584</v>
      </c>
      <c r="L863" s="20">
        <f t="shared" si="97"/>
        <v>0.33840271057407367</v>
      </c>
      <c r="M863" s="20">
        <f t="shared" si="94"/>
        <v>-0.41309823227934578</v>
      </c>
    </row>
    <row r="864" spans="1:13" x14ac:dyDescent="0.2">
      <c r="A864" s="13" t="s">
        <v>1135</v>
      </c>
      <c r="B864" s="13">
        <v>1</v>
      </c>
      <c r="C864" s="13">
        <v>0.10864534359698912</v>
      </c>
      <c r="D864" s="13">
        <v>28.698151950718685</v>
      </c>
      <c r="E864" s="13">
        <v>8.3333333333333329E-2</v>
      </c>
      <c r="F864" s="13">
        <v>0</v>
      </c>
      <c r="G864" s="35">
        <f t="shared" si="91"/>
        <v>-3.0307649404716512</v>
      </c>
      <c r="H864" s="35">
        <f t="shared" si="95"/>
        <v>-3.0307649404716512</v>
      </c>
      <c r="I864" s="42">
        <f t="shared" si="96"/>
        <v>4.6055208373966254E-2</v>
      </c>
      <c r="J864" s="35">
        <f t="shared" si="92"/>
        <v>-4.7149479621370019E-2</v>
      </c>
      <c r="K864" s="20">
        <f t="shared" si="93"/>
        <v>-0.71456488735975987</v>
      </c>
      <c r="L864" s="20">
        <f t="shared" si="97"/>
        <v>0.32859095270297911</v>
      </c>
      <c r="M864" s="20">
        <f t="shared" si="94"/>
        <v>-0.39837671925588669</v>
      </c>
    </row>
    <row r="865" spans="1:13" x14ac:dyDescent="0.2">
      <c r="A865" s="13" t="s">
        <v>1136</v>
      </c>
      <c r="B865" s="13">
        <v>1</v>
      </c>
      <c r="C865" s="13">
        <v>1.7095053346265762E-2</v>
      </c>
      <c r="D865" s="13">
        <v>28.084873374401095</v>
      </c>
      <c r="E865" s="13">
        <v>0</v>
      </c>
      <c r="F865" s="13">
        <v>0</v>
      </c>
      <c r="G865" s="35">
        <f t="shared" si="91"/>
        <v>-2.9974753426728511</v>
      </c>
      <c r="H865" s="35">
        <f t="shared" si="95"/>
        <v>-2.9974753426728511</v>
      </c>
      <c r="I865" s="42">
        <f t="shared" si="96"/>
        <v>4.7540059170218689E-2</v>
      </c>
      <c r="J865" s="35">
        <f t="shared" si="92"/>
        <v>-4.8707229737316664E-2</v>
      </c>
      <c r="K865" s="20">
        <f t="shared" si="93"/>
        <v>-0.7399293146489716</v>
      </c>
      <c r="L865" s="20">
        <f t="shared" si="97"/>
        <v>0.3230196008949362</v>
      </c>
      <c r="M865" s="20">
        <f t="shared" si="94"/>
        <v>-0.39011295906644977</v>
      </c>
    </row>
    <row r="866" spans="1:13" x14ac:dyDescent="0.2">
      <c r="A866" s="13" t="s">
        <v>1137</v>
      </c>
      <c r="B866" s="13">
        <v>0.72727272727272729</v>
      </c>
      <c r="C866" s="13">
        <v>2.4143094841930116E-2</v>
      </c>
      <c r="D866" s="13">
        <v>32.774811772758383</v>
      </c>
      <c r="E866" s="13">
        <v>2.7777777777777776E-2</v>
      </c>
      <c r="F866" s="13">
        <v>0</v>
      </c>
      <c r="G866" s="35">
        <f t="shared" si="91"/>
        <v>-3.2274419896033133</v>
      </c>
      <c r="H866" s="35">
        <f t="shared" si="95"/>
        <v>-3.2274419896033133</v>
      </c>
      <c r="I866" s="42">
        <f t="shared" si="96"/>
        <v>3.8145991907408069E-2</v>
      </c>
      <c r="J866" s="35">
        <f t="shared" si="92"/>
        <v>-3.8892598572462682E-2</v>
      </c>
      <c r="K866" s="20">
        <f t="shared" si="93"/>
        <v>-0.73797662246679996</v>
      </c>
      <c r="L866" s="20">
        <f t="shared" si="97"/>
        <v>0.32344675908064835</v>
      </c>
      <c r="M866" s="20">
        <f t="shared" si="94"/>
        <v>-0.39074413392204549</v>
      </c>
    </row>
    <row r="867" spans="1:13" x14ac:dyDescent="0.2">
      <c r="A867" s="13" t="s">
        <v>1138</v>
      </c>
      <c r="B867" s="13">
        <v>1</v>
      </c>
      <c r="C867" s="13">
        <v>1.3560234353973874E-2</v>
      </c>
      <c r="D867" s="13">
        <v>28.167008898015059</v>
      </c>
      <c r="E867" s="13">
        <v>0</v>
      </c>
      <c r="F867" s="13">
        <v>0</v>
      </c>
      <c r="G867" s="35">
        <f t="shared" si="91"/>
        <v>-3.0067352486186012</v>
      </c>
      <c r="H867" s="35">
        <f t="shared" si="95"/>
        <v>-3.0067352486186012</v>
      </c>
      <c r="I867" s="42">
        <f t="shared" si="96"/>
        <v>4.7122522961180302E-2</v>
      </c>
      <c r="J867" s="35">
        <f t="shared" si="92"/>
        <v>-4.8268949134829806E-2</v>
      </c>
      <c r="K867" s="20">
        <f t="shared" si="93"/>
        <v>-0.74090865244314974</v>
      </c>
      <c r="L867" s="20">
        <f t="shared" si="97"/>
        <v>0.32280547845475877</v>
      </c>
      <c r="M867" s="20">
        <f t="shared" si="94"/>
        <v>-0.38979671861819343</v>
      </c>
    </row>
    <row r="868" spans="1:13" x14ac:dyDescent="0.2">
      <c r="A868" s="13" t="s">
        <v>1139</v>
      </c>
      <c r="B868" s="13">
        <v>1</v>
      </c>
      <c r="C868" s="13">
        <v>0.1239095955590801</v>
      </c>
      <c r="D868" s="13">
        <v>29.664613278576319</v>
      </c>
      <c r="E868" s="13">
        <v>0.375</v>
      </c>
      <c r="F868" s="13">
        <v>0</v>
      </c>
      <c r="G868" s="35">
        <f t="shared" si="91"/>
        <v>-3.116345753387435</v>
      </c>
      <c r="H868" s="35">
        <f t="shared" si="95"/>
        <v>-3.116345753387435</v>
      </c>
      <c r="I868" s="42">
        <f t="shared" si="96"/>
        <v>4.2438021547675973E-2</v>
      </c>
      <c r="J868" s="35">
        <f t="shared" si="92"/>
        <v>-4.3364830568072381E-2</v>
      </c>
      <c r="K868" s="20">
        <f t="shared" si="93"/>
        <v>-0.71033585643089725</v>
      </c>
      <c r="L868" s="20">
        <f t="shared" si="97"/>
        <v>0.32952463244485469</v>
      </c>
      <c r="M868" s="20">
        <f t="shared" si="94"/>
        <v>-0.39976831436231591</v>
      </c>
    </row>
    <row r="869" spans="1:13" x14ac:dyDescent="0.2">
      <c r="A869" s="13" t="s">
        <v>1140</v>
      </c>
      <c r="B869" s="13">
        <v>1</v>
      </c>
      <c r="C869" s="13">
        <v>0</v>
      </c>
      <c r="D869" s="13">
        <v>28.084873374401095</v>
      </c>
      <c r="E869" s="13">
        <v>0</v>
      </c>
      <c r="F869" s="13">
        <v>0</v>
      </c>
      <c r="G869" s="35">
        <f t="shared" si="91"/>
        <v>-3.002378976347396</v>
      </c>
      <c r="H869" s="35">
        <f t="shared" si="95"/>
        <v>-3.002378976347396</v>
      </c>
      <c r="I869" s="42">
        <f t="shared" si="96"/>
        <v>4.7318514612256189E-2</v>
      </c>
      <c r="J869" s="35">
        <f t="shared" si="92"/>
        <v>-4.8474654290777866E-2</v>
      </c>
      <c r="K869" s="20">
        <f t="shared" si="93"/>
        <v>-0.74466557748788842</v>
      </c>
      <c r="L869" s="20">
        <f t="shared" si="97"/>
        <v>0.32198475407159949</v>
      </c>
      <c r="M869" s="20">
        <f t="shared" si="94"/>
        <v>-0.38858550467450192</v>
      </c>
    </row>
    <row r="870" spans="1:13" x14ac:dyDescent="0.2">
      <c r="A870" s="13" t="s">
        <v>1141</v>
      </c>
      <c r="B870" s="13">
        <v>1</v>
      </c>
      <c r="C870" s="13">
        <v>2.7443728577990836E-2</v>
      </c>
      <c r="D870" s="13">
        <v>28.328542094455852</v>
      </c>
      <c r="E870" s="13">
        <v>0</v>
      </c>
      <c r="F870" s="13">
        <v>0</v>
      </c>
      <c r="G870" s="35">
        <f t="shared" si="91"/>
        <v>-3.0189698901668676</v>
      </c>
      <c r="H870" s="35">
        <f t="shared" si="95"/>
        <v>-3.0189698901668676</v>
      </c>
      <c r="I870" s="42">
        <f t="shared" si="96"/>
        <v>4.6576197092704767E-2</v>
      </c>
      <c r="J870" s="35">
        <f t="shared" si="92"/>
        <v>-4.7695770184387996E-2</v>
      </c>
      <c r="K870" s="20">
        <f t="shared" si="93"/>
        <v>-0.73706216677062086</v>
      </c>
      <c r="L870" s="20">
        <f t="shared" si="97"/>
        <v>0.32364690076226948</v>
      </c>
      <c r="M870" s="20">
        <f t="shared" si="94"/>
        <v>-0.39104000315872589</v>
      </c>
    </row>
    <row r="871" spans="1:13" x14ac:dyDescent="0.2">
      <c r="A871" s="13" t="s">
        <v>1142</v>
      </c>
      <c r="B871" s="13">
        <v>0.92307692307692313</v>
      </c>
      <c r="C871" s="13">
        <v>2.5008880994671401E-2</v>
      </c>
      <c r="D871" s="13">
        <v>29.642710472279262</v>
      </c>
      <c r="E871" s="13">
        <v>0</v>
      </c>
      <c r="F871" s="13">
        <v>0</v>
      </c>
      <c r="G871" s="35">
        <f t="shared" si="91"/>
        <v>-3.084423906716907</v>
      </c>
      <c r="H871" s="35">
        <f t="shared" si="95"/>
        <v>-3.084423906716907</v>
      </c>
      <c r="I871" s="42">
        <f t="shared" si="96"/>
        <v>4.3754345521520382E-2</v>
      </c>
      <c r="J871" s="35">
        <f t="shared" si="92"/>
        <v>-4.4740438187947422E-2</v>
      </c>
      <c r="K871" s="20">
        <f t="shared" si="93"/>
        <v>-0.73773675244717396</v>
      </c>
      <c r="L871" s="20">
        <f t="shared" si="97"/>
        <v>0.32349925180873457</v>
      </c>
      <c r="M871" s="20">
        <f t="shared" si="94"/>
        <v>-0.39082172539812099</v>
      </c>
    </row>
    <row r="872" spans="1:13" x14ac:dyDescent="0.2">
      <c r="A872" s="13" t="s">
        <v>1143</v>
      </c>
      <c r="B872" s="13">
        <v>1</v>
      </c>
      <c r="C872" s="13">
        <v>6.1793372319688105E-3</v>
      </c>
      <c r="D872" s="13">
        <v>28.462696783025326</v>
      </c>
      <c r="E872" s="13">
        <v>0</v>
      </c>
      <c r="F872" s="13">
        <v>0</v>
      </c>
      <c r="G872" s="35">
        <f t="shared" si="91"/>
        <v>-3.0385378799360701</v>
      </c>
      <c r="H872" s="35">
        <f t="shared" si="95"/>
        <v>-3.0385378799360701</v>
      </c>
      <c r="I872" s="42">
        <f t="shared" si="96"/>
        <v>4.5714913509734736E-2</v>
      </c>
      <c r="J872" s="35">
        <f t="shared" si="92"/>
        <v>-4.6792819376457892E-2</v>
      </c>
      <c r="K872" s="20">
        <f t="shared" si="93"/>
        <v>-0.74295356380135014</v>
      </c>
      <c r="L872" s="20">
        <f t="shared" si="97"/>
        <v>0.32235861860848758</v>
      </c>
      <c r="M872" s="20">
        <f t="shared" si="94"/>
        <v>-0.38913706697845402</v>
      </c>
    </row>
    <row r="873" spans="1:13" x14ac:dyDescent="0.2">
      <c r="A873" s="13" t="s">
        <v>1144</v>
      </c>
      <c r="B873" s="13">
        <v>1</v>
      </c>
      <c r="C873" s="13">
        <v>2.0354735257543034E-2</v>
      </c>
      <c r="D873" s="13">
        <v>28.643394934976044</v>
      </c>
      <c r="E873" s="13">
        <v>0</v>
      </c>
      <c r="F873" s="13">
        <v>0</v>
      </c>
      <c r="G873" s="35">
        <f t="shared" si="91"/>
        <v>-3.0526128476541579</v>
      </c>
      <c r="H873" s="35">
        <f t="shared" si="95"/>
        <v>-3.0526128476541579</v>
      </c>
      <c r="I873" s="42">
        <f t="shared" si="96"/>
        <v>4.5104803341589735E-2</v>
      </c>
      <c r="J873" s="35">
        <f t="shared" si="92"/>
        <v>-4.6153686242411951E-2</v>
      </c>
      <c r="K873" s="20">
        <f t="shared" si="93"/>
        <v>-0.7390262048434415</v>
      </c>
      <c r="L873" s="20">
        <f t="shared" si="97"/>
        <v>0.32321712264231339</v>
      </c>
      <c r="M873" s="20">
        <f t="shared" si="94"/>
        <v>-0.39040477042256067</v>
      </c>
    </row>
    <row r="874" spans="1:13" x14ac:dyDescent="0.2">
      <c r="A874" s="13" t="s">
        <v>1145</v>
      </c>
      <c r="B874" s="13">
        <v>1</v>
      </c>
      <c r="C874" s="13">
        <v>0</v>
      </c>
      <c r="D874" s="13">
        <v>28.580424366872005</v>
      </c>
      <c r="E874" s="13">
        <v>0</v>
      </c>
      <c r="F874" s="13">
        <v>0</v>
      </c>
      <c r="G874" s="35">
        <f t="shared" si="91"/>
        <v>-3.0521296025943947</v>
      </c>
      <c r="H874" s="35">
        <f t="shared" si="95"/>
        <v>-3.0521296025943947</v>
      </c>
      <c r="I874" s="42">
        <f t="shared" si="96"/>
        <v>4.5125621456264309E-2</v>
      </c>
      <c r="J874" s="35">
        <f t="shared" si="92"/>
        <v>-4.617548794555533E-2</v>
      </c>
      <c r="K874" s="20">
        <f t="shared" si="93"/>
        <v>-0.74466557748788842</v>
      </c>
      <c r="L874" s="20">
        <f t="shared" si="97"/>
        <v>0.32198475407159949</v>
      </c>
      <c r="M874" s="20">
        <f t="shared" si="94"/>
        <v>-0.38858550467450192</v>
      </c>
    </row>
    <row r="875" spans="1:13" x14ac:dyDescent="0.2">
      <c r="A875" s="13" t="s">
        <v>1146</v>
      </c>
      <c r="B875" s="13">
        <v>1</v>
      </c>
      <c r="C875" s="13">
        <v>1.6067307692307693E-2</v>
      </c>
      <c r="D875" s="13">
        <v>28.709103353867214</v>
      </c>
      <c r="E875" s="13">
        <v>0</v>
      </c>
      <c r="F875" s="13">
        <v>0</v>
      </c>
      <c r="G875" s="35">
        <f t="shared" si="91"/>
        <v>-3.0604394437120912</v>
      </c>
      <c r="H875" s="35">
        <f t="shared" si="95"/>
        <v>-3.0604394437120912</v>
      </c>
      <c r="I875" s="42">
        <f t="shared" si="96"/>
        <v>4.4768906632636003E-2</v>
      </c>
      <c r="J875" s="35">
        <f t="shared" si="92"/>
        <v>-4.5801985190842678E-2</v>
      </c>
      <c r="K875" s="20">
        <f t="shared" si="93"/>
        <v>-0.74021405629031678</v>
      </c>
      <c r="L875" s="20">
        <f t="shared" si="97"/>
        <v>0.3229573373179615</v>
      </c>
      <c r="M875" s="20">
        <f t="shared" si="94"/>
        <v>-0.39002099079976987</v>
      </c>
    </row>
    <row r="876" spans="1:13" x14ac:dyDescent="0.2">
      <c r="A876" s="13" t="s">
        <v>1147</v>
      </c>
      <c r="B876" s="13">
        <v>1</v>
      </c>
      <c r="C876" s="13">
        <v>0.11049872747804688</v>
      </c>
      <c r="D876" s="13">
        <v>29.388090349075977</v>
      </c>
      <c r="E876" s="13">
        <v>0</v>
      </c>
      <c r="F876" s="13">
        <v>0</v>
      </c>
      <c r="G876" s="35">
        <f t="shared" si="91"/>
        <v>-3.1015188499122552</v>
      </c>
      <c r="H876" s="35">
        <f t="shared" si="95"/>
        <v>-3.1015188499122552</v>
      </c>
      <c r="I876" s="42">
        <f t="shared" si="96"/>
        <v>4.3044647330100633E-2</v>
      </c>
      <c r="J876" s="35">
        <f t="shared" si="92"/>
        <v>-4.3998542044970133E-2</v>
      </c>
      <c r="K876" s="20">
        <f t="shared" si="93"/>
        <v>-0.71405139886549795</v>
      </c>
      <c r="L876" s="20">
        <f t="shared" si="97"/>
        <v>0.32870424795888842</v>
      </c>
      <c r="M876" s="20">
        <f t="shared" si="94"/>
        <v>-0.39854547601647028</v>
      </c>
    </row>
    <row r="877" spans="1:13" x14ac:dyDescent="0.2">
      <c r="A877" s="13" t="s">
        <v>1148</v>
      </c>
      <c r="B877" s="13">
        <v>1</v>
      </c>
      <c r="C877" s="13">
        <v>3.127690100430416E-3</v>
      </c>
      <c r="D877" s="13">
        <v>28.832306639288159</v>
      </c>
      <c r="E877" s="13">
        <v>0</v>
      </c>
      <c r="F877" s="13">
        <v>0</v>
      </c>
      <c r="G877" s="35">
        <f t="shared" si="91"/>
        <v>-3.0765200508919039</v>
      </c>
      <c r="H877" s="35">
        <f t="shared" si="95"/>
        <v>-3.0765200508919039</v>
      </c>
      <c r="I877" s="42">
        <f t="shared" si="96"/>
        <v>4.4086237187440459E-2</v>
      </c>
      <c r="J877" s="35">
        <f t="shared" si="92"/>
        <v>-4.5087576262578394E-2</v>
      </c>
      <c r="K877" s="20">
        <f t="shared" si="93"/>
        <v>-0.74379903661818403</v>
      </c>
      <c r="L877" s="20">
        <f t="shared" si="97"/>
        <v>0.32217395827904011</v>
      </c>
      <c r="M877" s="20">
        <f t="shared" si="94"/>
        <v>-0.38886459959570308</v>
      </c>
    </row>
    <row r="878" spans="1:13" x14ac:dyDescent="0.2">
      <c r="A878" s="13" t="s">
        <v>1149</v>
      </c>
      <c r="B878" s="13">
        <v>1</v>
      </c>
      <c r="C878" s="13">
        <v>0.12883116411734638</v>
      </c>
      <c r="D878" s="13">
        <v>29.746748802190282</v>
      </c>
      <c r="E878" s="13">
        <v>2.3255813953488372E-2</v>
      </c>
      <c r="F878" s="13">
        <v>0</v>
      </c>
      <c r="G878" s="35">
        <f t="shared" si="91"/>
        <v>-3.1317040627622785</v>
      </c>
      <c r="H878" s="35">
        <f t="shared" si="95"/>
        <v>-3.1317040627622785</v>
      </c>
      <c r="I878" s="42">
        <f t="shared" si="96"/>
        <v>4.1818272769850132E-2</v>
      </c>
      <c r="J878" s="35">
        <f t="shared" si="92"/>
        <v>-4.2717824606254791E-2</v>
      </c>
      <c r="K878" s="20">
        <f t="shared" si="93"/>
        <v>-0.70897231331701804</v>
      </c>
      <c r="L878" s="20">
        <f t="shared" si="97"/>
        <v>0.32982596113391593</v>
      </c>
      <c r="M878" s="20">
        <f t="shared" si="94"/>
        <v>-0.40021784082716533</v>
      </c>
    </row>
    <row r="879" spans="1:13" x14ac:dyDescent="0.2">
      <c r="A879" s="13" t="s">
        <v>1150</v>
      </c>
      <c r="B879" s="13">
        <v>1</v>
      </c>
      <c r="C879" s="13">
        <v>1.6557474687313876E-3</v>
      </c>
      <c r="D879" s="13">
        <v>28.917180013689254</v>
      </c>
      <c r="E879" s="13">
        <v>0</v>
      </c>
      <c r="F879" s="13">
        <v>0</v>
      </c>
      <c r="G879" s="35">
        <f t="shared" si="91"/>
        <v>-3.085463096032611</v>
      </c>
      <c r="H879" s="35">
        <f t="shared" si="95"/>
        <v>-3.085463096032611</v>
      </c>
      <c r="I879" s="42">
        <f t="shared" si="96"/>
        <v>4.3710886550514326E-2</v>
      </c>
      <c r="J879" s="35">
        <f t="shared" si="92"/>
        <v>-4.4694991724183987E-2</v>
      </c>
      <c r="K879" s="20">
        <f t="shared" si="93"/>
        <v>-0.74420684506699797</v>
      </c>
      <c r="L879" s="20">
        <f t="shared" si="97"/>
        <v>0.32208490838588016</v>
      </c>
      <c r="M879" s="20">
        <f t="shared" si="94"/>
        <v>-0.38873323249161723</v>
      </c>
    </row>
    <row r="880" spans="1:13" x14ac:dyDescent="0.2">
      <c r="A880" s="13" t="s">
        <v>1151</v>
      </c>
      <c r="B880" s="13">
        <v>1</v>
      </c>
      <c r="C880" s="13">
        <v>0.50029929366694603</v>
      </c>
      <c r="D880" s="13">
        <v>32.240930869267622</v>
      </c>
      <c r="E880" s="13">
        <v>0</v>
      </c>
      <c r="F880" s="13">
        <v>0</v>
      </c>
      <c r="G880" s="35">
        <f t="shared" si="91"/>
        <v>-3.2761161184694387</v>
      </c>
      <c r="H880" s="35">
        <f t="shared" si="95"/>
        <v>-3.2761161184694387</v>
      </c>
      <c r="I880" s="42">
        <f t="shared" si="96"/>
        <v>3.6399697571186551E-2</v>
      </c>
      <c r="J880" s="35">
        <f t="shared" si="92"/>
        <v>-3.7078694388404991E-2</v>
      </c>
      <c r="K880" s="20">
        <f t="shared" si="93"/>
        <v>-0.60605536639728042</v>
      </c>
      <c r="L880" s="20">
        <f t="shared" si="97"/>
        <v>0.35295954642289484</v>
      </c>
      <c r="M880" s="20">
        <f t="shared" si="94"/>
        <v>-0.43534646158713913</v>
      </c>
    </row>
    <row r="881" spans="1:13" x14ac:dyDescent="0.2">
      <c r="A881" s="13" t="s">
        <v>1152</v>
      </c>
      <c r="B881" s="13">
        <v>1</v>
      </c>
      <c r="C881" s="13">
        <v>0</v>
      </c>
      <c r="D881" s="13">
        <v>28.999315537303218</v>
      </c>
      <c r="E881" s="13">
        <v>0</v>
      </c>
      <c r="F881" s="13">
        <v>1</v>
      </c>
      <c r="G881" s="35">
        <f t="shared" si="91"/>
        <v>-3.0941839993667193</v>
      </c>
      <c r="H881" s="35">
        <f t="shared" si="95"/>
        <v>-3.0941839993667193</v>
      </c>
      <c r="I881" s="42">
        <f t="shared" si="96"/>
        <v>4.3347797778360106E-2</v>
      </c>
      <c r="J881" s="35">
        <f t="shared" si="92"/>
        <v>-3.13849937800655</v>
      </c>
      <c r="K881" s="20">
        <f t="shared" si="93"/>
        <v>-0.74466557748788842</v>
      </c>
      <c r="L881" s="20">
        <f t="shared" si="97"/>
        <v>0.32198475407159949</v>
      </c>
      <c r="M881" s="20">
        <f t="shared" si="94"/>
        <v>-1.1332510821623902</v>
      </c>
    </row>
    <row r="882" spans="1:13" x14ac:dyDescent="0.2">
      <c r="A882" s="13" t="s">
        <v>1153</v>
      </c>
      <c r="B882" s="13">
        <v>1</v>
      </c>
      <c r="C882" s="13">
        <v>0.15224631860776439</v>
      </c>
      <c r="D882" s="13">
        <v>29.998631074606433</v>
      </c>
      <c r="E882" s="13">
        <v>0</v>
      </c>
      <c r="F882" s="13">
        <v>0</v>
      </c>
      <c r="G882" s="35">
        <f t="shared" si="91"/>
        <v>-3.1508387250294549</v>
      </c>
      <c r="H882" s="35">
        <f t="shared" si="95"/>
        <v>-3.1508387250294549</v>
      </c>
      <c r="I882" s="42">
        <f t="shared" si="96"/>
        <v>4.1058242815605835E-2</v>
      </c>
      <c r="J882" s="35">
        <f t="shared" si="92"/>
        <v>-4.1924938806002239E-2</v>
      </c>
      <c r="K882" s="20">
        <f t="shared" si="93"/>
        <v>-0.70248503750487856</v>
      </c>
      <c r="L882" s="20">
        <f t="shared" si="97"/>
        <v>0.33126149349083056</v>
      </c>
      <c r="M882" s="20">
        <f t="shared" si="94"/>
        <v>-0.40236216744795561</v>
      </c>
    </row>
    <row r="883" spans="1:13" x14ac:dyDescent="0.2">
      <c r="A883" s="13" t="s">
        <v>1154</v>
      </c>
      <c r="B883" s="13">
        <v>1</v>
      </c>
      <c r="C883" s="13">
        <v>2.1423661021186174E-2</v>
      </c>
      <c r="D883" s="13">
        <v>29.212867898699521</v>
      </c>
      <c r="E883" s="13">
        <v>0</v>
      </c>
      <c r="F883" s="13">
        <v>0</v>
      </c>
      <c r="G883" s="35">
        <f t="shared" si="91"/>
        <v>-3.1094782218330987</v>
      </c>
      <c r="H883" s="35">
        <f t="shared" si="95"/>
        <v>-3.1094782218330987</v>
      </c>
      <c r="I883" s="42">
        <f t="shared" si="96"/>
        <v>4.2717976281259236E-2</v>
      </c>
      <c r="J883" s="35">
        <f t="shared" si="92"/>
        <v>-4.3657235312543063E-2</v>
      </c>
      <c r="K883" s="20">
        <f t="shared" si="93"/>
        <v>-0.73873005406406944</v>
      </c>
      <c r="L883" s="20">
        <f t="shared" si="97"/>
        <v>0.32328190836933984</v>
      </c>
      <c r="M883" s="20">
        <f t="shared" si="94"/>
        <v>-0.39050050101834205</v>
      </c>
    </row>
    <row r="884" spans="1:13" x14ac:dyDescent="0.2">
      <c r="A884" s="13" t="s">
        <v>1155</v>
      </c>
      <c r="B884" s="13">
        <v>1</v>
      </c>
      <c r="C884" s="13">
        <v>2.7775007479804527E-2</v>
      </c>
      <c r="D884" s="13">
        <v>29.579739904175224</v>
      </c>
      <c r="E884" s="13">
        <v>9.0909090909090912E-2</v>
      </c>
      <c r="F884" s="13">
        <v>0</v>
      </c>
      <c r="G884" s="35">
        <f t="shared" si="91"/>
        <v>-3.1422852567009567</v>
      </c>
      <c r="H884" s="35">
        <f t="shared" si="95"/>
        <v>-3.1422852567009567</v>
      </c>
      <c r="I884" s="42">
        <f t="shared" si="96"/>
        <v>4.1396339085677539E-2</v>
      </c>
      <c r="J884" s="35">
        <f t="shared" si="92"/>
        <v>-4.2277573242072514E-2</v>
      </c>
      <c r="K884" s="20">
        <f t="shared" si="93"/>
        <v>-0.73697038443334484</v>
      </c>
      <c r="L884" s="20">
        <f t="shared" si="97"/>
        <v>0.32366699220294143</v>
      </c>
      <c r="M884" s="20">
        <f t="shared" si="94"/>
        <v>-0.39106970914974454</v>
      </c>
    </row>
    <row r="885" spans="1:13" x14ac:dyDescent="0.2">
      <c r="A885" s="13" t="s">
        <v>1156</v>
      </c>
      <c r="B885" s="13">
        <v>0.88235294117647056</v>
      </c>
      <c r="C885" s="13">
        <v>0.14446383875642207</v>
      </c>
      <c r="D885" s="13">
        <v>32.167008898015055</v>
      </c>
      <c r="E885" s="13">
        <v>0</v>
      </c>
      <c r="F885" s="13">
        <v>0</v>
      </c>
      <c r="G885" s="35">
        <f t="shared" si="91"/>
        <v>-3.2680189090235006</v>
      </c>
      <c r="H885" s="35">
        <f t="shared" si="95"/>
        <v>-3.2680189090235006</v>
      </c>
      <c r="I885" s="42">
        <f t="shared" si="96"/>
        <v>3.6684773827104722E-2</v>
      </c>
      <c r="J885" s="35">
        <f t="shared" si="92"/>
        <v>-3.7374583080739071E-2</v>
      </c>
      <c r="K885" s="20">
        <f t="shared" si="93"/>
        <v>-0.70464120919781947</v>
      </c>
      <c r="L885" s="20">
        <f t="shared" si="97"/>
        <v>0.33078401646701533</v>
      </c>
      <c r="M885" s="20">
        <f t="shared" si="94"/>
        <v>-0.40164842561646735</v>
      </c>
    </row>
    <row r="886" spans="1:13" x14ac:dyDescent="0.2">
      <c r="A886" s="13" t="s">
        <v>1157</v>
      </c>
      <c r="B886" s="13">
        <v>1</v>
      </c>
      <c r="C886" s="13">
        <v>0.96255771933346712</v>
      </c>
      <c r="D886" s="13">
        <v>35.581108829568791</v>
      </c>
      <c r="E886" s="13">
        <v>0</v>
      </c>
      <c r="F886" s="13">
        <v>0</v>
      </c>
      <c r="G886" s="35">
        <f t="shared" si="91"/>
        <v>-3.4788552294280515</v>
      </c>
      <c r="H886" s="35">
        <f t="shared" si="95"/>
        <v>-3.4788552294280515</v>
      </c>
      <c r="I886" s="42">
        <f t="shared" si="96"/>
        <v>2.9919888538872241E-2</v>
      </c>
      <c r="J886" s="35">
        <f t="shared" si="92"/>
        <v>-3.0376621759820192E-2</v>
      </c>
      <c r="K886" s="20">
        <f t="shared" si="93"/>
        <v>-0.47798455204449591</v>
      </c>
      <c r="L886" s="20">
        <f t="shared" si="97"/>
        <v>0.38272815672460436</v>
      </c>
      <c r="M886" s="20">
        <f t="shared" si="94"/>
        <v>-0.48244576333050671</v>
      </c>
    </row>
    <row r="887" spans="1:13" x14ac:dyDescent="0.2">
      <c r="A887" s="13" t="s">
        <v>1158</v>
      </c>
      <c r="B887" s="13">
        <v>1</v>
      </c>
      <c r="C887" s="13">
        <v>7.634276667326341E-2</v>
      </c>
      <c r="D887" s="13">
        <v>29.828884325804243</v>
      </c>
      <c r="E887" s="13">
        <v>0</v>
      </c>
      <c r="F887" s="13">
        <v>0</v>
      </c>
      <c r="G887" s="35">
        <f t="shared" si="91"/>
        <v>-3.1555696421573618</v>
      </c>
      <c r="H887" s="35">
        <f t="shared" si="95"/>
        <v>-3.1555696421573618</v>
      </c>
      <c r="I887" s="42">
        <f t="shared" si="96"/>
        <v>4.087237885097323E-2</v>
      </c>
      <c r="J887" s="35">
        <f t="shared" si="92"/>
        <v>-4.1731135633589517E-2</v>
      </c>
      <c r="K887" s="20">
        <f t="shared" si="93"/>
        <v>-0.72351446426871502</v>
      </c>
      <c r="L887" s="20">
        <f t="shared" si="97"/>
        <v>0.32661954392043802</v>
      </c>
      <c r="M887" s="20">
        <f t="shared" si="94"/>
        <v>-0.39544479542720434</v>
      </c>
    </row>
    <row r="888" spans="1:13" x14ac:dyDescent="0.2">
      <c r="A888" s="13" t="s">
        <v>1159</v>
      </c>
      <c r="B888" s="13">
        <v>1</v>
      </c>
      <c r="C888" s="13">
        <v>1.8278180090535126E-2</v>
      </c>
      <c r="D888" s="13">
        <v>29.464750171115675</v>
      </c>
      <c r="E888" s="13">
        <v>0</v>
      </c>
      <c r="F888" s="13">
        <v>0</v>
      </c>
      <c r="G888" s="35">
        <f t="shared" si="91"/>
        <v>-3.135668099011649</v>
      </c>
      <c r="H888" s="35">
        <f t="shared" si="95"/>
        <v>-3.135668099011649</v>
      </c>
      <c r="I888" s="42">
        <f t="shared" si="96"/>
        <v>4.1659723971906114E-2</v>
      </c>
      <c r="J888" s="35">
        <f t="shared" si="92"/>
        <v>-4.2552369893983054E-2</v>
      </c>
      <c r="K888" s="20">
        <f t="shared" si="93"/>
        <v>-0.73960152396478307</v>
      </c>
      <c r="L888" s="20">
        <f t="shared" si="97"/>
        <v>0.32309128564393075</v>
      </c>
      <c r="M888" s="20">
        <f t="shared" si="94"/>
        <v>-0.39021885363100284</v>
      </c>
    </row>
    <row r="889" spans="1:13" x14ac:dyDescent="0.2">
      <c r="A889" s="13" t="s">
        <v>1160</v>
      </c>
      <c r="B889" s="13">
        <v>1</v>
      </c>
      <c r="C889" s="13">
        <v>3.2542456011280731E-2</v>
      </c>
      <c r="D889" s="13">
        <v>29.574264202600958</v>
      </c>
      <c r="E889" s="13">
        <v>0</v>
      </c>
      <c r="F889" s="13">
        <v>0</v>
      </c>
      <c r="G889" s="35">
        <f t="shared" si="91"/>
        <v>-3.1425710737358807</v>
      </c>
      <c r="H889" s="35">
        <f t="shared" si="95"/>
        <v>-3.1425710737358807</v>
      </c>
      <c r="I889" s="42">
        <f t="shared" si="96"/>
        <v>4.1384998585667403E-2</v>
      </c>
      <c r="J889" s="35">
        <f t="shared" si="92"/>
        <v>-4.226574308390315E-2</v>
      </c>
      <c r="K889" s="20">
        <f t="shared" si="93"/>
        <v>-0.73564954097888369</v>
      </c>
      <c r="L889" s="20">
        <f t="shared" si="97"/>
        <v>0.3239562009626995</v>
      </c>
      <c r="M889" s="20">
        <f t="shared" si="94"/>
        <v>-0.39149741356275336</v>
      </c>
    </row>
    <row r="890" spans="1:13" x14ac:dyDescent="0.2">
      <c r="A890" s="13" t="s">
        <v>1161</v>
      </c>
      <c r="B890" s="13">
        <v>1</v>
      </c>
      <c r="C890" s="13">
        <v>1.9470816762833038E-2</v>
      </c>
      <c r="D890" s="13">
        <v>29.579739904175224</v>
      </c>
      <c r="E890" s="13">
        <v>0</v>
      </c>
      <c r="F890" s="13">
        <v>0</v>
      </c>
      <c r="G890" s="35">
        <f t="shared" si="91"/>
        <v>-3.1468703411413017</v>
      </c>
      <c r="H890" s="35">
        <f t="shared" si="95"/>
        <v>-3.1468703411413017</v>
      </c>
      <c r="I890" s="42">
        <f t="shared" si="96"/>
        <v>4.1214772741259953E-2</v>
      </c>
      <c r="J890" s="35">
        <f t="shared" si="92"/>
        <v>-4.2088184072165226E-2</v>
      </c>
      <c r="K890" s="20">
        <f t="shared" si="93"/>
        <v>-0.73927109851147099</v>
      </c>
      <c r="L890" s="20">
        <f t="shared" si="97"/>
        <v>0.32316355500707433</v>
      </c>
      <c r="M890" s="20">
        <f t="shared" si="94"/>
        <v>-0.39032562315510888</v>
      </c>
    </row>
    <row r="891" spans="1:13" x14ac:dyDescent="0.2">
      <c r="A891" s="13" t="s">
        <v>1162</v>
      </c>
      <c r="B891" s="13">
        <v>1</v>
      </c>
      <c r="C891" s="13">
        <v>0.37403020798943548</v>
      </c>
      <c r="D891" s="13">
        <v>32</v>
      </c>
      <c r="E891" s="13">
        <v>0</v>
      </c>
      <c r="F891" s="13">
        <v>0</v>
      </c>
      <c r="G891" s="35">
        <f t="shared" si="91"/>
        <v>-3.2881476474516282</v>
      </c>
      <c r="H891" s="35">
        <f t="shared" si="95"/>
        <v>-3.2881476474516282</v>
      </c>
      <c r="I891" s="42">
        <f t="shared" si="96"/>
        <v>3.5980040419286624E-2</v>
      </c>
      <c r="J891" s="35">
        <f t="shared" si="92"/>
        <v>-3.6643279626689881E-2</v>
      </c>
      <c r="K891" s="20">
        <f t="shared" si="93"/>
        <v>-0.64103879499997829</v>
      </c>
      <c r="L891" s="20">
        <f t="shared" si="97"/>
        <v>0.34501175612868917</v>
      </c>
      <c r="M891" s="20">
        <f t="shared" si="94"/>
        <v>-0.42313799179603268</v>
      </c>
    </row>
    <row r="892" spans="1:13" x14ac:dyDescent="0.2">
      <c r="A892" s="13" t="s">
        <v>1163</v>
      </c>
      <c r="B892" s="13">
        <v>0.80769230769230771</v>
      </c>
      <c r="C892" s="13">
        <v>0.46554107252208904</v>
      </c>
      <c r="D892" s="13">
        <v>35.813826146475016</v>
      </c>
      <c r="E892" s="13">
        <v>0</v>
      </c>
      <c r="F892" s="13">
        <v>0</v>
      </c>
      <c r="G892" s="35">
        <f t="shared" si="91"/>
        <v>-3.4768361878761542</v>
      </c>
      <c r="H892" s="35">
        <f t="shared" si="95"/>
        <v>-3.4768361878761542</v>
      </c>
      <c r="I892" s="42">
        <f t="shared" si="96"/>
        <v>2.9978546244371046E-2</v>
      </c>
      <c r="J892" s="35">
        <f t="shared" si="92"/>
        <v>-3.043709045544753E-2</v>
      </c>
      <c r="K892" s="20">
        <f t="shared" si="93"/>
        <v>-0.61568529078655998</v>
      </c>
      <c r="L892" s="20">
        <f t="shared" si="97"/>
        <v>0.35076339959977038</v>
      </c>
      <c r="M892" s="20">
        <f t="shared" si="94"/>
        <v>-0.43195806723488428</v>
      </c>
    </row>
    <row r="893" spans="1:13" x14ac:dyDescent="0.2">
      <c r="A893" s="13" t="s">
        <v>1164</v>
      </c>
      <c r="B893" s="13">
        <v>1</v>
      </c>
      <c r="C893" s="13">
        <v>4.500904821072277E-3</v>
      </c>
      <c r="D893" s="13">
        <v>29.650924024640656</v>
      </c>
      <c r="E893" s="13">
        <v>0</v>
      </c>
      <c r="F893" s="13">
        <v>0</v>
      </c>
      <c r="G893" s="35">
        <f t="shared" si="91"/>
        <v>-3.1583108870425307</v>
      </c>
      <c r="H893" s="35">
        <f t="shared" si="95"/>
        <v>-3.1583108870425307</v>
      </c>
      <c r="I893" s="42">
        <f t="shared" si="96"/>
        <v>4.0765052188387545E-2</v>
      </c>
      <c r="J893" s="35">
        <f t="shared" si="92"/>
        <v>-4.1619241600173454E-2</v>
      </c>
      <c r="K893" s="20">
        <f t="shared" si="93"/>
        <v>-0.74341858118938298</v>
      </c>
      <c r="L893" s="20">
        <f t="shared" si="97"/>
        <v>0.32225704695655394</v>
      </c>
      <c r="M893" s="20">
        <f t="shared" si="94"/>
        <v>-0.38898718823256151</v>
      </c>
    </row>
    <row r="894" spans="1:13" x14ac:dyDescent="0.2">
      <c r="A894" s="13" t="s">
        <v>1165</v>
      </c>
      <c r="B894" s="13">
        <v>1</v>
      </c>
      <c r="C894" s="13">
        <v>5.9272307598858043E-2</v>
      </c>
      <c r="D894" s="13">
        <v>30.165639972621491</v>
      </c>
      <c r="E894" s="13">
        <v>0</v>
      </c>
      <c r="F894" s="13">
        <v>0</v>
      </c>
      <c r="G894" s="35">
        <f t="shared" si="91"/>
        <v>-3.1942746577044274</v>
      </c>
      <c r="H894" s="35">
        <f t="shared" si="95"/>
        <v>-3.1942746577044274</v>
      </c>
      <c r="I894" s="42">
        <f t="shared" si="96"/>
        <v>3.9381746930534499E-2</v>
      </c>
      <c r="J894" s="35">
        <f t="shared" si="92"/>
        <v>-4.017818819400347E-2</v>
      </c>
      <c r="K894" s="20">
        <f t="shared" si="93"/>
        <v>-0.72824391315195103</v>
      </c>
      <c r="L894" s="20">
        <f t="shared" si="97"/>
        <v>0.32558020682157712</v>
      </c>
      <c r="M894" s="20">
        <f t="shared" si="94"/>
        <v>-0.39390252340960052</v>
      </c>
    </row>
    <row r="895" spans="1:13" x14ac:dyDescent="0.2">
      <c r="A895" s="13" t="s">
        <v>1166</v>
      </c>
      <c r="B895" s="13">
        <v>1</v>
      </c>
      <c r="C895" s="13">
        <v>0.13357318462553217</v>
      </c>
      <c r="D895" s="13">
        <v>30.666666666666668</v>
      </c>
      <c r="E895" s="13">
        <v>0</v>
      </c>
      <c r="F895" s="13">
        <v>0</v>
      </c>
      <c r="G895" s="35">
        <f t="shared" si="91"/>
        <v>-3.2232621660949698</v>
      </c>
      <c r="H895" s="35">
        <f t="shared" si="95"/>
        <v>-3.2232621660949698</v>
      </c>
      <c r="I895" s="42">
        <f t="shared" si="96"/>
        <v>3.8299649697920116E-2</v>
      </c>
      <c r="J895" s="35">
        <f t="shared" si="92"/>
        <v>-3.9052363010798695E-2</v>
      </c>
      <c r="K895" s="20">
        <f t="shared" si="93"/>
        <v>-0.70765851481289066</v>
      </c>
      <c r="L895" s="20">
        <f t="shared" si="97"/>
        <v>0.33011642910112371</v>
      </c>
      <c r="M895" s="20">
        <f t="shared" si="94"/>
        <v>-0.40065135647550804</v>
      </c>
    </row>
    <row r="896" spans="1:13" x14ac:dyDescent="0.2">
      <c r="A896" s="13" t="s">
        <v>1167</v>
      </c>
      <c r="B896" s="13">
        <v>1</v>
      </c>
      <c r="C896" s="13">
        <v>1.0220208618691391E-2</v>
      </c>
      <c r="D896" s="13">
        <v>30.22861054072553</v>
      </c>
      <c r="E896" s="13">
        <v>0.05</v>
      </c>
      <c r="F896" s="13">
        <v>0</v>
      </c>
      <c r="G896" s="35">
        <f t="shared" si="91"/>
        <v>-3.213455231664633</v>
      </c>
      <c r="H896" s="35">
        <f t="shared" si="95"/>
        <v>-3.213455231664633</v>
      </c>
      <c r="I896" s="42">
        <f t="shared" si="96"/>
        <v>3.8662506478685327E-2</v>
      </c>
      <c r="J896" s="35">
        <f t="shared" si="92"/>
        <v>-3.9429741736066115E-2</v>
      </c>
      <c r="K896" s="20">
        <f t="shared" si="93"/>
        <v>-0.74183402187316083</v>
      </c>
      <c r="L896" s="20">
        <f t="shared" si="97"/>
        <v>0.32260322393084923</v>
      </c>
      <c r="M896" s="20">
        <f t="shared" si="94"/>
        <v>-0.38949809788178574</v>
      </c>
    </row>
    <row r="897" spans="1:13" x14ac:dyDescent="0.2">
      <c r="A897" s="13" t="s">
        <v>1168</v>
      </c>
      <c r="B897" s="13">
        <v>1</v>
      </c>
      <c r="C897" s="13">
        <v>5.7648243736623445E-2</v>
      </c>
      <c r="D897" s="13">
        <v>30.48596851471595</v>
      </c>
      <c r="E897" s="13">
        <v>0</v>
      </c>
      <c r="F897" s="13">
        <v>0</v>
      </c>
      <c r="G897" s="35">
        <f t="shared" si="91"/>
        <v>-3.2268997571878537</v>
      </c>
      <c r="H897" s="35">
        <f t="shared" si="95"/>
        <v>-3.2268997571878537</v>
      </c>
      <c r="I897" s="42">
        <f t="shared" si="96"/>
        <v>3.8165891872402588E-2</v>
      </c>
      <c r="J897" s="35">
        <f t="shared" si="92"/>
        <v>-3.891328796054741E-2</v>
      </c>
      <c r="K897" s="20">
        <f t="shared" si="93"/>
        <v>-0.72869386748452458</v>
      </c>
      <c r="L897" s="20">
        <f t="shared" si="97"/>
        <v>0.32548141462301233</v>
      </c>
      <c r="M897" s="20">
        <f t="shared" si="94"/>
        <v>-0.39375604941151127</v>
      </c>
    </row>
    <row r="898" spans="1:13" x14ac:dyDescent="0.2">
      <c r="A898" s="13" t="s">
        <v>1169</v>
      </c>
      <c r="B898" s="13">
        <v>1</v>
      </c>
      <c r="C898" s="13">
        <v>6.4634894661484968E-3</v>
      </c>
      <c r="D898" s="13">
        <v>30.250513347022586</v>
      </c>
      <c r="E898" s="13">
        <v>0</v>
      </c>
      <c r="F898" s="13">
        <v>0</v>
      </c>
      <c r="G898" s="35">
        <f t="shared" ref="G898:G961" si="98">$V$2+$V$3*B898+$V$4*C898+$V$5*D898+$V$6*E898</f>
        <v>-3.217943438199899</v>
      </c>
      <c r="H898" s="35">
        <f t="shared" si="95"/>
        <v>-3.217943438199899</v>
      </c>
      <c r="I898" s="42">
        <f t="shared" si="96"/>
        <v>3.8496035059524515E-2</v>
      </c>
      <c r="J898" s="35">
        <f t="shared" ref="J898:J961" si="99">F898*LN(I898)+(1-F898)*LN(1-I898)</f>
        <v>-3.9256590258762408E-2</v>
      </c>
      <c r="K898" s="20">
        <f t="shared" ref="K898:K961" si="100">MIN(MAX($P$2+$P$3*C898,-35),35)</f>
        <v>-0.74287483812322086</v>
      </c>
      <c r="L898" s="20">
        <f t="shared" si="97"/>
        <v>0.32237581596477199</v>
      </c>
      <c r="M898" s="20">
        <f t="shared" ref="M898:M961" si="101">F898*LN(L898)+(1-F898)*LN(1-L898)</f>
        <v>-0.38916244555623847</v>
      </c>
    </row>
    <row r="899" spans="1:13" x14ac:dyDescent="0.2">
      <c r="A899" s="13" t="s">
        <v>1170</v>
      </c>
      <c r="B899" s="13">
        <v>1</v>
      </c>
      <c r="C899" s="13">
        <v>0</v>
      </c>
      <c r="D899" s="13">
        <v>30.250513347022586</v>
      </c>
      <c r="E899" s="13">
        <v>0</v>
      </c>
      <c r="F899" s="13">
        <v>0</v>
      </c>
      <c r="G899" s="35">
        <f t="shared" si="98"/>
        <v>-3.21979745900693</v>
      </c>
      <c r="H899" s="35">
        <f t="shared" ref="H899:H962" si="102">MIN(MAX(G899,-35),35)</f>
        <v>-3.21979745900693</v>
      </c>
      <c r="I899" s="42">
        <f t="shared" ref="I899:I962" si="103">1/(1+EXP(-H899))</f>
        <v>3.8427468853362082E-2</v>
      </c>
      <c r="J899" s="35">
        <f t="shared" si="99"/>
        <v>-3.9185281388490298E-2</v>
      </c>
      <c r="K899" s="20">
        <f t="shared" si="100"/>
        <v>-0.74466557748788842</v>
      </c>
      <c r="L899" s="20">
        <f t="shared" ref="L899:L962" si="104">1/(1+EXP(-K899))</f>
        <v>0.32198475407159949</v>
      </c>
      <c r="M899" s="20">
        <f t="shared" si="101"/>
        <v>-0.38858550467450192</v>
      </c>
    </row>
    <row r="900" spans="1:13" x14ac:dyDescent="0.2">
      <c r="A900" s="13" t="s">
        <v>1171</v>
      </c>
      <c r="B900" s="13">
        <v>1</v>
      </c>
      <c r="C900" s="13">
        <v>0.44866221558752606</v>
      </c>
      <c r="D900" s="13">
        <v>33.338809034907598</v>
      </c>
      <c r="E900" s="13">
        <v>0</v>
      </c>
      <c r="F900" s="13">
        <v>1</v>
      </c>
      <c r="G900" s="35">
        <f t="shared" si="98"/>
        <v>-3.4011489661780643</v>
      </c>
      <c r="H900" s="35">
        <f t="shared" si="102"/>
        <v>-3.4011489661780643</v>
      </c>
      <c r="I900" s="42">
        <f t="shared" si="103"/>
        <v>3.2259575959849775E-2</v>
      </c>
      <c r="J900" s="35">
        <f t="shared" si="99"/>
        <v>-3.4339403508274531</v>
      </c>
      <c r="K900" s="20">
        <f t="shared" si="100"/>
        <v>-0.62036165541925803</v>
      </c>
      <c r="L900" s="20">
        <f t="shared" si="104"/>
        <v>0.34969920301658325</v>
      </c>
      <c r="M900" s="20">
        <f t="shared" si="101"/>
        <v>-1.0506819139643508</v>
      </c>
    </row>
    <row r="901" spans="1:13" x14ac:dyDescent="0.2">
      <c r="A901" s="13" t="s">
        <v>1172</v>
      </c>
      <c r="B901" s="13">
        <v>0.9285714285714286</v>
      </c>
      <c r="C901" s="13">
        <v>6.1261514567266494E-2</v>
      </c>
      <c r="D901" s="13">
        <v>32</v>
      </c>
      <c r="E901" s="13">
        <v>0</v>
      </c>
      <c r="F901" s="13">
        <v>0</v>
      </c>
      <c r="G901" s="35">
        <f t="shared" si="98"/>
        <v>-3.3154826248294968</v>
      </c>
      <c r="H901" s="35">
        <f t="shared" si="102"/>
        <v>-3.3154826248294968</v>
      </c>
      <c r="I901" s="42">
        <f t="shared" si="103"/>
        <v>3.5043846638741286E-2</v>
      </c>
      <c r="J901" s="35">
        <f t="shared" si="99"/>
        <v>-3.5672615606777862E-2</v>
      </c>
      <c r="K901" s="20">
        <f t="shared" si="100"/>
        <v>-0.72769279424915767</v>
      </c>
      <c r="L901" s="20">
        <f t="shared" si="104"/>
        <v>0.32570123189297834</v>
      </c>
      <c r="M901" s="20">
        <f t="shared" si="101"/>
        <v>-0.39408199016448925</v>
      </c>
    </row>
    <row r="902" spans="1:13" x14ac:dyDescent="0.2">
      <c r="A902" s="13" t="s">
        <v>1173</v>
      </c>
      <c r="B902" s="13">
        <v>1</v>
      </c>
      <c r="C902" s="13">
        <v>1.7279050736497544E-2</v>
      </c>
      <c r="D902" s="13">
        <v>30.598220396988363</v>
      </c>
      <c r="E902" s="13">
        <v>0</v>
      </c>
      <c r="F902" s="13">
        <v>0</v>
      </c>
      <c r="G902" s="35">
        <f t="shared" si="98"/>
        <v>-3.2497489445420582</v>
      </c>
      <c r="H902" s="35">
        <f t="shared" si="102"/>
        <v>-3.2497489445420582</v>
      </c>
      <c r="I902" s="42">
        <f t="shared" si="103"/>
        <v>3.7335909716190371E-2</v>
      </c>
      <c r="J902" s="35">
        <f t="shared" si="99"/>
        <v>-3.8050743939092892E-2</v>
      </c>
      <c r="K902" s="20">
        <f t="shared" si="100"/>
        <v>-0.7398783373291492</v>
      </c>
      <c r="L902" s="20">
        <f t="shared" si="104"/>
        <v>0.32303074861070885</v>
      </c>
      <c r="M902" s="20">
        <f t="shared" si="101"/>
        <v>-0.39012942602409312</v>
      </c>
    </row>
    <row r="903" spans="1:13" x14ac:dyDescent="0.2">
      <c r="A903" s="13" t="s">
        <v>1174</v>
      </c>
      <c r="B903" s="13">
        <v>1</v>
      </c>
      <c r="C903" s="13">
        <v>2.9707298746541891E-2</v>
      </c>
      <c r="D903" s="13">
        <v>30.918548939082822</v>
      </c>
      <c r="E903" s="13">
        <v>0</v>
      </c>
      <c r="F903" s="13">
        <v>0</v>
      </c>
      <c r="G903" s="35">
        <f t="shared" si="98"/>
        <v>-3.2783432060803563</v>
      </c>
      <c r="H903" s="35">
        <f t="shared" si="102"/>
        <v>-3.2783432060803563</v>
      </c>
      <c r="I903" s="42">
        <f t="shared" si="103"/>
        <v>3.6321663609293044E-2</v>
      </c>
      <c r="J903" s="35">
        <f t="shared" si="99"/>
        <v>-3.6997715997045884E-2</v>
      </c>
      <c r="K903" s="20">
        <f t="shared" si="100"/>
        <v>-0.73643503428641999</v>
      </c>
      <c r="L903" s="20">
        <f t="shared" si="104"/>
        <v>0.32378419498221378</v>
      </c>
      <c r="M903" s="20">
        <f t="shared" si="101"/>
        <v>-0.39124301569285086</v>
      </c>
    </row>
    <row r="904" spans="1:13" x14ac:dyDescent="0.2">
      <c r="A904" s="13" t="s">
        <v>1175</v>
      </c>
      <c r="B904" s="13">
        <v>0.375</v>
      </c>
      <c r="C904" s="13">
        <v>7.6201048093553964E-2</v>
      </c>
      <c r="D904" s="13">
        <v>42.414784394250511</v>
      </c>
      <c r="E904" s="13">
        <v>0.41025641025641024</v>
      </c>
      <c r="F904" s="13">
        <v>0</v>
      </c>
      <c r="G904" s="35">
        <f t="shared" si="98"/>
        <v>-3.8633885738371574</v>
      </c>
      <c r="H904" s="35">
        <f t="shared" si="102"/>
        <v>-3.8633885738371574</v>
      </c>
      <c r="I904" s="42">
        <f t="shared" si="103"/>
        <v>2.0564933516638656E-2</v>
      </c>
      <c r="J904" s="35">
        <f t="shared" si="99"/>
        <v>-2.0779336308145806E-2</v>
      </c>
      <c r="K904" s="20">
        <f t="shared" si="100"/>
        <v>-0.72355372805041052</v>
      </c>
      <c r="L904" s="20">
        <f t="shared" si="104"/>
        <v>0.32661090833380629</v>
      </c>
      <c r="M904" s="20">
        <f t="shared" si="101"/>
        <v>-0.39543197127826757</v>
      </c>
    </row>
    <row r="905" spans="1:13" x14ac:dyDescent="0.2">
      <c r="A905" s="13" t="s">
        <v>1176</v>
      </c>
      <c r="B905" s="13">
        <v>1</v>
      </c>
      <c r="C905" s="13">
        <v>3.1435705368289636E-2</v>
      </c>
      <c r="D905" s="13">
        <v>31.01163586584531</v>
      </c>
      <c r="E905" s="13">
        <v>0</v>
      </c>
      <c r="F905" s="13">
        <v>0</v>
      </c>
      <c r="G905" s="35">
        <f t="shared" si="98"/>
        <v>-3.2871928424747336</v>
      </c>
      <c r="H905" s="35">
        <f t="shared" si="102"/>
        <v>-3.2871928424747336</v>
      </c>
      <c r="I905" s="42">
        <f t="shared" si="103"/>
        <v>3.6013172962266464E-2</v>
      </c>
      <c r="J905" s="35">
        <f t="shared" si="99"/>
        <v>-3.6677649363573685E-2</v>
      </c>
      <c r="K905" s="20">
        <f t="shared" si="100"/>
        <v>-0.7359561713143481</v>
      </c>
      <c r="L905" s="20">
        <f t="shared" si="104"/>
        <v>0.32388904991345752</v>
      </c>
      <c r="M905" s="20">
        <f t="shared" si="101"/>
        <v>-0.39139808905963597</v>
      </c>
    </row>
    <row r="906" spans="1:13" x14ac:dyDescent="0.2">
      <c r="A906" s="13" t="s">
        <v>1177</v>
      </c>
      <c r="B906" s="13">
        <v>1</v>
      </c>
      <c r="C906" s="13">
        <v>0.31981263703408414</v>
      </c>
      <c r="D906" s="13">
        <v>32.958247775496233</v>
      </c>
      <c r="E906" s="13">
        <v>0</v>
      </c>
      <c r="F906" s="13">
        <v>0</v>
      </c>
      <c r="G906" s="35">
        <f t="shared" si="98"/>
        <v>-3.3999025648493655</v>
      </c>
      <c r="H906" s="35">
        <f t="shared" si="102"/>
        <v>-3.3999025648493655</v>
      </c>
      <c r="I906" s="42">
        <f t="shared" si="103"/>
        <v>3.2298509926115743E-2</v>
      </c>
      <c r="J906" s="35">
        <f t="shared" si="99"/>
        <v>-3.2831617286686876E-2</v>
      </c>
      <c r="K906" s="20">
        <f t="shared" si="100"/>
        <v>-0.65606002139400188</v>
      </c>
      <c r="L906" s="20">
        <f t="shared" si="104"/>
        <v>0.34162522765268777</v>
      </c>
      <c r="M906" s="20">
        <f t="shared" si="101"/>
        <v>-0.41798094695830967</v>
      </c>
    </row>
    <row r="907" spans="1:13" x14ac:dyDescent="0.2">
      <c r="A907" s="13" t="s">
        <v>1178</v>
      </c>
      <c r="B907" s="13">
        <v>1</v>
      </c>
      <c r="C907" s="13">
        <v>0.34289321309919318</v>
      </c>
      <c r="D907" s="13">
        <v>33.412731006160165</v>
      </c>
      <c r="E907" s="13">
        <v>0</v>
      </c>
      <c r="F907" s="13">
        <v>0</v>
      </c>
      <c r="G907" s="35">
        <f t="shared" si="98"/>
        <v>-3.4389096589973032</v>
      </c>
      <c r="H907" s="35">
        <f t="shared" si="102"/>
        <v>-3.4389096589973032</v>
      </c>
      <c r="I907" s="42">
        <f t="shared" si="103"/>
        <v>3.1101323736880255E-2</v>
      </c>
      <c r="J907" s="35">
        <f t="shared" si="99"/>
        <v>-3.1595237818637073E-2</v>
      </c>
      <c r="K907" s="20">
        <f t="shared" si="100"/>
        <v>-0.6496654420672372</v>
      </c>
      <c r="L907" s="20">
        <f t="shared" si="104"/>
        <v>0.34306493315182562</v>
      </c>
      <c r="M907" s="20">
        <f t="shared" si="101"/>
        <v>-0.4201700981851974</v>
      </c>
    </row>
    <row r="908" spans="1:13" x14ac:dyDescent="0.2">
      <c r="A908" s="13" t="s">
        <v>1179</v>
      </c>
      <c r="B908" s="13">
        <v>1</v>
      </c>
      <c r="C908" s="13">
        <v>0.49202564918213931</v>
      </c>
      <c r="D908" s="13">
        <v>34.748802190280628</v>
      </c>
      <c r="E908" s="13">
        <v>0</v>
      </c>
      <c r="F908" s="13">
        <v>0</v>
      </c>
      <c r="G908" s="35">
        <f t="shared" si="98"/>
        <v>-3.530266023477961</v>
      </c>
      <c r="H908" s="35">
        <f t="shared" si="102"/>
        <v>-3.530266023477961</v>
      </c>
      <c r="I908" s="42">
        <f t="shared" si="103"/>
        <v>2.8463230400077991E-2</v>
      </c>
      <c r="J908" s="35">
        <f t="shared" si="99"/>
        <v>-2.8876162605088445E-2</v>
      </c>
      <c r="K908" s="20">
        <f t="shared" si="100"/>
        <v>-0.60834761750185851</v>
      </c>
      <c r="L908" s="20">
        <f t="shared" si="104"/>
        <v>0.35243622078512865</v>
      </c>
      <c r="M908" s="20">
        <f t="shared" si="101"/>
        <v>-0.43453798954137329</v>
      </c>
    </row>
    <row r="909" spans="1:13" x14ac:dyDescent="0.2">
      <c r="A909" s="13" t="s">
        <v>1180</v>
      </c>
      <c r="B909" s="13">
        <v>1</v>
      </c>
      <c r="C909" s="13">
        <v>4.7840772014475272E-2</v>
      </c>
      <c r="D909" s="13">
        <v>32</v>
      </c>
      <c r="E909" s="13">
        <v>0</v>
      </c>
      <c r="F909" s="13">
        <v>0</v>
      </c>
      <c r="G909" s="35">
        <f t="shared" si="98"/>
        <v>-3.381713515315806</v>
      </c>
      <c r="H909" s="35">
        <f t="shared" si="102"/>
        <v>-3.381713515315806</v>
      </c>
      <c r="I909" s="42">
        <f t="shared" si="103"/>
        <v>3.2871876266237408E-2</v>
      </c>
      <c r="J909" s="35">
        <f t="shared" si="99"/>
        <v>-3.34242962004411E-2</v>
      </c>
      <c r="K909" s="20">
        <f t="shared" si="100"/>
        <v>-0.73141107245139214</v>
      </c>
      <c r="L909" s="20">
        <f t="shared" si="104"/>
        <v>0.32488515369281612</v>
      </c>
      <c r="M909" s="20">
        <f t="shared" si="101"/>
        <v>-0.39287245990492153</v>
      </c>
    </row>
    <row r="910" spans="1:13" x14ac:dyDescent="0.2">
      <c r="A910" s="13" t="s">
        <v>1181</v>
      </c>
      <c r="B910" s="13">
        <v>1</v>
      </c>
      <c r="C910" s="13">
        <v>3.2265242545616375E-3</v>
      </c>
      <c r="D910" s="13">
        <v>31.748117727583846</v>
      </c>
      <c r="E910" s="13">
        <v>0</v>
      </c>
      <c r="F910" s="13">
        <v>0</v>
      </c>
      <c r="G910" s="35">
        <f t="shared" si="98"/>
        <v>-3.3692232861670388</v>
      </c>
      <c r="H910" s="35">
        <f t="shared" si="102"/>
        <v>-3.3692232861670388</v>
      </c>
      <c r="I910" s="42">
        <f t="shared" si="103"/>
        <v>3.3271282244855212E-2</v>
      </c>
      <c r="J910" s="35">
        <f t="shared" si="99"/>
        <v>-3.3837362954637108E-2</v>
      </c>
      <c r="K910" s="20">
        <f t="shared" si="100"/>
        <v>-0.74377165416304059</v>
      </c>
      <c r="L910" s="20">
        <f t="shared" si="104"/>
        <v>0.32217993803117756</v>
      </c>
      <c r="M910" s="20">
        <f t="shared" si="101"/>
        <v>-0.38887342159153399</v>
      </c>
    </row>
    <row r="911" spans="1:13" x14ac:dyDescent="0.2">
      <c r="A911" s="13" t="s">
        <v>1182</v>
      </c>
      <c r="B911" s="13">
        <v>1</v>
      </c>
      <c r="C911" s="13">
        <v>8.5882320748272775E-3</v>
      </c>
      <c r="D911" s="13">
        <v>31.832991101984941</v>
      </c>
      <c r="E911" s="13">
        <v>0</v>
      </c>
      <c r="F911" s="13">
        <v>0</v>
      </c>
      <c r="G911" s="35">
        <f t="shared" si="98"/>
        <v>-3.3762061316056697</v>
      </c>
      <c r="H911" s="35">
        <f t="shared" si="102"/>
        <v>-3.3762061316056697</v>
      </c>
      <c r="I911" s="42">
        <f t="shared" si="103"/>
        <v>3.3047414397345438E-2</v>
      </c>
      <c r="J911" s="35">
        <f t="shared" si="99"/>
        <v>-3.3605817199789952E-2</v>
      </c>
      <c r="K911" s="20">
        <f t="shared" si="100"/>
        <v>-0.7422861684504265</v>
      </c>
      <c r="L911" s="20">
        <f t="shared" si="104"/>
        <v>0.32250442409212088</v>
      </c>
      <c r="M911" s="20">
        <f t="shared" si="101"/>
        <v>-0.38935225627487247</v>
      </c>
    </row>
    <row r="912" spans="1:13" x14ac:dyDescent="0.2">
      <c r="A912" s="13" t="s">
        <v>1183</v>
      </c>
      <c r="B912" s="13">
        <v>1</v>
      </c>
      <c r="C912" s="13">
        <v>1.9300872282254914E-2</v>
      </c>
      <c r="D912" s="13">
        <v>31.917864476386036</v>
      </c>
      <c r="E912" s="13">
        <v>0</v>
      </c>
      <c r="F912" s="13">
        <v>0</v>
      </c>
      <c r="G912" s="35">
        <f t="shared" si="98"/>
        <v>-3.3816540878741748</v>
      </c>
      <c r="H912" s="35">
        <f t="shared" si="102"/>
        <v>-3.3816540878741748</v>
      </c>
      <c r="I912" s="42">
        <f t="shared" si="103"/>
        <v>3.2873765595262033E-2</v>
      </c>
      <c r="J912" s="35">
        <f t="shared" si="99"/>
        <v>-3.3426249748087625E-2</v>
      </c>
      <c r="K912" s="20">
        <f t="shared" si="100"/>
        <v>-0.73931818240829994</v>
      </c>
      <c r="L912" s="20">
        <f t="shared" si="104"/>
        <v>0.32315325648519355</v>
      </c>
      <c r="M912" s="20">
        <f t="shared" si="101"/>
        <v>-0.39031040759807389</v>
      </c>
    </row>
    <row r="913" spans="1:13" x14ac:dyDescent="0.2">
      <c r="A913" s="13" t="s">
        <v>1184</v>
      </c>
      <c r="B913" s="13">
        <v>1</v>
      </c>
      <c r="C913" s="13">
        <v>0.25007552431301922</v>
      </c>
      <c r="D913" s="13">
        <v>33.497604380561256</v>
      </c>
      <c r="E913" s="13">
        <v>0</v>
      </c>
      <c r="F913" s="13">
        <v>0</v>
      </c>
      <c r="G913" s="35">
        <f t="shared" si="98"/>
        <v>-3.4740547912445354</v>
      </c>
      <c r="H913" s="35">
        <f t="shared" si="102"/>
        <v>-3.4740547912445354</v>
      </c>
      <c r="I913" s="42">
        <f t="shared" si="103"/>
        <v>3.005953461914523E-2</v>
      </c>
      <c r="J913" s="35">
        <f t="shared" si="99"/>
        <v>-3.0520585264311936E-2</v>
      </c>
      <c r="K913" s="20">
        <f t="shared" si="100"/>
        <v>-0.67538100792641798</v>
      </c>
      <c r="L913" s="20">
        <f t="shared" si="104"/>
        <v>0.33729299220954695</v>
      </c>
      <c r="M913" s="20">
        <f t="shared" si="101"/>
        <v>-0.4114223053392897</v>
      </c>
    </row>
    <row r="914" spans="1:13" x14ac:dyDescent="0.2">
      <c r="A914" s="13" t="s">
        <v>1185</v>
      </c>
      <c r="B914" s="13">
        <v>1</v>
      </c>
      <c r="C914" s="13">
        <v>2.4534883720930233E-2</v>
      </c>
      <c r="D914" s="13">
        <v>32.251882272416154</v>
      </c>
      <c r="E914" s="13">
        <v>0</v>
      </c>
      <c r="F914" s="13">
        <v>0</v>
      </c>
      <c r="G914" s="35">
        <f t="shared" si="98"/>
        <v>-3.4136863081972102</v>
      </c>
      <c r="H914" s="35">
        <f t="shared" si="102"/>
        <v>-3.4136863081972102</v>
      </c>
      <c r="I914" s="42">
        <f t="shared" si="103"/>
        <v>3.1870460940399206E-2</v>
      </c>
      <c r="J914" s="35">
        <f t="shared" si="99"/>
        <v>-3.2389379316274385E-2</v>
      </c>
      <c r="K914" s="20">
        <f t="shared" si="100"/>
        <v>-0.73786807556315936</v>
      </c>
      <c r="L914" s="20">
        <f t="shared" si="104"/>
        <v>0.32347051274113564</v>
      </c>
      <c r="M914" s="20">
        <f t="shared" si="101"/>
        <v>-0.39077924435542122</v>
      </c>
    </row>
    <row r="915" spans="1:13" x14ac:dyDescent="0.2">
      <c r="A915" s="13" t="s">
        <v>1186</v>
      </c>
      <c r="B915" s="13">
        <v>1</v>
      </c>
      <c r="C915" s="13">
        <v>2.5497105461867606E-2</v>
      </c>
      <c r="D915" s="13">
        <v>32.328542094455855</v>
      </c>
      <c r="E915" s="13">
        <v>0</v>
      </c>
      <c r="F915" s="13">
        <v>0</v>
      </c>
      <c r="G915" s="35">
        <f t="shared" si="98"/>
        <v>-3.4211065290022606</v>
      </c>
      <c r="H915" s="35">
        <f t="shared" si="102"/>
        <v>-3.4211065290022606</v>
      </c>
      <c r="I915" s="42">
        <f t="shared" si="103"/>
        <v>3.1642305569284913E-2</v>
      </c>
      <c r="J915" s="35">
        <f t="shared" si="99"/>
        <v>-3.2153740920911673E-2</v>
      </c>
      <c r="K915" s="20">
        <f t="shared" si="100"/>
        <v>-0.73760148762206967</v>
      </c>
      <c r="L915" s="20">
        <f t="shared" si="104"/>
        <v>0.32352885488234651</v>
      </c>
      <c r="M915" s="20">
        <f t="shared" si="101"/>
        <v>-0.3908654854699497</v>
      </c>
    </row>
    <row r="916" spans="1:13" x14ac:dyDescent="0.2">
      <c r="A916" s="13" t="s">
        <v>1187</v>
      </c>
      <c r="B916" s="13">
        <v>1</v>
      </c>
      <c r="C916" s="13">
        <v>1.0992237319585207E-2</v>
      </c>
      <c r="D916" s="13">
        <v>32.328542094455855</v>
      </c>
      <c r="E916" s="13">
        <v>0</v>
      </c>
      <c r="F916" s="13">
        <v>0</v>
      </c>
      <c r="G916" s="35">
        <f t="shared" si="98"/>
        <v>-3.4252671805326567</v>
      </c>
      <c r="H916" s="35">
        <f t="shared" si="102"/>
        <v>-3.4252671805326567</v>
      </c>
      <c r="I916" s="42">
        <f t="shared" si="103"/>
        <v>3.1515066884377947E-2</v>
      </c>
      <c r="J916" s="35">
        <f t="shared" si="99"/>
        <v>-3.2022353183694049E-2</v>
      </c>
      <c r="K916" s="20">
        <f t="shared" si="100"/>
        <v>-0.74162012778505504</v>
      </c>
      <c r="L916" s="20">
        <f t="shared" si="104"/>
        <v>0.32264996806151092</v>
      </c>
      <c r="M916" s="20">
        <f t="shared" si="101"/>
        <v>-0.38956710580327186</v>
      </c>
    </row>
    <row r="917" spans="1:13" x14ac:dyDescent="0.2">
      <c r="A917" s="13" t="s">
        <v>1188</v>
      </c>
      <c r="B917" s="13">
        <v>1</v>
      </c>
      <c r="C917" s="13">
        <v>0.32593620867768597</v>
      </c>
      <c r="D917" s="13">
        <v>34.499657768651609</v>
      </c>
      <c r="E917" s="13">
        <v>0</v>
      </c>
      <c r="F917" s="13">
        <v>0</v>
      </c>
      <c r="G917" s="35">
        <f t="shared" si="98"/>
        <v>-3.5528952333403523</v>
      </c>
      <c r="H917" s="35">
        <f t="shared" si="102"/>
        <v>-3.5528952333403523</v>
      </c>
      <c r="I917" s="42">
        <f t="shared" si="103"/>
        <v>2.7844096060605283E-2</v>
      </c>
      <c r="J917" s="35">
        <f t="shared" si="99"/>
        <v>-2.8239092384223247E-2</v>
      </c>
      <c r="K917" s="20">
        <f t="shared" si="100"/>
        <v>-0.65436345781917271</v>
      </c>
      <c r="L917" s="20">
        <f t="shared" si="104"/>
        <v>0.34200691683989842</v>
      </c>
      <c r="M917" s="20">
        <f t="shared" si="101"/>
        <v>-0.41856085962680972</v>
      </c>
    </row>
    <row r="918" spans="1:13" x14ac:dyDescent="0.2">
      <c r="A918" s="13" t="s">
        <v>1189</v>
      </c>
      <c r="B918" s="13">
        <v>0.92307692307692313</v>
      </c>
      <c r="C918" s="13">
        <v>6.460914066289962E-2</v>
      </c>
      <c r="D918" s="13">
        <v>34.108145106091719</v>
      </c>
      <c r="E918" s="13">
        <v>0</v>
      </c>
      <c r="F918" s="13">
        <v>0</v>
      </c>
      <c r="G918" s="35">
        <f t="shared" si="98"/>
        <v>-3.5213701299569888</v>
      </c>
      <c r="H918" s="35">
        <f t="shared" si="102"/>
        <v>-3.5213701299569888</v>
      </c>
      <c r="I918" s="42">
        <f t="shared" si="103"/>
        <v>2.8710263822129368E-2</v>
      </c>
      <c r="J918" s="35">
        <f t="shared" si="99"/>
        <v>-2.9130465727521659E-2</v>
      </c>
      <c r="K918" s="20">
        <f t="shared" si="100"/>
        <v>-0.72676531910449549</v>
      </c>
      <c r="L918" s="20">
        <f t="shared" si="104"/>
        <v>0.32590495684719684</v>
      </c>
      <c r="M918" s="20">
        <f t="shared" si="101"/>
        <v>-0.39438416443148355</v>
      </c>
    </row>
    <row r="919" spans="1:13" x14ac:dyDescent="0.2">
      <c r="A919" s="13" t="s">
        <v>1190</v>
      </c>
      <c r="B919" s="13">
        <v>1</v>
      </c>
      <c r="C919" s="13">
        <v>6.0357636106670746E-3</v>
      </c>
      <c r="D919" s="13">
        <v>32.917180013689254</v>
      </c>
      <c r="E919" s="13">
        <v>0</v>
      </c>
      <c r="F919" s="13">
        <v>0</v>
      </c>
      <c r="G919" s="35">
        <f t="shared" si="98"/>
        <v>-3.4857849688837081</v>
      </c>
      <c r="H919" s="35">
        <f t="shared" si="102"/>
        <v>-3.4857849688837081</v>
      </c>
      <c r="I919" s="42">
        <f t="shared" si="103"/>
        <v>2.9719408878967114E-2</v>
      </c>
      <c r="J919" s="35">
        <f t="shared" si="99"/>
        <v>-3.0169980118034918E-2</v>
      </c>
      <c r="K919" s="20">
        <f t="shared" si="100"/>
        <v>-0.74299334153081642</v>
      </c>
      <c r="L919" s="20">
        <f t="shared" si="104"/>
        <v>0.32234992948186503</v>
      </c>
      <c r="M919" s="20">
        <f t="shared" si="101"/>
        <v>-0.38912424445734917</v>
      </c>
    </row>
    <row r="920" spans="1:13" x14ac:dyDescent="0.2">
      <c r="A920" s="13" t="s">
        <v>1191</v>
      </c>
      <c r="B920" s="13">
        <v>1</v>
      </c>
      <c r="C920" s="13">
        <v>4.0740740740740744E-2</v>
      </c>
      <c r="D920" s="13">
        <v>33.256673511293634</v>
      </c>
      <c r="E920" s="13">
        <v>0</v>
      </c>
      <c r="F920" s="13">
        <v>0</v>
      </c>
      <c r="G920" s="35">
        <f t="shared" si="98"/>
        <v>-3.5099133153899413</v>
      </c>
      <c r="H920" s="35">
        <f t="shared" si="102"/>
        <v>-3.5099133153899413</v>
      </c>
      <c r="I920" s="42">
        <f t="shared" si="103"/>
        <v>2.9031479258932267E-2</v>
      </c>
      <c r="J920" s="35">
        <f t="shared" si="99"/>
        <v>-2.9461230638508286E-2</v>
      </c>
      <c r="K920" s="20">
        <f t="shared" si="100"/>
        <v>-0.73337816863973382</v>
      </c>
      <c r="L920" s="20">
        <f t="shared" si="104"/>
        <v>0.3244538497716169</v>
      </c>
      <c r="M920" s="20">
        <f t="shared" si="101"/>
        <v>-0.39223380381436213</v>
      </c>
    </row>
    <row r="921" spans="1:13" x14ac:dyDescent="0.2">
      <c r="A921" s="13" t="s">
        <v>1192</v>
      </c>
      <c r="B921" s="13">
        <v>1</v>
      </c>
      <c r="C921" s="13">
        <v>0.66611210647555674</v>
      </c>
      <c r="D921" s="13">
        <v>37.412731006160165</v>
      </c>
      <c r="E921" s="13">
        <v>0</v>
      </c>
      <c r="F921" s="13">
        <v>0</v>
      </c>
      <c r="G921" s="35">
        <f t="shared" si="98"/>
        <v>-3.7477741363379913</v>
      </c>
      <c r="H921" s="35">
        <f t="shared" si="102"/>
        <v>-3.7477741363379913</v>
      </c>
      <c r="I921" s="42">
        <f t="shared" si="103"/>
        <v>2.3027392329347116E-2</v>
      </c>
      <c r="J921" s="35">
        <f t="shared" si="99"/>
        <v>-2.3296664516996291E-2</v>
      </c>
      <c r="K921" s="20">
        <f t="shared" si="100"/>
        <v>-0.56011616705028056</v>
      </c>
      <c r="L921" s="20">
        <f t="shared" si="104"/>
        <v>0.36352058133061632</v>
      </c>
      <c r="M921" s="20">
        <f t="shared" si="101"/>
        <v>-0.45180319666947377</v>
      </c>
    </row>
    <row r="922" spans="1:13" x14ac:dyDescent="0.2">
      <c r="A922" s="13" t="s">
        <v>1193</v>
      </c>
      <c r="B922" s="13">
        <v>0.9</v>
      </c>
      <c r="C922" s="13">
        <v>0.22266619013581129</v>
      </c>
      <c r="D922" s="13">
        <v>36.328542094455855</v>
      </c>
      <c r="E922" s="13">
        <v>4.5454545454545456E-2</v>
      </c>
      <c r="F922" s="13">
        <v>0</v>
      </c>
      <c r="G922" s="35">
        <f t="shared" si="98"/>
        <v>-3.6776925516643924</v>
      </c>
      <c r="H922" s="35">
        <f t="shared" si="102"/>
        <v>-3.6776925516643924</v>
      </c>
      <c r="I922" s="42">
        <f t="shared" si="103"/>
        <v>2.4657861366963536E-2</v>
      </c>
      <c r="J922" s="35">
        <f t="shared" si="99"/>
        <v>-2.4966958120802976E-2</v>
      </c>
      <c r="K922" s="20">
        <f t="shared" si="100"/>
        <v>-0.68297488951739416</v>
      </c>
      <c r="L922" s="20">
        <f t="shared" si="104"/>
        <v>0.33559766183013695</v>
      </c>
      <c r="M922" s="20">
        <f t="shared" si="101"/>
        <v>-0.4088673820290466</v>
      </c>
    </row>
    <row r="923" spans="1:13" x14ac:dyDescent="0.2">
      <c r="A923" s="13" t="s">
        <v>1194</v>
      </c>
      <c r="B923" s="13">
        <v>1</v>
      </c>
      <c r="C923" s="13">
        <v>1.2542555097652751E-2</v>
      </c>
      <c r="D923" s="13">
        <v>33.251197809719372</v>
      </c>
      <c r="E923" s="13">
        <v>0</v>
      </c>
      <c r="F923" s="13">
        <v>0</v>
      </c>
      <c r="G923" s="35">
        <f t="shared" si="98"/>
        <v>-3.5174520983831723</v>
      </c>
      <c r="H923" s="35">
        <f t="shared" si="102"/>
        <v>-3.5174520983831723</v>
      </c>
      <c r="I923" s="42">
        <f t="shared" si="103"/>
        <v>2.8819723971366038E-2</v>
      </c>
      <c r="J923" s="35">
        <f t="shared" si="99"/>
        <v>-2.9243167749858828E-2</v>
      </c>
      <c r="K923" s="20">
        <f t="shared" si="100"/>
        <v>-0.74119060514291724</v>
      </c>
      <c r="L923" s="20">
        <f t="shared" si="104"/>
        <v>0.32274384608164713</v>
      </c>
      <c r="M923" s="20">
        <f t="shared" si="101"/>
        <v>-0.38970571143089522</v>
      </c>
    </row>
    <row r="924" spans="1:13" x14ac:dyDescent="0.2">
      <c r="A924" s="13" t="s">
        <v>1195</v>
      </c>
      <c r="B924" s="13">
        <v>1</v>
      </c>
      <c r="C924" s="13">
        <v>1.7751824817518247E-2</v>
      </c>
      <c r="D924" s="13">
        <v>33.327857631759066</v>
      </c>
      <c r="E924" s="13">
        <v>0</v>
      </c>
      <c r="F924" s="13">
        <v>0</v>
      </c>
      <c r="G924" s="35">
        <f t="shared" si="98"/>
        <v>-3.5236540739411879</v>
      </c>
      <c r="H924" s="35">
        <f t="shared" si="102"/>
        <v>-3.5236540739411879</v>
      </c>
      <c r="I924" s="42">
        <f t="shared" si="103"/>
        <v>2.8646642305235694E-2</v>
      </c>
      <c r="J924" s="35">
        <f t="shared" si="99"/>
        <v>-2.906496577324074E-2</v>
      </c>
      <c r="K924" s="20">
        <f t="shared" si="100"/>
        <v>-0.73974735310431028</v>
      </c>
      <c r="L924" s="20">
        <f t="shared" si="104"/>
        <v>0.32305939315172383</v>
      </c>
      <c r="M924" s="20">
        <f t="shared" si="101"/>
        <v>-0.39017173983227604</v>
      </c>
    </row>
    <row r="925" spans="1:13" x14ac:dyDescent="0.2">
      <c r="A925" s="13" t="s">
        <v>1196</v>
      </c>
      <c r="B925" s="13">
        <v>0.8571428571428571</v>
      </c>
      <c r="C925" s="13">
        <v>0.3187324888520579</v>
      </c>
      <c r="D925" s="13">
        <v>37.664613278576319</v>
      </c>
      <c r="E925" s="13">
        <v>0</v>
      </c>
      <c r="F925" s="13">
        <v>0</v>
      </c>
      <c r="G925" s="35">
        <f t="shared" si="98"/>
        <v>-3.7479434865135168</v>
      </c>
      <c r="H925" s="35">
        <f t="shared" si="102"/>
        <v>-3.7479434865135168</v>
      </c>
      <c r="I925" s="42">
        <f t="shared" si="103"/>
        <v>2.3023582743903249E-2</v>
      </c>
      <c r="J925" s="35">
        <f t="shared" si="99"/>
        <v>-2.3292765146649075E-2</v>
      </c>
      <c r="K925" s="20">
        <f t="shared" si="100"/>
        <v>-0.6563592813957948</v>
      </c>
      <c r="L925" s="20">
        <f t="shared" si="104"/>
        <v>0.34155792205220559</v>
      </c>
      <c r="M925" s="20">
        <f t="shared" si="101"/>
        <v>-0.41787872226316591</v>
      </c>
    </row>
    <row r="926" spans="1:13" x14ac:dyDescent="0.2">
      <c r="A926" s="13" t="s">
        <v>1197</v>
      </c>
      <c r="B926" s="13">
        <v>1</v>
      </c>
      <c r="C926" s="13">
        <v>2.5498991480266128E-2</v>
      </c>
      <c r="D926" s="13">
        <v>33.412731006160165</v>
      </c>
      <c r="E926" s="13">
        <v>0</v>
      </c>
      <c r="F926" s="13">
        <v>0</v>
      </c>
      <c r="G926" s="35">
        <f t="shared" si="98"/>
        <v>-3.5299526620059285</v>
      </c>
      <c r="H926" s="35">
        <f t="shared" si="102"/>
        <v>-3.5299526620059285</v>
      </c>
      <c r="I926" s="42">
        <f t="shared" si="103"/>
        <v>2.8471897088871306E-2</v>
      </c>
      <c r="J926" s="35">
        <f t="shared" si="99"/>
        <v>-2.8885083242701691E-2</v>
      </c>
      <c r="K926" s="20">
        <f t="shared" si="100"/>
        <v>-0.73760096509203288</v>
      </c>
      <c r="L926" s="20">
        <f t="shared" si="104"/>
        <v>0.32352896924220187</v>
      </c>
      <c r="M926" s="20">
        <f t="shared" si="101"/>
        <v>-0.39086565452352406</v>
      </c>
    </row>
    <row r="927" spans="1:13" x14ac:dyDescent="0.2">
      <c r="A927" s="13" t="s">
        <v>1198</v>
      </c>
      <c r="B927" s="13">
        <v>1</v>
      </c>
      <c r="C927" s="13">
        <v>8.080729166666667E-2</v>
      </c>
      <c r="D927" s="13">
        <v>33.916495550992472</v>
      </c>
      <c r="E927" s="13">
        <v>0</v>
      </c>
      <c r="F927" s="13">
        <v>0</v>
      </c>
      <c r="G927" s="35">
        <f t="shared" si="98"/>
        <v>-3.5646629648798465</v>
      </c>
      <c r="H927" s="35">
        <f t="shared" si="102"/>
        <v>-3.5646629648798465</v>
      </c>
      <c r="I927" s="42">
        <f t="shared" si="103"/>
        <v>2.7527321381431855E-2</v>
      </c>
      <c r="J927" s="35">
        <f t="shared" si="99"/>
        <v>-2.7913297849661185E-2</v>
      </c>
      <c r="K927" s="20">
        <f t="shared" si="100"/>
        <v>-0.72227754716811465</v>
      </c>
      <c r="L927" s="20">
        <f t="shared" si="104"/>
        <v>0.32689164881977029</v>
      </c>
      <c r="M927" s="20">
        <f t="shared" si="101"/>
        <v>-0.39584896500005079</v>
      </c>
    </row>
    <row r="928" spans="1:13" x14ac:dyDescent="0.2">
      <c r="A928" s="13" t="s">
        <v>1199</v>
      </c>
      <c r="B928" s="13">
        <v>1</v>
      </c>
      <c r="C928" s="13">
        <v>0.16651273082188639</v>
      </c>
      <c r="D928" s="13">
        <v>34.636550308008211</v>
      </c>
      <c r="E928" s="13">
        <v>0</v>
      </c>
      <c r="F928" s="13">
        <v>0</v>
      </c>
      <c r="G928" s="35">
        <f t="shared" si="98"/>
        <v>-3.612368356650741</v>
      </c>
      <c r="H928" s="35">
        <f t="shared" si="102"/>
        <v>-3.612368356650741</v>
      </c>
      <c r="I928" s="42">
        <f t="shared" si="103"/>
        <v>2.6278649880532405E-2</v>
      </c>
      <c r="J928" s="35">
        <f t="shared" si="99"/>
        <v>-2.6630104443661325E-2</v>
      </c>
      <c r="K928" s="20">
        <f t="shared" si="100"/>
        <v>-0.69853246264911339</v>
      </c>
      <c r="L928" s="20">
        <f t="shared" si="104"/>
        <v>0.33213768002486266</v>
      </c>
      <c r="M928" s="20">
        <f t="shared" si="101"/>
        <v>-0.40367323451027803</v>
      </c>
    </row>
    <row r="929" spans="1:13" x14ac:dyDescent="0.2">
      <c r="A929" s="13" t="s">
        <v>1200</v>
      </c>
      <c r="B929" s="13">
        <v>1</v>
      </c>
      <c r="C929" s="13">
        <v>8.4206471494607093E-3</v>
      </c>
      <c r="D929" s="13">
        <v>33.763175906913077</v>
      </c>
      <c r="E929" s="13">
        <v>0</v>
      </c>
      <c r="F929" s="13">
        <v>0</v>
      </c>
      <c r="G929" s="35">
        <f t="shared" si="98"/>
        <v>-3.5700342660927014</v>
      </c>
      <c r="H929" s="35">
        <f t="shared" si="102"/>
        <v>-3.5700342660927014</v>
      </c>
      <c r="I929" s="42">
        <f t="shared" si="103"/>
        <v>2.7383898291533294E-2</v>
      </c>
      <c r="J929" s="35">
        <f t="shared" si="99"/>
        <v>-2.776582582513552E-2</v>
      </c>
      <c r="K929" s="20">
        <f t="shared" si="100"/>
        <v>-0.74233259862167544</v>
      </c>
      <c r="L929" s="20">
        <f t="shared" si="104"/>
        <v>0.32249427940057712</v>
      </c>
      <c r="M929" s="20">
        <f t="shared" si="101"/>
        <v>-0.38933728257474387</v>
      </c>
    </row>
    <row r="930" spans="1:13" x14ac:dyDescent="0.2">
      <c r="A930" s="13" t="s">
        <v>1201</v>
      </c>
      <c r="B930" s="13">
        <v>1</v>
      </c>
      <c r="C930" s="13">
        <v>0.2405527141613408</v>
      </c>
      <c r="D930" s="13">
        <v>35.329226557152637</v>
      </c>
      <c r="E930" s="13">
        <v>0</v>
      </c>
      <c r="F930" s="13">
        <v>0</v>
      </c>
      <c r="G930" s="35">
        <f t="shared" si="98"/>
        <v>-3.6606712748249493</v>
      </c>
      <c r="H930" s="35">
        <f t="shared" si="102"/>
        <v>-3.6606712748249493</v>
      </c>
      <c r="I930" s="42">
        <f t="shared" si="103"/>
        <v>2.5070549610857383E-2</v>
      </c>
      <c r="J930" s="35">
        <f t="shared" si="99"/>
        <v>-2.539016917753625E-2</v>
      </c>
      <c r="K930" s="20">
        <f t="shared" si="100"/>
        <v>-0.67801934610120385</v>
      </c>
      <c r="L930" s="20">
        <f t="shared" si="104"/>
        <v>0.33670350729095244</v>
      </c>
      <c r="M930" s="20">
        <f t="shared" si="101"/>
        <v>-0.410533190103612</v>
      </c>
    </row>
    <row r="931" spans="1:13" x14ac:dyDescent="0.2">
      <c r="A931" s="13" t="s">
        <v>1202</v>
      </c>
      <c r="B931" s="13">
        <v>1</v>
      </c>
      <c r="C931" s="13">
        <v>0.38095238095238093</v>
      </c>
      <c r="D931" s="13">
        <v>36.251882272416154</v>
      </c>
      <c r="E931" s="13">
        <v>0</v>
      </c>
      <c r="F931" s="13">
        <v>0</v>
      </c>
      <c r="G931" s="35">
        <f t="shared" si="98"/>
        <v>-3.7130279259998633</v>
      </c>
      <c r="H931" s="35">
        <f t="shared" si="102"/>
        <v>-3.7130279259998633</v>
      </c>
      <c r="I931" s="42">
        <f t="shared" si="103"/>
        <v>2.3822174348422365E-2</v>
      </c>
      <c r="J931" s="35">
        <f t="shared" si="99"/>
        <v>-2.4110510751658015E-2</v>
      </c>
      <c r="K931" s="20">
        <f t="shared" si="100"/>
        <v>-0.63912097527137735</v>
      </c>
      <c r="L931" s="20">
        <f t="shared" si="104"/>
        <v>0.34544527115581825</v>
      </c>
      <c r="M931" s="20">
        <f t="shared" si="101"/>
        <v>-0.42380007780924128</v>
      </c>
    </row>
    <row r="932" spans="1:13" x14ac:dyDescent="0.2">
      <c r="A932" s="13" t="s">
        <v>1203</v>
      </c>
      <c r="B932" s="13">
        <v>1</v>
      </c>
      <c r="C932" s="13">
        <v>9.7091593112429465E-3</v>
      </c>
      <c r="D932" s="13">
        <v>33.831622176591374</v>
      </c>
      <c r="E932" s="13">
        <v>0</v>
      </c>
      <c r="F932" s="13">
        <v>0</v>
      </c>
      <c r="G932" s="35">
        <f t="shared" si="98"/>
        <v>-3.5765362960477205</v>
      </c>
      <c r="H932" s="35">
        <f t="shared" si="102"/>
        <v>-3.5765362960477205</v>
      </c>
      <c r="I932" s="42">
        <f t="shared" si="103"/>
        <v>2.7211254230255701E-2</v>
      </c>
      <c r="J932" s="35">
        <f t="shared" si="99"/>
        <v>-2.7588336741611732E-2</v>
      </c>
      <c r="K932" s="20">
        <f t="shared" si="100"/>
        <v>-0.74197561042481353</v>
      </c>
      <c r="L932" s="20">
        <f t="shared" si="104"/>
        <v>0.32257228330750737</v>
      </c>
      <c r="M932" s="20">
        <f t="shared" si="101"/>
        <v>-0.38945242314898815</v>
      </c>
    </row>
    <row r="933" spans="1:13" x14ac:dyDescent="0.2">
      <c r="A933" s="13" t="s">
        <v>1204</v>
      </c>
      <c r="B933" s="13">
        <v>0.84210526315789469</v>
      </c>
      <c r="C933" s="13">
        <v>0.23835693936516275</v>
      </c>
      <c r="D933" s="13">
        <v>38.231348391512661</v>
      </c>
      <c r="E933" s="13">
        <v>0</v>
      </c>
      <c r="F933" s="13">
        <v>0</v>
      </c>
      <c r="G933" s="35">
        <f t="shared" si="98"/>
        <v>-3.8147630632126739</v>
      </c>
      <c r="H933" s="35">
        <f t="shared" si="102"/>
        <v>-3.8147630632126739</v>
      </c>
      <c r="I933" s="42">
        <f t="shared" si="103"/>
        <v>2.156752503030419E-2</v>
      </c>
      <c r="J933" s="35">
        <f t="shared" si="99"/>
        <v>-2.1803503244952793E-2</v>
      </c>
      <c r="K933" s="20">
        <f t="shared" si="100"/>
        <v>-0.67862769556693037</v>
      </c>
      <c r="L933" s="20">
        <f t="shared" si="104"/>
        <v>0.33656765551584583</v>
      </c>
      <c r="M933" s="20">
        <f t="shared" si="101"/>
        <v>-0.41032839802888971</v>
      </c>
    </row>
    <row r="934" spans="1:13" x14ac:dyDescent="0.2">
      <c r="A934" s="13" t="s">
        <v>1205</v>
      </c>
      <c r="B934" s="13">
        <v>1</v>
      </c>
      <c r="C934" s="13">
        <v>8.2382200818990434E-2</v>
      </c>
      <c r="D934" s="13">
        <v>34.666666666666664</v>
      </c>
      <c r="E934" s="13">
        <v>0</v>
      </c>
      <c r="F934" s="13">
        <v>0</v>
      </c>
      <c r="G934" s="35">
        <f t="shared" si="98"/>
        <v>-3.639524312495142</v>
      </c>
      <c r="H934" s="35">
        <f t="shared" si="102"/>
        <v>-3.639524312495142</v>
      </c>
      <c r="I934" s="42">
        <f t="shared" si="103"/>
        <v>2.5592648170791328E-2</v>
      </c>
      <c r="J934" s="35">
        <f t="shared" si="99"/>
        <v>-2.5925837074252715E-2</v>
      </c>
      <c r="K934" s="20">
        <f t="shared" si="100"/>
        <v>-0.72184121137309065</v>
      </c>
      <c r="L934" s="20">
        <f t="shared" si="104"/>
        <v>0.32698766456224926</v>
      </c>
      <c r="M934" s="20">
        <f t="shared" si="101"/>
        <v>-0.39599162047455067</v>
      </c>
    </row>
    <row r="935" spans="1:13" x14ac:dyDescent="0.2">
      <c r="A935" s="13" t="s">
        <v>1206</v>
      </c>
      <c r="B935" s="13">
        <v>0.93333333333333335</v>
      </c>
      <c r="C935" s="13">
        <v>0.13499951042788602</v>
      </c>
      <c r="D935" s="13">
        <v>36.167008898015055</v>
      </c>
      <c r="E935" s="13">
        <v>0</v>
      </c>
      <c r="F935" s="13">
        <v>0</v>
      </c>
      <c r="G935" s="35">
        <f t="shared" si="98"/>
        <v>-3.7168350287396752</v>
      </c>
      <c r="H935" s="35">
        <f t="shared" si="102"/>
        <v>-3.7168350287396752</v>
      </c>
      <c r="I935" s="42">
        <f t="shared" si="103"/>
        <v>2.3733801712504388E-2</v>
      </c>
      <c r="J935" s="35">
        <f t="shared" si="99"/>
        <v>-2.4019985609943534E-2</v>
      </c>
      <c r="K935" s="20">
        <f t="shared" si="100"/>
        <v>-0.70726334471560914</v>
      </c>
      <c r="L935" s="20">
        <f t="shared" si="104"/>
        <v>0.33020382271328758</v>
      </c>
      <c r="M935" s="20">
        <f t="shared" si="101"/>
        <v>-0.40078182588419492</v>
      </c>
    </row>
    <row r="936" spans="1:13" x14ac:dyDescent="0.2">
      <c r="A936" s="13" t="s">
        <v>1207</v>
      </c>
      <c r="B936" s="13">
        <v>1</v>
      </c>
      <c r="C936" s="13">
        <v>2.0428422152560084E-2</v>
      </c>
      <c r="D936" s="13">
        <v>34.329911019849419</v>
      </c>
      <c r="E936" s="13">
        <v>0</v>
      </c>
      <c r="F936" s="13">
        <v>0</v>
      </c>
      <c r="G936" s="35">
        <f t="shared" si="98"/>
        <v>-3.6234870187411699</v>
      </c>
      <c r="H936" s="35">
        <f t="shared" si="102"/>
        <v>-3.6234870187411699</v>
      </c>
      <c r="I936" s="42">
        <f t="shared" si="103"/>
        <v>2.5995638218127625E-2</v>
      </c>
      <c r="J936" s="35">
        <f t="shared" si="99"/>
        <v>-2.6339497134154458E-2</v>
      </c>
      <c r="K936" s="20">
        <f t="shared" si="100"/>
        <v>-0.73900578955163077</v>
      </c>
      <c r="L936" s="20">
        <f t="shared" si="104"/>
        <v>0.32322158845889204</v>
      </c>
      <c r="M936" s="20">
        <f t="shared" si="101"/>
        <v>-0.39041136904002305</v>
      </c>
    </row>
    <row r="937" spans="1:13" x14ac:dyDescent="0.2">
      <c r="A937" s="13" t="s">
        <v>1208</v>
      </c>
      <c r="B937" s="13">
        <v>1</v>
      </c>
      <c r="C937" s="13">
        <v>0.24368362831858406</v>
      </c>
      <c r="D937" s="13">
        <v>35.997262149212865</v>
      </c>
      <c r="E937" s="13">
        <v>0</v>
      </c>
      <c r="F937" s="13">
        <v>0</v>
      </c>
      <c r="G937" s="35">
        <f t="shared" si="98"/>
        <v>-3.7268403297512416</v>
      </c>
      <c r="H937" s="35">
        <f t="shared" si="102"/>
        <v>-3.7268403297512416</v>
      </c>
      <c r="I937" s="42">
        <f t="shared" si="103"/>
        <v>2.3503075181432211E-2</v>
      </c>
      <c r="J937" s="35">
        <f t="shared" si="99"/>
        <v>-2.3783677857696733E-2</v>
      </c>
      <c r="K937" s="20">
        <f t="shared" si="100"/>
        <v>-0.67715191199179059</v>
      </c>
      <c r="L937" s="20">
        <f t="shared" si="104"/>
        <v>0.33689726247501545</v>
      </c>
      <c r="M937" s="20">
        <f t="shared" si="101"/>
        <v>-0.4108253422415577</v>
      </c>
    </row>
    <row r="938" spans="1:13" x14ac:dyDescent="0.2">
      <c r="A938" s="13" t="s">
        <v>1209</v>
      </c>
      <c r="B938" s="13">
        <v>1</v>
      </c>
      <c r="C938" s="13">
        <v>8.2836451418225709E-2</v>
      </c>
      <c r="D938" s="13">
        <v>35.08555783709788</v>
      </c>
      <c r="E938" s="13">
        <v>0</v>
      </c>
      <c r="F938" s="13">
        <v>0</v>
      </c>
      <c r="G938" s="35">
        <f t="shared" si="98"/>
        <v>-3.6814484096720239</v>
      </c>
      <c r="H938" s="35">
        <f t="shared" si="102"/>
        <v>-3.6814484096720239</v>
      </c>
      <c r="I938" s="42">
        <f t="shared" si="103"/>
        <v>2.4567694622869962E-2</v>
      </c>
      <c r="J938" s="35">
        <f t="shared" si="99"/>
        <v>-2.4874516122257596E-2</v>
      </c>
      <c r="K938" s="20">
        <f t="shared" si="100"/>
        <v>-0.72171535916373297</v>
      </c>
      <c r="L938" s="20">
        <f t="shared" si="104"/>
        <v>0.32701536104967704</v>
      </c>
      <c r="M938" s="20">
        <f t="shared" si="101"/>
        <v>-0.39603277433738809</v>
      </c>
    </row>
    <row r="939" spans="1:13" x14ac:dyDescent="0.2">
      <c r="A939" s="13" t="s">
        <v>1210</v>
      </c>
      <c r="B939" s="13">
        <v>1</v>
      </c>
      <c r="C939" s="13">
        <v>1.6829304909172796E-2</v>
      </c>
      <c r="D939" s="13">
        <v>34.674880219028061</v>
      </c>
      <c r="E939" s="13">
        <v>0</v>
      </c>
      <c r="F939" s="13">
        <v>0</v>
      </c>
      <c r="G939" s="35">
        <f t="shared" si="98"/>
        <v>-3.6591524408150016</v>
      </c>
      <c r="H939" s="35">
        <f t="shared" si="102"/>
        <v>-3.6591524408150016</v>
      </c>
      <c r="I939" s="42">
        <f t="shared" si="103"/>
        <v>2.5107699768497135E-2</v>
      </c>
      <c r="J939" s="35">
        <f t="shared" si="99"/>
        <v>-2.5428275386611403E-2</v>
      </c>
      <c r="K939" s="20">
        <f t="shared" si="100"/>
        <v>-0.74000294147081347</v>
      </c>
      <c r="L939" s="20">
        <f t="shared" si="104"/>
        <v>0.32300350054313282</v>
      </c>
      <c r="M939" s="20">
        <f t="shared" si="101"/>
        <v>-0.39008917675255478</v>
      </c>
    </row>
    <row r="940" spans="1:13" x14ac:dyDescent="0.2">
      <c r="A940" s="13" t="s">
        <v>1211</v>
      </c>
      <c r="B940" s="13">
        <v>1</v>
      </c>
      <c r="C940" s="13">
        <v>2.2068230277185502E-3</v>
      </c>
      <c r="D940" s="13">
        <v>34.581793292265573</v>
      </c>
      <c r="E940" s="13">
        <v>0</v>
      </c>
      <c r="F940" s="13">
        <v>0</v>
      </c>
      <c r="G940" s="35">
        <f t="shared" si="98"/>
        <v>-3.6540014077747593</v>
      </c>
      <c r="H940" s="35">
        <f t="shared" si="102"/>
        <v>-3.6540014077747593</v>
      </c>
      <c r="I940" s="42">
        <f t="shared" si="103"/>
        <v>2.5234092065510857E-2</v>
      </c>
      <c r="J940" s="35">
        <f t="shared" si="99"/>
        <v>-2.5557931237735872E-2</v>
      </c>
      <c r="K940" s="20">
        <f t="shared" si="100"/>
        <v>-0.74405416705900362</v>
      </c>
      <c r="L940" s="20">
        <f t="shared" si="104"/>
        <v>0.32211824595733751</v>
      </c>
      <c r="M940" s="20">
        <f t="shared" si="101"/>
        <v>-0.38878241031876876</v>
      </c>
    </row>
    <row r="941" spans="1:13" x14ac:dyDescent="0.2">
      <c r="A941" s="13" t="s">
        <v>1212</v>
      </c>
      <c r="B941" s="13">
        <v>0.82352941176470584</v>
      </c>
      <c r="C941" s="13">
        <v>0.18911115208530305</v>
      </c>
      <c r="D941" s="13">
        <v>39.252566735112936</v>
      </c>
      <c r="E941" s="13">
        <v>0.11764705882352941</v>
      </c>
      <c r="F941" s="13">
        <v>0</v>
      </c>
      <c r="G941" s="35">
        <f t="shared" si="98"/>
        <v>-3.9123397443145165</v>
      </c>
      <c r="H941" s="35">
        <f t="shared" si="102"/>
        <v>-3.9123397443145165</v>
      </c>
      <c r="I941" s="42">
        <f t="shared" si="103"/>
        <v>1.960175527304071E-2</v>
      </c>
      <c r="J941" s="35">
        <f t="shared" si="99"/>
        <v>-1.9796417693960903E-2</v>
      </c>
      <c r="K941" s="20">
        <f t="shared" si="100"/>
        <v>-0.69227146651882121</v>
      </c>
      <c r="L941" s="20">
        <f t="shared" si="104"/>
        <v>0.33352796484807001</v>
      </c>
      <c r="M941" s="20">
        <f t="shared" si="101"/>
        <v>-0.40575709800517062</v>
      </c>
    </row>
    <row r="942" spans="1:13" x14ac:dyDescent="0.2">
      <c r="A942" s="13" t="s">
        <v>1213</v>
      </c>
      <c r="B942" s="13">
        <v>1</v>
      </c>
      <c r="C942" s="13">
        <v>5.0083777608530083E-2</v>
      </c>
      <c r="D942" s="13">
        <v>35.329226557152637</v>
      </c>
      <c r="E942" s="13">
        <v>0</v>
      </c>
      <c r="F942" s="13">
        <v>0</v>
      </c>
      <c r="G942" s="35">
        <f t="shared" si="98"/>
        <v>-3.7153063714413181</v>
      </c>
      <c r="H942" s="35">
        <f t="shared" si="102"/>
        <v>-3.7153063714413181</v>
      </c>
      <c r="I942" s="42">
        <f t="shared" si="103"/>
        <v>2.3769247278392809E-2</v>
      </c>
      <c r="J942" s="35">
        <f t="shared" si="99"/>
        <v>-2.4056293544636072E-2</v>
      </c>
      <c r="K942" s="20">
        <f t="shared" si="100"/>
        <v>-0.73078963747675807</v>
      </c>
      <c r="L942" s="20">
        <f t="shared" si="104"/>
        <v>0.32502147083283445</v>
      </c>
      <c r="M942" s="20">
        <f t="shared" si="101"/>
        <v>-0.39307439725674909</v>
      </c>
    </row>
    <row r="943" spans="1:13" x14ac:dyDescent="0.2">
      <c r="A943" s="13" t="s">
        <v>1214</v>
      </c>
      <c r="B943" s="13">
        <v>1</v>
      </c>
      <c r="C943" s="13">
        <v>6.6201456310679613E-2</v>
      </c>
      <c r="D943" s="13">
        <v>35.665982203969882</v>
      </c>
      <c r="E943" s="13">
        <v>0</v>
      </c>
      <c r="F943" s="13">
        <v>0</v>
      </c>
      <c r="G943" s="35">
        <f t="shared" si="98"/>
        <v>-3.7444915295945416</v>
      </c>
      <c r="H943" s="35">
        <f t="shared" si="102"/>
        <v>-3.7444915295945416</v>
      </c>
      <c r="I943" s="42">
        <f t="shared" si="103"/>
        <v>2.3101357306567611E-2</v>
      </c>
      <c r="J943" s="35">
        <f t="shared" si="99"/>
        <v>-2.3372375725953385E-2</v>
      </c>
      <c r="K943" s="20">
        <f t="shared" si="100"/>
        <v>-0.72632416076016937</v>
      </c>
      <c r="L943" s="20">
        <f t="shared" si="104"/>
        <v>0.32600188277061692</v>
      </c>
      <c r="M943" s="20">
        <f t="shared" si="101"/>
        <v>-0.39452796150194669</v>
      </c>
    </row>
    <row r="944" spans="1:13" x14ac:dyDescent="0.2">
      <c r="A944" s="13" t="s">
        <v>1215</v>
      </c>
      <c r="B944" s="13">
        <v>0.92307692307692313</v>
      </c>
      <c r="C944" s="13">
        <v>0.18523618761475547</v>
      </c>
      <c r="D944" s="13">
        <v>37.831622176591374</v>
      </c>
      <c r="E944" s="13">
        <v>0</v>
      </c>
      <c r="F944" s="13">
        <v>0</v>
      </c>
      <c r="G944" s="35">
        <f t="shared" si="98"/>
        <v>-3.8605857030162278</v>
      </c>
      <c r="H944" s="35">
        <f t="shared" si="102"/>
        <v>-3.8605857030162278</v>
      </c>
      <c r="I944" s="42">
        <f t="shared" si="103"/>
        <v>2.0621464918015694E-2</v>
      </c>
      <c r="J944" s="35">
        <f t="shared" si="99"/>
        <v>-2.0837056349856237E-2</v>
      </c>
      <c r="K944" s="20">
        <f t="shared" si="100"/>
        <v>-0.69334504317589474</v>
      </c>
      <c r="L944" s="20">
        <f t="shared" si="104"/>
        <v>0.33328936531320374</v>
      </c>
      <c r="M944" s="20">
        <f t="shared" si="101"/>
        <v>-0.4053991582527095</v>
      </c>
    </row>
    <row r="945" spans="1:13" x14ac:dyDescent="0.2">
      <c r="A945" s="13" t="s">
        <v>1216</v>
      </c>
      <c r="B945" s="13">
        <v>1</v>
      </c>
      <c r="C945" s="13">
        <v>0.21648577844311379</v>
      </c>
      <c r="D945" s="13">
        <v>36.917180013689254</v>
      </c>
      <c r="E945" s="13">
        <v>2.0833333333333332E-2</v>
      </c>
      <c r="F945" s="13">
        <v>0</v>
      </c>
      <c r="G945" s="35">
        <f t="shared" si="98"/>
        <v>-3.8264917860218786</v>
      </c>
      <c r="H945" s="35">
        <f t="shared" si="102"/>
        <v>-3.8264917860218786</v>
      </c>
      <c r="I945" s="42">
        <f t="shared" si="103"/>
        <v>2.1321405117532066E-2</v>
      </c>
      <c r="J945" s="35">
        <f t="shared" si="99"/>
        <v>-2.1551989758711913E-2</v>
      </c>
      <c r="K945" s="20">
        <f t="shared" si="100"/>
        <v>-0.68468720088819923</v>
      </c>
      <c r="L945" s="20">
        <f t="shared" si="104"/>
        <v>0.33521597210167342</v>
      </c>
      <c r="M945" s="20">
        <f t="shared" si="101"/>
        <v>-0.40829306115321023</v>
      </c>
    </row>
    <row r="946" spans="1:13" x14ac:dyDescent="0.2">
      <c r="A946" s="13" t="s">
        <v>1217</v>
      </c>
      <c r="B946" s="13">
        <v>1</v>
      </c>
      <c r="C946" s="13">
        <v>1.3436426116838488E-2</v>
      </c>
      <c r="D946" s="13">
        <v>35.581108829568791</v>
      </c>
      <c r="E946" s="13">
        <v>0</v>
      </c>
      <c r="F946" s="13">
        <v>0</v>
      </c>
      <c r="G946" s="35">
        <f t="shared" si="98"/>
        <v>-3.7511060987511207</v>
      </c>
      <c r="H946" s="35">
        <f t="shared" si="102"/>
        <v>-3.7511060987511207</v>
      </c>
      <c r="I946" s="42">
        <f t="shared" si="103"/>
        <v>2.2952551742681234E-2</v>
      </c>
      <c r="J946" s="35">
        <f t="shared" si="99"/>
        <v>-2.3220062860349517E-2</v>
      </c>
      <c r="K946" s="20">
        <f t="shared" si="100"/>
        <v>-0.74094295408239108</v>
      </c>
      <c r="L946" s="20">
        <f t="shared" si="104"/>
        <v>0.32279798008991079</v>
      </c>
      <c r="M946" s="20">
        <f t="shared" si="101"/>
        <v>-0.38978564598972976</v>
      </c>
    </row>
    <row r="947" spans="1:13" x14ac:dyDescent="0.2">
      <c r="A947" s="13" t="s">
        <v>1218</v>
      </c>
      <c r="B947" s="13">
        <v>1</v>
      </c>
      <c r="C947" s="13">
        <v>4.5720804354298601E-2</v>
      </c>
      <c r="D947" s="13">
        <v>35.915126625598901</v>
      </c>
      <c r="E947" s="13">
        <v>0</v>
      </c>
      <c r="F947" s="13">
        <v>0</v>
      </c>
      <c r="G947" s="35">
        <f t="shared" si="98"/>
        <v>-3.7753790517085282</v>
      </c>
      <c r="H947" s="35">
        <f t="shared" si="102"/>
        <v>-3.7753790517085282</v>
      </c>
      <c r="I947" s="42">
        <f t="shared" si="103"/>
        <v>2.2414470056910718E-2</v>
      </c>
      <c r="J947" s="35">
        <f t="shared" si="99"/>
        <v>-2.2669492287393952E-2</v>
      </c>
      <c r="K947" s="20">
        <f t="shared" si="100"/>
        <v>-0.73199841920283082</v>
      </c>
      <c r="L947" s="20">
        <f t="shared" si="104"/>
        <v>0.32475634136853271</v>
      </c>
      <c r="M947" s="20">
        <f t="shared" si="101"/>
        <v>-0.39268167749535693</v>
      </c>
    </row>
    <row r="948" spans="1:13" x14ac:dyDescent="0.2">
      <c r="A948" s="13" t="s">
        <v>1219</v>
      </c>
      <c r="B948" s="13">
        <v>0.625</v>
      </c>
      <c r="C948" s="13">
        <v>4.8033531260915127E-2</v>
      </c>
      <c r="D948" s="13">
        <v>42.414784394250511</v>
      </c>
      <c r="E948" s="13">
        <v>0.10526315789473684</v>
      </c>
      <c r="F948" s="13">
        <v>0</v>
      </c>
      <c r="G948" s="35">
        <f t="shared" si="98"/>
        <v>-4.097193670793458</v>
      </c>
      <c r="H948" s="35">
        <f t="shared" si="102"/>
        <v>-4.097193670793458</v>
      </c>
      <c r="I948" s="42">
        <f t="shared" si="103"/>
        <v>1.6347564852241498E-2</v>
      </c>
      <c r="J948" s="35">
        <f t="shared" si="99"/>
        <v>-1.6482660638712385E-2</v>
      </c>
      <c r="K948" s="20">
        <f t="shared" si="100"/>
        <v>-0.73135766761917087</v>
      </c>
      <c r="L948" s="20">
        <f t="shared" si="104"/>
        <v>0.32489686734005158</v>
      </c>
      <c r="M948" s="20">
        <f t="shared" si="101"/>
        <v>-0.39288981065482748</v>
      </c>
    </row>
    <row r="949" spans="1:13" x14ac:dyDescent="0.2">
      <c r="A949" s="13" t="s">
        <v>1220</v>
      </c>
      <c r="B949" s="13">
        <v>1</v>
      </c>
      <c r="C949" s="13">
        <v>0.25490494296577948</v>
      </c>
      <c r="D949" s="13">
        <v>37.497604380561256</v>
      </c>
      <c r="E949" s="13">
        <v>0</v>
      </c>
      <c r="F949" s="13">
        <v>0</v>
      </c>
      <c r="G949" s="35">
        <f t="shared" si="98"/>
        <v>-3.8742477551509888</v>
      </c>
      <c r="H949" s="35">
        <f t="shared" si="102"/>
        <v>-3.8742477551509888</v>
      </c>
      <c r="I949" s="42">
        <f t="shared" si="103"/>
        <v>2.0347342677111302E-2</v>
      </c>
      <c r="J949" s="35">
        <f t="shared" si="99"/>
        <v>-2.0557201446313875E-2</v>
      </c>
      <c r="K949" s="20">
        <f t="shared" si="100"/>
        <v>-0.67404299536598111</v>
      </c>
      <c r="L949" s="20">
        <f t="shared" si="104"/>
        <v>0.33759213846067448</v>
      </c>
      <c r="M949" s="20">
        <f t="shared" si="101"/>
        <v>-0.41187380771562443</v>
      </c>
    </row>
    <row r="950" spans="1:13" x14ac:dyDescent="0.2">
      <c r="A950" s="13" t="s">
        <v>1221</v>
      </c>
      <c r="B950" s="13">
        <v>1</v>
      </c>
      <c r="C950" s="13">
        <v>6.3610698903326214E-3</v>
      </c>
      <c r="D950" s="13">
        <v>36.084873374401099</v>
      </c>
      <c r="E950" s="13">
        <v>0</v>
      </c>
      <c r="F950" s="13">
        <v>0</v>
      </c>
      <c r="G950" s="35">
        <f t="shared" si="98"/>
        <v>-3.8037108528520314</v>
      </c>
      <c r="H950" s="35">
        <f t="shared" si="102"/>
        <v>-3.8037108528520314</v>
      </c>
      <c r="I950" s="42">
        <f t="shared" si="103"/>
        <v>2.1801990231816712E-2</v>
      </c>
      <c r="J950" s="35">
        <f t="shared" si="99"/>
        <v>-2.2043165464736891E-2</v>
      </c>
      <c r="K950" s="20">
        <f t="shared" si="100"/>
        <v>-0.74290321393586611</v>
      </c>
      <c r="L950" s="20">
        <f t="shared" si="104"/>
        <v>0.3223696173096956</v>
      </c>
      <c r="M950" s="20">
        <f t="shared" si="101"/>
        <v>-0.38915329796842923</v>
      </c>
    </row>
    <row r="951" spans="1:13" x14ac:dyDescent="0.2">
      <c r="A951" s="13" t="s">
        <v>1222</v>
      </c>
      <c r="B951" s="13">
        <v>1</v>
      </c>
      <c r="C951" s="13">
        <v>5.5294638901196274E-3</v>
      </c>
      <c r="D951" s="13">
        <v>36.413415468856947</v>
      </c>
      <c r="E951" s="13">
        <v>0</v>
      </c>
      <c r="F951" s="13">
        <v>0</v>
      </c>
      <c r="G951" s="35">
        <f t="shared" si="98"/>
        <v>-3.8369332356315846</v>
      </c>
      <c r="H951" s="35">
        <f t="shared" si="102"/>
        <v>-3.8369332356315846</v>
      </c>
      <c r="I951" s="42">
        <f t="shared" si="103"/>
        <v>2.1104610975666845E-2</v>
      </c>
      <c r="J951" s="35">
        <f t="shared" si="99"/>
        <v>-2.1330497090200958E-2</v>
      </c>
      <c r="K951" s="20">
        <f t="shared" si="100"/>
        <v>-0.74313361418766122</v>
      </c>
      <c r="L951" s="20">
        <f t="shared" si="104"/>
        <v>0.32231928902283175</v>
      </c>
      <c r="M951" s="20">
        <f t="shared" si="101"/>
        <v>-0.38907902972533409</v>
      </c>
    </row>
    <row r="952" spans="1:13" x14ac:dyDescent="0.2">
      <c r="A952" s="13" t="s">
        <v>1223</v>
      </c>
      <c r="B952" s="13">
        <v>1</v>
      </c>
      <c r="C952" s="13">
        <v>8.8450543167524296E-3</v>
      </c>
      <c r="D952" s="13">
        <v>36.479123887748116</v>
      </c>
      <c r="E952" s="13">
        <v>0</v>
      </c>
      <c r="F952" s="13">
        <v>0</v>
      </c>
      <c r="G952" s="35">
        <f t="shared" si="98"/>
        <v>-3.8425789426160573</v>
      </c>
      <c r="H952" s="35">
        <f t="shared" si="102"/>
        <v>-3.8425789426160573</v>
      </c>
      <c r="I952" s="42">
        <f t="shared" si="103"/>
        <v>2.0988289956424683E-2</v>
      </c>
      <c r="J952" s="35">
        <f t="shared" si="99"/>
        <v>-2.1211675293769015E-2</v>
      </c>
      <c r="K952" s="20">
        <f t="shared" si="100"/>
        <v>-0.74221501467184514</v>
      </c>
      <c r="L952" s="20">
        <f t="shared" si="104"/>
        <v>0.32251997105612262</v>
      </c>
      <c r="M952" s="20">
        <f t="shared" si="101"/>
        <v>-0.38937520423636601</v>
      </c>
    </row>
    <row r="953" spans="1:13" x14ac:dyDescent="0.2">
      <c r="A953" s="13" t="s">
        <v>1224</v>
      </c>
      <c r="B953" s="13">
        <v>1</v>
      </c>
      <c r="C953" s="13">
        <v>0</v>
      </c>
      <c r="D953" s="13">
        <v>36.498288843258045</v>
      </c>
      <c r="E953" s="13">
        <v>0</v>
      </c>
      <c r="F953" s="13">
        <v>0</v>
      </c>
      <c r="G953" s="35">
        <f t="shared" si="98"/>
        <v>-3.847040161192842</v>
      </c>
      <c r="H953" s="35">
        <f t="shared" si="102"/>
        <v>-3.847040161192842</v>
      </c>
      <c r="I953" s="42">
        <f t="shared" si="103"/>
        <v>2.0896817437538247E-2</v>
      </c>
      <c r="J953" s="35">
        <f t="shared" si="99"/>
        <v>-2.1118246129527059E-2</v>
      </c>
      <c r="K953" s="20">
        <f t="shared" si="100"/>
        <v>-0.74466557748788842</v>
      </c>
      <c r="L953" s="20">
        <f t="shared" si="104"/>
        <v>0.32198475407159949</v>
      </c>
      <c r="M953" s="20">
        <f t="shared" si="101"/>
        <v>-0.38858550467450192</v>
      </c>
    </row>
    <row r="954" spans="1:13" x14ac:dyDescent="0.2">
      <c r="A954" s="13" t="s">
        <v>1225</v>
      </c>
      <c r="B954" s="13">
        <v>1</v>
      </c>
      <c r="C954" s="13">
        <v>1.1403353927625773E-2</v>
      </c>
      <c r="D954" s="13">
        <v>36.580424366872002</v>
      </c>
      <c r="E954" s="13">
        <v>0</v>
      </c>
      <c r="F954" s="13">
        <v>0</v>
      </c>
      <c r="G954" s="35">
        <f t="shared" si="98"/>
        <v>-3.852015124220745</v>
      </c>
      <c r="H954" s="35">
        <f t="shared" si="102"/>
        <v>-3.852015124220745</v>
      </c>
      <c r="I954" s="42">
        <f t="shared" si="103"/>
        <v>2.0795271242103203E-2</v>
      </c>
      <c r="J954" s="35">
        <f t="shared" si="99"/>
        <v>-2.1014538030367558E-2</v>
      </c>
      <c r="K954" s="20">
        <f t="shared" si="100"/>
        <v>-0.74150622604554683</v>
      </c>
      <c r="L954" s="20">
        <f t="shared" si="104"/>
        <v>0.32267486144395341</v>
      </c>
      <c r="M954" s="20">
        <f t="shared" si="101"/>
        <v>-0.38960385761357663</v>
      </c>
    </row>
    <row r="955" spans="1:13" x14ac:dyDescent="0.2">
      <c r="A955" s="13" t="s">
        <v>1226</v>
      </c>
      <c r="B955" s="13">
        <v>1</v>
      </c>
      <c r="C955" s="13">
        <v>7.5427642276422763E-2</v>
      </c>
      <c r="D955" s="13">
        <v>37.045859000684466</v>
      </c>
      <c r="E955" s="13">
        <v>0</v>
      </c>
      <c r="F955" s="13">
        <v>0</v>
      </c>
      <c r="G955" s="35">
        <f t="shared" si="98"/>
        <v>-3.8803771731536427</v>
      </c>
      <c r="H955" s="35">
        <f t="shared" si="102"/>
        <v>-3.8803771731536427</v>
      </c>
      <c r="I955" s="42">
        <f t="shared" si="103"/>
        <v>2.0225521510245363E-2</v>
      </c>
      <c r="J955" s="35">
        <f t="shared" si="99"/>
        <v>-2.0432857790154073E-2</v>
      </c>
      <c r="K955" s="20">
        <f t="shared" si="100"/>
        <v>-0.72376800367487826</v>
      </c>
      <c r="L955" s="20">
        <f t="shared" si="104"/>
        <v>0.32656378311332945</v>
      </c>
      <c r="M955" s="20">
        <f t="shared" si="101"/>
        <v>-0.39536199157088198</v>
      </c>
    </row>
    <row r="956" spans="1:13" x14ac:dyDescent="0.2">
      <c r="A956" s="13" t="s">
        <v>1227</v>
      </c>
      <c r="B956" s="13">
        <v>1</v>
      </c>
      <c r="C956" s="13">
        <v>0.43120603333544583</v>
      </c>
      <c r="D956" s="13">
        <v>39.581108829568791</v>
      </c>
      <c r="E956" s="13">
        <v>0</v>
      </c>
      <c r="F956" s="13">
        <v>0</v>
      </c>
      <c r="G956" s="35">
        <f t="shared" si="98"/>
        <v>-4.0328491594481797</v>
      </c>
      <c r="H956" s="35">
        <f t="shared" si="102"/>
        <v>-4.0328491594481797</v>
      </c>
      <c r="I956" s="42">
        <f t="shared" si="103"/>
        <v>1.7415099089615461E-2</v>
      </c>
      <c r="J956" s="35">
        <f t="shared" si="99"/>
        <v>-1.7568525831780601E-2</v>
      </c>
      <c r="K956" s="20">
        <f t="shared" si="100"/>
        <v>-0.62519797067579674</v>
      </c>
      <c r="L956" s="20">
        <f t="shared" si="104"/>
        <v>0.34860017918285563</v>
      </c>
      <c r="M956" s="20">
        <f t="shared" si="101"/>
        <v>-0.42863166121350765</v>
      </c>
    </row>
    <row r="957" spans="1:13" x14ac:dyDescent="0.2">
      <c r="A957" s="13" t="s">
        <v>1228</v>
      </c>
      <c r="B957" s="13">
        <v>0.84615384615384615</v>
      </c>
      <c r="C957" s="13">
        <v>0.37278453038674031</v>
      </c>
      <c r="D957" s="13">
        <v>42.414784394250511</v>
      </c>
      <c r="E957" s="13">
        <v>0.15094339622641509</v>
      </c>
      <c r="F957" s="13">
        <v>0</v>
      </c>
      <c r="G957" s="35">
        <f t="shared" si="98"/>
        <v>-4.1960752477867427</v>
      </c>
      <c r="H957" s="35">
        <f t="shared" si="102"/>
        <v>-4.1960752477867427</v>
      </c>
      <c r="I957" s="42">
        <f t="shared" si="103"/>
        <v>1.4831268370878014E-2</v>
      </c>
      <c r="J957" s="35">
        <f t="shared" si="99"/>
        <v>-1.4942351334097445E-2</v>
      </c>
      <c r="K957" s="20">
        <f t="shared" si="100"/>
        <v>-0.64138391568602782</v>
      </c>
      <c r="L957" s="20">
        <f t="shared" si="104"/>
        <v>0.34493377039615253</v>
      </c>
      <c r="M957" s="20">
        <f t="shared" si="101"/>
        <v>-0.42301893455954714</v>
      </c>
    </row>
    <row r="958" spans="1:13" x14ac:dyDescent="0.2">
      <c r="A958" s="13" t="s">
        <v>1229</v>
      </c>
      <c r="B958" s="13">
        <v>1</v>
      </c>
      <c r="C958" s="13">
        <v>1.3231932685618555E-2</v>
      </c>
      <c r="D958" s="13">
        <v>37.327857631759066</v>
      </c>
      <c r="E958" s="13">
        <v>0</v>
      </c>
      <c r="F958" s="13">
        <v>0</v>
      </c>
      <c r="G958" s="35">
        <f t="shared" si="98"/>
        <v>-3.9265288425936595</v>
      </c>
      <c r="H958" s="35">
        <f t="shared" si="102"/>
        <v>-3.9265288425936595</v>
      </c>
      <c r="I958" s="42">
        <f t="shared" si="103"/>
        <v>1.9330926527110718E-2</v>
      </c>
      <c r="J958" s="35">
        <f t="shared" si="99"/>
        <v>-1.9520212236720024E-2</v>
      </c>
      <c r="K958" s="20">
        <f t="shared" si="100"/>
        <v>-0.74099960992425784</v>
      </c>
      <c r="L958" s="20">
        <f t="shared" si="104"/>
        <v>0.32278559527871248</v>
      </c>
      <c r="M958" s="20">
        <f t="shared" si="101"/>
        <v>-0.38976735794925199</v>
      </c>
    </row>
    <row r="959" spans="1:13" x14ac:dyDescent="0.2">
      <c r="A959" s="13" t="s">
        <v>1230</v>
      </c>
      <c r="B959" s="13">
        <v>1</v>
      </c>
      <c r="C959" s="13">
        <v>5.2689966098084809E-2</v>
      </c>
      <c r="D959" s="13">
        <v>37.746748802190282</v>
      </c>
      <c r="E959" s="13">
        <v>0</v>
      </c>
      <c r="F959" s="13">
        <v>0</v>
      </c>
      <c r="G959" s="35">
        <f t="shared" si="98"/>
        <v>-3.9572648926224234</v>
      </c>
      <c r="H959" s="35">
        <f t="shared" si="102"/>
        <v>-3.9572648926224234</v>
      </c>
      <c r="I959" s="42">
        <f t="shared" si="103"/>
        <v>1.8756783309972571E-2</v>
      </c>
      <c r="J959" s="35">
        <f t="shared" si="99"/>
        <v>-1.8934922836773813E-2</v>
      </c>
      <c r="K959" s="20">
        <f t="shared" si="100"/>
        <v>-0.73006758101725089</v>
      </c>
      <c r="L959" s="20">
        <f t="shared" si="104"/>
        <v>0.32517989740383302</v>
      </c>
      <c r="M959" s="20">
        <f t="shared" si="101"/>
        <v>-0.39330913830329917</v>
      </c>
    </row>
    <row r="960" spans="1:13" x14ac:dyDescent="0.2">
      <c r="A960" s="13" t="s">
        <v>1231</v>
      </c>
      <c r="B960" s="13">
        <v>1</v>
      </c>
      <c r="C960" s="13">
        <v>4.2264739828015019E-4</v>
      </c>
      <c r="D960" s="13">
        <v>37.497604380561256</v>
      </c>
      <c r="E960" s="13">
        <v>0</v>
      </c>
      <c r="F960" s="13">
        <v>0</v>
      </c>
      <c r="G960" s="35">
        <f t="shared" si="98"/>
        <v>-3.9472447753324427</v>
      </c>
      <c r="H960" s="35">
        <f t="shared" si="102"/>
        <v>-3.9472447753324427</v>
      </c>
      <c r="I960" s="42">
        <f t="shared" si="103"/>
        <v>1.8942095276765922E-2</v>
      </c>
      <c r="J960" s="35">
        <f t="shared" si="99"/>
        <v>-1.9123794937311377E-2</v>
      </c>
      <c r="K960" s="20">
        <f t="shared" si="100"/>
        <v>-0.74454848109012395</v>
      </c>
      <c r="L960" s="20">
        <f t="shared" si="104"/>
        <v>0.32201031798604912</v>
      </c>
      <c r="M960" s="20">
        <f t="shared" si="101"/>
        <v>-0.38862320942604961</v>
      </c>
    </row>
    <row r="961" spans="1:13" x14ac:dyDescent="0.2">
      <c r="A961" s="13" t="s">
        <v>1232</v>
      </c>
      <c r="B961" s="13">
        <v>0.93333333333333335</v>
      </c>
      <c r="C961" s="13">
        <v>0.46887966804979253</v>
      </c>
      <c r="D961" s="13">
        <v>41.664613278576319</v>
      </c>
      <c r="E961" s="13">
        <v>0</v>
      </c>
      <c r="F961" s="13">
        <v>0</v>
      </c>
      <c r="G961" s="35">
        <f t="shared" si="98"/>
        <v>-4.1729927139006673</v>
      </c>
      <c r="H961" s="35">
        <f t="shared" si="102"/>
        <v>-4.1729927139006673</v>
      </c>
      <c r="I961" s="42">
        <f t="shared" si="103"/>
        <v>1.5172338718243953E-2</v>
      </c>
      <c r="J961" s="35">
        <f t="shared" si="99"/>
        <v>-1.5288616283618337E-2</v>
      </c>
      <c r="K961" s="20">
        <f t="shared" si="100"/>
        <v>-0.61476031760211003</v>
      </c>
      <c r="L961" s="20">
        <f t="shared" si="104"/>
        <v>0.35097407136350445</v>
      </c>
      <c r="M961" s="20">
        <f t="shared" si="101"/>
        <v>-0.43228261140198676</v>
      </c>
    </row>
    <row r="962" spans="1:13" x14ac:dyDescent="0.2">
      <c r="A962" s="13" t="s">
        <v>1233</v>
      </c>
      <c r="B962" s="13">
        <v>1</v>
      </c>
      <c r="C962" s="13">
        <v>8.2463162958805424E-3</v>
      </c>
      <c r="D962" s="13">
        <v>37.598904859685149</v>
      </c>
      <c r="E962" s="13">
        <v>0</v>
      </c>
      <c r="F962" s="13">
        <v>0</v>
      </c>
      <c r="G962" s="35">
        <f t="shared" ref="G962:G1000" si="105">$V$2+$V$3*B962+$V$4*C962+$V$5*D962+$V$6*E962</f>
        <v>-3.9551706111300526</v>
      </c>
      <c r="H962" s="35">
        <f t="shared" si="102"/>
        <v>-3.9551706111300526</v>
      </c>
      <c r="I962" s="42">
        <f t="shared" si="103"/>
        <v>1.8795367363624537E-2</v>
      </c>
      <c r="J962" s="35">
        <f t="shared" ref="J962:J1025" si="106">F962*LN(I962)+(1-F962)*LN(1-I962)</f>
        <v>-1.8974245210278105E-2</v>
      </c>
      <c r="K962" s="20">
        <f t="shared" ref="K962:K1000" si="107">MIN(MAX($P$2+$P$3*C962,-35),35)</f>
        <v>-0.74238089778323779</v>
      </c>
      <c r="L962" s="20">
        <f t="shared" si="104"/>
        <v>0.32248372652420954</v>
      </c>
      <c r="M962" s="20">
        <f t="shared" ref="M962:M1025" si="108">F962*LN(L962)+(1-F962)*LN(1-L962)</f>
        <v>-0.3893217066262884</v>
      </c>
    </row>
    <row r="963" spans="1:13" x14ac:dyDescent="0.2">
      <c r="A963" s="13" t="s">
        <v>1234</v>
      </c>
      <c r="B963" s="13">
        <v>1</v>
      </c>
      <c r="C963" s="13">
        <v>2.2648390016811071E-2</v>
      </c>
      <c r="D963" s="13">
        <v>38.25051334702259</v>
      </c>
      <c r="E963" s="13">
        <v>0</v>
      </c>
      <c r="F963" s="13">
        <v>0</v>
      </c>
      <c r="G963" s="35">
        <f t="shared" si="105"/>
        <v>-4.0164573962188017</v>
      </c>
      <c r="H963" s="35">
        <f t="shared" ref="H963:H1000" si="109">MIN(MAX(G963,-35),35)</f>
        <v>-4.0164573962188017</v>
      </c>
      <c r="I963" s="42">
        <f t="shared" ref="I963:I1000" si="110">1/(1+EXP(-H963))</f>
        <v>1.7697822009454717E-2</v>
      </c>
      <c r="J963" s="35">
        <f t="shared" si="106"/>
        <v>-1.78563010681555E-2</v>
      </c>
      <c r="K963" s="20">
        <f t="shared" si="107"/>
        <v>-0.73839073728557048</v>
      </c>
      <c r="L963" s="20">
        <f t="shared" ref="L963:L1000" si="111">1/(1+EXP(-K963))</f>
        <v>0.32335614539474672</v>
      </c>
      <c r="M963" s="20">
        <f t="shared" si="108"/>
        <v>-0.3906102085887192</v>
      </c>
    </row>
    <row r="964" spans="1:13" x14ac:dyDescent="0.2">
      <c r="A964" s="13" t="s">
        <v>1235</v>
      </c>
      <c r="B964" s="13">
        <v>0.94444444444444442</v>
      </c>
      <c r="C964" s="13">
        <v>0.19131311222400704</v>
      </c>
      <c r="D964" s="13">
        <v>40.542094455852158</v>
      </c>
      <c r="E964" s="13">
        <v>0</v>
      </c>
      <c r="F964" s="13">
        <v>0</v>
      </c>
      <c r="G964" s="35">
        <f t="shared" si="105"/>
        <v>-4.1496202987422164</v>
      </c>
      <c r="H964" s="35">
        <f t="shared" si="109"/>
        <v>-4.1496202987422164</v>
      </c>
      <c r="I964" s="42">
        <f t="shared" si="110"/>
        <v>1.5525559060919252E-2</v>
      </c>
      <c r="J964" s="35">
        <f t="shared" si="106"/>
        <v>-1.5647342703566564E-2</v>
      </c>
      <c r="K964" s="20">
        <f t="shared" si="107"/>
        <v>-0.69166140337561388</v>
      </c>
      <c r="L964" s="20">
        <f t="shared" si="111"/>
        <v>0.3336635877609575</v>
      </c>
      <c r="M964" s="20">
        <f t="shared" si="108"/>
        <v>-0.40596061249162374</v>
      </c>
    </row>
    <row r="965" spans="1:13" x14ac:dyDescent="0.2">
      <c r="A965" s="13" t="s">
        <v>1236</v>
      </c>
      <c r="B965" s="13">
        <v>1</v>
      </c>
      <c r="C965" s="13">
        <v>0</v>
      </c>
      <c r="D965" s="13">
        <v>38.997946611909654</v>
      </c>
      <c r="E965" s="13">
        <v>0</v>
      </c>
      <c r="F965" s="13">
        <v>0</v>
      </c>
      <c r="G965" s="35">
        <f t="shared" si="105"/>
        <v>-4.0979922151348829</v>
      </c>
      <c r="H965" s="35">
        <f t="shared" si="109"/>
        <v>-4.0979922151348829</v>
      </c>
      <c r="I965" s="42">
        <f t="shared" si="110"/>
        <v>1.6334728960253092E-2</v>
      </c>
      <c r="J965" s="35">
        <f t="shared" si="106"/>
        <v>-1.6469611508977796E-2</v>
      </c>
      <c r="K965" s="20">
        <f t="shared" si="107"/>
        <v>-0.74466557748788842</v>
      </c>
      <c r="L965" s="20">
        <f t="shared" si="111"/>
        <v>0.32198475407159949</v>
      </c>
      <c r="M965" s="20">
        <f t="shared" si="108"/>
        <v>-0.38858550467450192</v>
      </c>
    </row>
    <row r="966" spans="1:13" x14ac:dyDescent="0.2">
      <c r="A966" s="13" t="s">
        <v>1237</v>
      </c>
      <c r="B966" s="13">
        <v>1</v>
      </c>
      <c r="C966" s="13">
        <v>0.1271467940266075</v>
      </c>
      <c r="D966" s="13">
        <v>39.832991101984945</v>
      </c>
      <c r="E966" s="13">
        <v>0</v>
      </c>
      <c r="F966" s="13">
        <v>0</v>
      </c>
      <c r="G966" s="35">
        <f t="shared" si="105"/>
        <v>-4.145354698170987</v>
      </c>
      <c r="H966" s="35">
        <f t="shared" si="109"/>
        <v>-4.145354698170987</v>
      </c>
      <c r="I966" s="42">
        <f t="shared" si="110"/>
        <v>1.5590891616956102E-2</v>
      </c>
      <c r="J966" s="35">
        <f t="shared" si="106"/>
        <v>-1.5713707782479824E-2</v>
      </c>
      <c r="K966" s="20">
        <f t="shared" si="107"/>
        <v>-0.70943897576645065</v>
      </c>
      <c r="L966" s="20">
        <f t="shared" si="111"/>
        <v>0.32972281788727104</v>
      </c>
      <c r="M966" s="20">
        <f t="shared" si="108"/>
        <v>-0.40006394750343355</v>
      </c>
    </row>
    <row r="967" spans="1:13" x14ac:dyDescent="0.2">
      <c r="A967" s="13" t="s">
        <v>1238</v>
      </c>
      <c r="B967" s="13">
        <v>1</v>
      </c>
      <c r="C967" s="13">
        <v>5.4701824706187209E-2</v>
      </c>
      <c r="D967" s="13">
        <v>39.915126625598901</v>
      </c>
      <c r="E967" s="13">
        <v>0</v>
      </c>
      <c r="F967" s="13">
        <v>0</v>
      </c>
      <c r="G967" s="35">
        <f t="shared" si="105"/>
        <v>-4.1743811486733708</v>
      </c>
      <c r="H967" s="35">
        <f t="shared" si="109"/>
        <v>-4.1743811486733708</v>
      </c>
      <c r="I967" s="42">
        <f t="shared" si="110"/>
        <v>1.5151606492338879E-2</v>
      </c>
      <c r="J967" s="35">
        <f t="shared" si="106"/>
        <v>-1.5267564876859959E-2</v>
      </c>
      <c r="K967" s="20">
        <f t="shared" si="107"/>
        <v>-0.72951018637391729</v>
      </c>
      <c r="L967" s="20">
        <f t="shared" si="111"/>
        <v>0.3253022228482102</v>
      </c>
      <c r="M967" s="20">
        <f t="shared" si="108"/>
        <v>-0.39349042592689859</v>
      </c>
    </row>
    <row r="968" spans="1:13" x14ac:dyDescent="0.2">
      <c r="A968" s="13" t="s">
        <v>1239</v>
      </c>
      <c r="B968" s="13">
        <v>1</v>
      </c>
      <c r="C968" s="13">
        <v>0.41084295612009236</v>
      </c>
      <c r="D968" s="13">
        <v>42.414784394250511</v>
      </c>
      <c r="E968" s="13">
        <v>0</v>
      </c>
      <c r="F968" s="13">
        <v>0</v>
      </c>
      <c r="G968" s="35">
        <f t="shared" si="105"/>
        <v>-4.3231758352461318</v>
      </c>
      <c r="H968" s="35">
        <f t="shared" si="109"/>
        <v>-4.3231758352461318</v>
      </c>
      <c r="I968" s="42">
        <f t="shared" si="110"/>
        <v>1.3084245145571154E-2</v>
      </c>
      <c r="J968" s="35">
        <f t="shared" si="106"/>
        <v>-1.3170597948997661E-2</v>
      </c>
      <c r="K968" s="20">
        <f t="shared" si="107"/>
        <v>-0.63083965449786794</v>
      </c>
      <c r="L968" s="20">
        <f t="shared" si="111"/>
        <v>0.34732017308431279</v>
      </c>
      <c r="M968" s="20">
        <f t="shared" si="108"/>
        <v>-0.42666858094946114</v>
      </c>
    </row>
    <row r="969" spans="1:13" x14ac:dyDescent="0.2">
      <c r="A969" s="13" t="s">
        <v>1240</v>
      </c>
      <c r="B969" s="13">
        <v>1</v>
      </c>
      <c r="C969" s="13">
        <v>0.40938887366401755</v>
      </c>
      <c r="D969" s="13">
        <v>42.414784394250511</v>
      </c>
      <c r="E969" s="13">
        <v>0</v>
      </c>
      <c r="F969" s="13">
        <v>0</v>
      </c>
      <c r="G969" s="35">
        <f t="shared" si="105"/>
        <v>-4.3235929317917083</v>
      </c>
      <c r="H969" s="35">
        <f t="shared" si="109"/>
        <v>-4.3235929317917083</v>
      </c>
      <c r="I969" s="42">
        <f t="shared" si="110"/>
        <v>1.3078860251694137E-2</v>
      </c>
      <c r="J969" s="35">
        <f t="shared" si="106"/>
        <v>-1.31651416786323E-2</v>
      </c>
      <c r="K969" s="20">
        <f t="shared" si="107"/>
        <v>-0.63124251470321113</v>
      </c>
      <c r="L969" s="20">
        <f t="shared" si="111"/>
        <v>0.34722885477751175</v>
      </c>
      <c r="M969" s="20">
        <f t="shared" si="108"/>
        <v>-0.42652867786784582</v>
      </c>
    </row>
    <row r="970" spans="1:13" x14ac:dyDescent="0.2">
      <c r="A970" s="13" t="s">
        <v>1241</v>
      </c>
      <c r="B970" s="13">
        <v>0.88888888888888884</v>
      </c>
      <c r="C970" s="13">
        <v>0.10123076923076924</v>
      </c>
      <c r="D970" s="13">
        <v>42.414784394250511</v>
      </c>
      <c r="E970" s="13">
        <v>0</v>
      </c>
      <c r="F970" s="13">
        <v>0</v>
      </c>
      <c r="G970" s="35">
        <f t="shared" si="105"/>
        <v>-4.3149491532928481</v>
      </c>
      <c r="H970" s="35">
        <f t="shared" si="109"/>
        <v>-4.3149491532928481</v>
      </c>
      <c r="I970" s="42">
        <f t="shared" si="110"/>
        <v>1.3190903321066831E-2</v>
      </c>
      <c r="J970" s="35">
        <f t="shared" si="106"/>
        <v>-1.3278676008121932E-2</v>
      </c>
      <c r="K970" s="20">
        <f t="shared" si="107"/>
        <v>-0.7166191291527394</v>
      </c>
      <c r="L970" s="20">
        <f t="shared" si="111"/>
        <v>0.32813790774270829</v>
      </c>
      <c r="M970" s="20">
        <f t="shared" si="108"/>
        <v>-0.397702179374684</v>
      </c>
    </row>
    <row r="971" spans="1:13" x14ac:dyDescent="0.2">
      <c r="A971" s="13" t="s">
        <v>1242</v>
      </c>
      <c r="B971" s="13">
        <v>0.88888888888888884</v>
      </c>
      <c r="C971" s="13">
        <v>7.1789074420702134E-2</v>
      </c>
      <c r="D971" s="13">
        <v>42.414784394250511</v>
      </c>
      <c r="E971" s="13">
        <v>3.2258064516129031E-2</v>
      </c>
      <c r="F971" s="13">
        <v>0</v>
      </c>
      <c r="G971" s="35">
        <f t="shared" si="105"/>
        <v>-4.3226126279995221</v>
      </c>
      <c r="H971" s="35">
        <f t="shared" si="109"/>
        <v>-4.3226126279995221</v>
      </c>
      <c r="I971" s="42">
        <f t="shared" si="110"/>
        <v>1.3091519862383171E-2</v>
      </c>
      <c r="J971" s="35">
        <f t="shared" si="106"/>
        <v>-1.3177969139079454E-2</v>
      </c>
      <c r="K971" s="20">
        <f t="shared" si="107"/>
        <v>-0.72477608556692408</v>
      </c>
      <c r="L971" s="20">
        <f t="shared" si="111"/>
        <v>0.32634212463901485</v>
      </c>
      <c r="M971" s="20">
        <f t="shared" si="108"/>
        <v>-0.39503290026598981</v>
      </c>
    </row>
    <row r="972" spans="1:13" x14ac:dyDescent="0.2">
      <c r="A972" s="13" t="s">
        <v>1243</v>
      </c>
      <c r="B972" s="13">
        <v>1</v>
      </c>
      <c r="C972" s="13">
        <v>7.9006564752329797E-2</v>
      </c>
      <c r="D972" s="13">
        <v>40.580424366872002</v>
      </c>
      <c r="E972" s="13">
        <v>0</v>
      </c>
      <c r="F972" s="13">
        <v>0</v>
      </c>
      <c r="G972" s="35">
        <f t="shared" si="105"/>
        <v>-4.234201728337716</v>
      </c>
      <c r="H972" s="35">
        <f t="shared" si="109"/>
        <v>-4.234201728337716</v>
      </c>
      <c r="I972" s="42">
        <f t="shared" si="110"/>
        <v>1.4284373441998413E-2</v>
      </c>
      <c r="J972" s="35">
        <f t="shared" si="106"/>
        <v>-1.4387377176791274E-2</v>
      </c>
      <c r="K972" s="20">
        <f t="shared" si="107"/>
        <v>-0.72277644680853459</v>
      </c>
      <c r="L972" s="20">
        <f t="shared" si="111"/>
        <v>0.32678188366836347</v>
      </c>
      <c r="M972" s="20">
        <f t="shared" si="108"/>
        <v>-0.39568590625568417</v>
      </c>
    </row>
    <row r="973" spans="1:13" x14ac:dyDescent="0.2">
      <c r="A973" s="13" t="s">
        <v>1244</v>
      </c>
      <c r="B973" s="13">
        <v>0.93333333333333335</v>
      </c>
      <c r="C973" s="13">
        <v>7.7613739078035556E-3</v>
      </c>
      <c r="D973" s="13">
        <v>41.412731006160165</v>
      </c>
      <c r="E973" s="13">
        <v>0</v>
      </c>
      <c r="F973" s="13">
        <v>0</v>
      </c>
      <c r="G973" s="35">
        <f t="shared" si="105"/>
        <v>-4.2799746634023199</v>
      </c>
      <c r="H973" s="35">
        <f t="shared" si="109"/>
        <v>-4.2799746634023199</v>
      </c>
      <c r="I973" s="42">
        <f t="shared" si="110"/>
        <v>1.3654000315513377E-2</v>
      </c>
      <c r="J973" s="35">
        <f t="shared" si="106"/>
        <v>-1.3748073475967177E-2</v>
      </c>
      <c r="K973" s="20">
        <f t="shared" si="107"/>
        <v>-0.74251525329328749</v>
      </c>
      <c r="L973" s="20">
        <f t="shared" si="111"/>
        <v>0.32245437216135842</v>
      </c>
      <c r="M973" s="20">
        <f t="shared" si="108"/>
        <v>-0.38927838113270435</v>
      </c>
    </row>
    <row r="974" spans="1:13" x14ac:dyDescent="0.2">
      <c r="A974" s="13" t="s">
        <v>1245</v>
      </c>
      <c r="B974" s="13">
        <v>1</v>
      </c>
      <c r="C974" s="13">
        <v>0.32762972453555411</v>
      </c>
      <c r="D974" s="13">
        <v>42.414784394250511</v>
      </c>
      <c r="E974" s="13">
        <v>0</v>
      </c>
      <c r="F974" s="13">
        <v>0</v>
      </c>
      <c r="G974" s="35">
        <f t="shared" si="105"/>
        <v>-4.3470451497373208</v>
      </c>
      <c r="H974" s="35">
        <f t="shared" si="109"/>
        <v>-4.3470451497373208</v>
      </c>
      <c r="I974" s="42">
        <f t="shared" si="110"/>
        <v>1.2779574996457842E-2</v>
      </c>
      <c r="J974" s="35">
        <f t="shared" si="106"/>
        <v>-1.2861936211635568E-2</v>
      </c>
      <c r="K974" s="20">
        <f t="shared" si="107"/>
        <v>-0.65389426149306185</v>
      </c>
      <c r="L974" s="20">
        <f t="shared" si="111"/>
        <v>0.34211251175564117</v>
      </c>
      <c r="M974" s="20">
        <f t="shared" si="108"/>
        <v>-0.41872135278745676</v>
      </c>
    </row>
    <row r="975" spans="1:13" x14ac:dyDescent="0.2">
      <c r="A975" s="13" t="s">
        <v>1246</v>
      </c>
      <c r="B975" s="13">
        <v>1</v>
      </c>
      <c r="C975" s="13">
        <v>0.14025770101140719</v>
      </c>
      <c r="D975" s="13">
        <v>41.251197809719372</v>
      </c>
      <c r="E975" s="13">
        <v>0</v>
      </c>
      <c r="F975" s="13">
        <v>0</v>
      </c>
      <c r="G975" s="35">
        <f t="shared" si="105"/>
        <v>-4.283974142962844</v>
      </c>
      <c r="H975" s="35">
        <f t="shared" si="109"/>
        <v>-4.283974142962844</v>
      </c>
      <c r="I975" s="42">
        <f t="shared" si="110"/>
        <v>1.3600241689427564E-2</v>
      </c>
      <c r="J975" s="35">
        <f t="shared" si="106"/>
        <v>-1.3693572153755489E-2</v>
      </c>
      <c r="K975" s="20">
        <f t="shared" si="107"/>
        <v>-0.70580653892762868</v>
      </c>
      <c r="L975" s="20">
        <f t="shared" si="111"/>
        <v>0.33052610303100505</v>
      </c>
      <c r="M975" s="20">
        <f t="shared" si="108"/>
        <v>-0.4012631034549155</v>
      </c>
    </row>
    <row r="976" spans="1:13" x14ac:dyDescent="0.2">
      <c r="A976" s="13" t="s">
        <v>1247</v>
      </c>
      <c r="B976" s="13">
        <v>1</v>
      </c>
      <c r="C976" s="13">
        <v>1.8881720430107527E-2</v>
      </c>
      <c r="D976" s="13">
        <v>40.6652977412731</v>
      </c>
      <c r="E976" s="13">
        <v>0</v>
      </c>
      <c r="F976" s="13">
        <v>0</v>
      </c>
      <c r="G976" s="35">
        <f t="shared" si="105"/>
        <v>-4.2599690756911022</v>
      </c>
      <c r="H976" s="35">
        <f t="shared" si="109"/>
        <v>-4.2599690756911022</v>
      </c>
      <c r="I976" s="42">
        <f t="shared" si="110"/>
        <v>1.3926064956737016E-2</v>
      </c>
      <c r="J976" s="35">
        <f t="shared" si="106"/>
        <v>-1.4023942359827981E-2</v>
      </c>
      <c r="K976" s="20">
        <f t="shared" si="107"/>
        <v>-0.73943431034899587</v>
      </c>
      <c r="L976" s="20">
        <f t="shared" si="111"/>
        <v>0.32312785689639184</v>
      </c>
      <c r="M976" s="20">
        <f t="shared" si="108"/>
        <v>-0.39027288195068016</v>
      </c>
    </row>
    <row r="977" spans="1:13" x14ac:dyDescent="0.2">
      <c r="A977" s="13" t="s">
        <v>1248</v>
      </c>
      <c r="B977" s="13">
        <v>1</v>
      </c>
      <c r="C977" s="13">
        <v>9.3798774220564166E-2</v>
      </c>
      <c r="D977" s="13">
        <v>41.251197809719372</v>
      </c>
      <c r="E977" s="13">
        <v>0</v>
      </c>
      <c r="F977" s="13">
        <v>0</v>
      </c>
      <c r="G977" s="35">
        <f t="shared" si="105"/>
        <v>-4.2973006622360099</v>
      </c>
      <c r="H977" s="35">
        <f t="shared" si="109"/>
        <v>-4.2973006622360099</v>
      </c>
      <c r="I977" s="42">
        <f t="shared" si="110"/>
        <v>1.3422616763399516E-2</v>
      </c>
      <c r="J977" s="35">
        <f t="shared" si="106"/>
        <v>-1.3513514389509295E-2</v>
      </c>
      <c r="K977" s="20">
        <f t="shared" si="107"/>
        <v>-0.71867819741493577</v>
      </c>
      <c r="L977" s="20">
        <f t="shared" si="111"/>
        <v>0.32768411925413238</v>
      </c>
      <c r="M977" s="20">
        <f t="shared" si="108"/>
        <v>-0.39702698826914684</v>
      </c>
    </row>
    <row r="978" spans="1:13" x14ac:dyDescent="0.2">
      <c r="A978" s="13" t="s">
        <v>1249</v>
      </c>
      <c r="B978" s="13">
        <v>1</v>
      </c>
      <c r="C978" s="13">
        <v>0.24356020942408377</v>
      </c>
      <c r="D978" s="13">
        <v>42.414784394250511</v>
      </c>
      <c r="E978" s="13">
        <v>0</v>
      </c>
      <c r="F978" s="13">
        <v>0</v>
      </c>
      <c r="G978" s="35">
        <f t="shared" si="105"/>
        <v>-4.371160085031943</v>
      </c>
      <c r="H978" s="35">
        <f t="shared" si="109"/>
        <v>-4.371160085031943</v>
      </c>
      <c r="I978" s="42">
        <f t="shared" si="110"/>
        <v>1.2478882261694682E-2</v>
      </c>
      <c r="J978" s="35">
        <f t="shared" si="106"/>
        <v>-1.2557397384068657E-2</v>
      </c>
      <c r="K978" s="20">
        <f t="shared" si="107"/>
        <v>-0.67718610576187144</v>
      </c>
      <c r="L978" s="20">
        <f t="shared" si="111"/>
        <v>0.33688962371496878</v>
      </c>
      <c r="M978" s="20">
        <f t="shared" si="108"/>
        <v>-0.41081382258462279</v>
      </c>
    </row>
    <row r="979" spans="1:13" x14ac:dyDescent="0.2">
      <c r="A979" s="13" t="s">
        <v>1250</v>
      </c>
      <c r="B979" s="13">
        <v>1</v>
      </c>
      <c r="C979" s="13">
        <v>0.24017320586788854</v>
      </c>
      <c r="D979" s="13">
        <v>42.414784394250511</v>
      </c>
      <c r="E979" s="13">
        <v>0</v>
      </c>
      <c r="F979" s="13">
        <v>0</v>
      </c>
      <c r="G979" s="35">
        <f t="shared" si="105"/>
        <v>-4.3721316306807072</v>
      </c>
      <c r="H979" s="35">
        <f t="shared" si="109"/>
        <v>-4.3721316306807072</v>
      </c>
      <c r="I979" s="42">
        <f t="shared" si="110"/>
        <v>1.2466915418476474E-2</v>
      </c>
      <c r="J979" s="35">
        <f t="shared" si="106"/>
        <v>-1.2545279394390867E-2</v>
      </c>
      <c r="K979" s="20">
        <f t="shared" si="107"/>
        <v>-0.67812449061236335</v>
      </c>
      <c r="L979" s="20">
        <f t="shared" si="111"/>
        <v>0.3366800253230367</v>
      </c>
      <c r="M979" s="20">
        <f t="shared" si="108"/>
        <v>-0.41049778881243926</v>
      </c>
    </row>
    <row r="980" spans="1:13" x14ac:dyDescent="0.2">
      <c r="A980" s="13" t="s">
        <v>1251</v>
      </c>
      <c r="B980" s="13">
        <v>1</v>
      </c>
      <c r="C980" s="13">
        <v>0.16220068415051311</v>
      </c>
      <c r="D980" s="13">
        <v>42.414784394250511</v>
      </c>
      <c r="E980" s="13">
        <v>0</v>
      </c>
      <c r="F980" s="13">
        <v>0</v>
      </c>
      <c r="G980" s="35">
        <f t="shared" si="105"/>
        <v>-4.3944976728004921</v>
      </c>
      <c r="H980" s="35">
        <f t="shared" si="109"/>
        <v>-4.3944976728004921</v>
      </c>
      <c r="I980" s="42">
        <f t="shared" si="110"/>
        <v>1.2194537496228184E-2</v>
      </c>
      <c r="J980" s="35">
        <f t="shared" si="106"/>
        <v>-1.2269500921504384E-2</v>
      </c>
      <c r="K980" s="20">
        <f t="shared" si="107"/>
        <v>-0.6997271349321198</v>
      </c>
      <c r="L980" s="20">
        <f t="shared" si="111"/>
        <v>0.33187272830620168</v>
      </c>
      <c r="M980" s="20">
        <f t="shared" si="108"/>
        <v>-0.40327659710563557</v>
      </c>
    </row>
    <row r="981" spans="1:13" x14ac:dyDescent="0.2">
      <c r="A981" s="13" t="s">
        <v>1252</v>
      </c>
      <c r="B981" s="13">
        <v>1</v>
      </c>
      <c r="C981" s="13">
        <v>0.15104822707272883</v>
      </c>
      <c r="D981" s="13">
        <v>42.414784394250511</v>
      </c>
      <c r="E981" s="13">
        <v>0</v>
      </c>
      <c r="F981" s="13">
        <v>0</v>
      </c>
      <c r="G981" s="35">
        <f t="shared" si="105"/>
        <v>-4.3976967013716717</v>
      </c>
      <c r="H981" s="35">
        <f t="shared" si="109"/>
        <v>-4.3976967013716717</v>
      </c>
      <c r="I981" s="42">
        <f t="shared" si="110"/>
        <v>1.2156062612497588E-2</v>
      </c>
      <c r="J981" s="35">
        <f t="shared" si="106"/>
        <v>-1.2230551820780707E-2</v>
      </c>
      <c r="K981" s="20">
        <f t="shared" si="107"/>
        <v>-0.70281697425289991</v>
      </c>
      <c r="L981" s="20">
        <f t="shared" si="111"/>
        <v>0.3311879645528884</v>
      </c>
      <c r="M981" s="20">
        <f t="shared" si="108"/>
        <v>-0.40225222178876763</v>
      </c>
    </row>
    <row r="982" spans="1:13" x14ac:dyDescent="0.2">
      <c r="A982" s="13" t="s">
        <v>1253</v>
      </c>
      <c r="B982" s="13">
        <v>1</v>
      </c>
      <c r="C982" s="13">
        <v>0.11182810230075341</v>
      </c>
      <c r="D982" s="13">
        <v>42.25051334702259</v>
      </c>
      <c r="E982" s="13">
        <v>0</v>
      </c>
      <c r="F982" s="13">
        <v>0</v>
      </c>
      <c r="G982" s="35">
        <f t="shared" si="105"/>
        <v>-4.3924548848652725</v>
      </c>
      <c r="H982" s="35">
        <f t="shared" si="109"/>
        <v>-4.3924548848652725</v>
      </c>
      <c r="I982" s="42">
        <f t="shared" si="110"/>
        <v>1.221916911037896E-2</v>
      </c>
      <c r="J982" s="35">
        <f t="shared" si="106"/>
        <v>-1.2294436925802885E-2</v>
      </c>
      <c r="K982" s="20">
        <f t="shared" si="107"/>
        <v>-0.71368308948124259</v>
      </c>
      <c r="L982" s="20">
        <f t="shared" si="111"/>
        <v>0.32878552341130518</v>
      </c>
      <c r="M982" s="20">
        <f t="shared" si="108"/>
        <v>-0.39866655584257932</v>
      </c>
    </row>
    <row r="983" spans="1:13" x14ac:dyDescent="0.2">
      <c r="A983" s="13" t="s">
        <v>1254</v>
      </c>
      <c r="B983" s="13">
        <v>1</v>
      </c>
      <c r="C983" s="13">
        <v>0</v>
      </c>
      <c r="D983" s="13">
        <v>41.57973990417522</v>
      </c>
      <c r="E983" s="13">
        <v>0</v>
      </c>
      <c r="F983" s="13">
        <v>0</v>
      </c>
      <c r="G983" s="35">
        <f t="shared" si="105"/>
        <v>-4.3571902292283591</v>
      </c>
      <c r="H983" s="35">
        <f t="shared" si="109"/>
        <v>-4.3571902292283591</v>
      </c>
      <c r="I983" s="42">
        <f t="shared" si="110"/>
        <v>1.265221269187752E-2</v>
      </c>
      <c r="J983" s="35">
        <f t="shared" si="106"/>
        <v>-1.2732933522376384E-2</v>
      </c>
      <c r="K983" s="20">
        <f t="shared" si="107"/>
        <v>-0.74466557748788842</v>
      </c>
      <c r="L983" s="20">
        <f t="shared" si="111"/>
        <v>0.32198475407159949</v>
      </c>
      <c r="M983" s="20">
        <f t="shared" si="108"/>
        <v>-0.38858550467450192</v>
      </c>
    </row>
    <row r="984" spans="1:13" x14ac:dyDescent="0.2">
      <c r="A984" s="13" t="s">
        <v>1255</v>
      </c>
      <c r="B984" s="13">
        <v>1</v>
      </c>
      <c r="C984" s="13">
        <v>8.4433350203006866E-2</v>
      </c>
      <c r="D984" s="13">
        <v>42.414784394250511</v>
      </c>
      <c r="E984" s="13">
        <v>0</v>
      </c>
      <c r="F984" s="13">
        <v>0</v>
      </c>
      <c r="G984" s="35">
        <f t="shared" si="105"/>
        <v>-4.416804857797251</v>
      </c>
      <c r="H984" s="35">
        <f t="shared" si="109"/>
        <v>-4.416804857797251</v>
      </c>
      <c r="I984" s="42">
        <f t="shared" si="110"/>
        <v>1.1928732320162205E-2</v>
      </c>
      <c r="J984" s="35">
        <f t="shared" si="106"/>
        <v>-1.200045055656109E-2</v>
      </c>
      <c r="K984" s="20">
        <f t="shared" si="107"/>
        <v>-0.7212729310403061</v>
      </c>
      <c r="L984" s="20">
        <f t="shared" si="111"/>
        <v>0.32711273645146427</v>
      </c>
      <c r="M984" s="20">
        <f t="shared" si="108"/>
        <v>-0.39617747667016778</v>
      </c>
    </row>
    <row r="985" spans="1:13" x14ac:dyDescent="0.2">
      <c r="A985" s="13" t="s">
        <v>1256</v>
      </c>
      <c r="B985" s="13">
        <v>1</v>
      </c>
      <c r="C985" s="13">
        <v>7.1867881548974943E-2</v>
      </c>
      <c r="D985" s="13">
        <v>42.414784394250511</v>
      </c>
      <c r="E985" s="13">
        <v>0</v>
      </c>
      <c r="F985" s="13">
        <v>0</v>
      </c>
      <c r="G985" s="35">
        <f t="shared" si="105"/>
        <v>-4.4204092019300409</v>
      </c>
      <c r="H985" s="35">
        <f t="shared" si="109"/>
        <v>-4.4204092019300409</v>
      </c>
      <c r="I985" s="42">
        <f t="shared" si="110"/>
        <v>1.1886324591320524E-2</v>
      </c>
      <c r="J985" s="35">
        <f t="shared" si="106"/>
        <v>-1.1957531771053184E-2</v>
      </c>
      <c r="K985" s="20">
        <f t="shared" si="107"/>
        <v>-0.72475425169103491</v>
      </c>
      <c r="L985" s="20">
        <f t="shared" si="111"/>
        <v>0.32634692468073251</v>
      </c>
      <c r="M985" s="20">
        <f t="shared" si="108"/>
        <v>-0.39504002563183838</v>
      </c>
    </row>
    <row r="986" spans="1:13" x14ac:dyDescent="0.2">
      <c r="A986" s="13" t="s">
        <v>1257</v>
      </c>
      <c r="B986" s="13">
        <v>1</v>
      </c>
      <c r="C986" s="13">
        <v>4.8174798174798174E-2</v>
      </c>
      <c r="D986" s="13">
        <v>42.414784394250511</v>
      </c>
      <c r="E986" s="13">
        <v>0</v>
      </c>
      <c r="F986" s="13">
        <v>0</v>
      </c>
      <c r="G986" s="35">
        <f t="shared" si="105"/>
        <v>-4.4272054487234334</v>
      </c>
      <c r="H986" s="35">
        <f t="shared" si="109"/>
        <v>-4.4272054487234334</v>
      </c>
      <c r="I986" s="42">
        <f t="shared" si="110"/>
        <v>1.1806766628820178E-2</v>
      </c>
      <c r="J986" s="35">
        <f t="shared" si="106"/>
        <v>-1.1877020022407364E-2</v>
      </c>
      <c r="K986" s="20">
        <f t="shared" si="107"/>
        <v>-0.73131852897356153</v>
      </c>
      <c r="L986" s="20">
        <f t="shared" si="111"/>
        <v>0.32490545202608273</v>
      </c>
      <c r="M986" s="20">
        <f t="shared" si="108"/>
        <v>-0.39290252684617399</v>
      </c>
    </row>
    <row r="987" spans="1:13" x14ac:dyDescent="0.2">
      <c r="A987" s="13" t="s">
        <v>1258</v>
      </c>
      <c r="B987" s="13">
        <v>1</v>
      </c>
      <c r="C987" s="13">
        <v>2.2257818459191458E-2</v>
      </c>
      <c r="D987" s="13">
        <v>42.414784394250511</v>
      </c>
      <c r="E987" s="13">
        <v>3.7037037037037035E-2</v>
      </c>
      <c r="F987" s="13">
        <v>0</v>
      </c>
      <c r="G987" s="35">
        <f t="shared" si="105"/>
        <v>-4.4337420635086211</v>
      </c>
      <c r="H987" s="35">
        <f t="shared" si="109"/>
        <v>-4.4337420635086211</v>
      </c>
      <c r="I987" s="42">
        <f t="shared" si="110"/>
        <v>1.1730744413440609E-2</v>
      </c>
      <c r="J987" s="35">
        <f t="shared" si="106"/>
        <v>-1.1800092465378753E-2</v>
      </c>
      <c r="K987" s="20">
        <f t="shared" si="107"/>
        <v>-0.73849894692474638</v>
      </c>
      <c r="L987" s="20">
        <f t="shared" si="111"/>
        <v>0.32333246990845244</v>
      </c>
      <c r="M987" s="20">
        <f t="shared" si="108"/>
        <v>-0.3905752196178669</v>
      </c>
    </row>
    <row r="988" spans="1:13" x14ac:dyDescent="0.2">
      <c r="A988" s="13" t="s">
        <v>1259</v>
      </c>
      <c r="B988" s="13">
        <v>1</v>
      </c>
      <c r="C988" s="13">
        <v>3.2137102576866007E-2</v>
      </c>
      <c r="D988" s="13">
        <v>42.414784394250511</v>
      </c>
      <c r="E988" s="13">
        <v>0</v>
      </c>
      <c r="F988" s="13">
        <v>0</v>
      </c>
      <c r="G988" s="35">
        <f t="shared" si="105"/>
        <v>-4.4318057844230765</v>
      </c>
      <c r="H988" s="35">
        <f t="shared" si="109"/>
        <v>-4.4318057844230765</v>
      </c>
      <c r="I988" s="42">
        <f t="shared" si="110"/>
        <v>1.1753213191972801E-2</v>
      </c>
      <c r="J988" s="35">
        <f t="shared" si="106"/>
        <v>-1.1822828206502238E-2</v>
      </c>
      <c r="K988" s="20">
        <f t="shared" si="107"/>
        <v>-0.73576184600473882</v>
      </c>
      <c r="L988" s="20">
        <f t="shared" si="111"/>
        <v>0.32393160568465729</v>
      </c>
      <c r="M988" s="20">
        <f t="shared" si="108"/>
        <v>-0.39146103303432406</v>
      </c>
    </row>
    <row r="989" spans="1:13" x14ac:dyDescent="0.2">
      <c r="A989" s="13" t="s">
        <v>1260</v>
      </c>
      <c r="B989" s="13">
        <v>1</v>
      </c>
      <c r="C989" s="13">
        <v>3.174059139784946E-2</v>
      </c>
      <c r="D989" s="13">
        <v>42.414784394250511</v>
      </c>
      <c r="E989" s="13">
        <v>0</v>
      </c>
      <c r="F989" s="13">
        <v>0</v>
      </c>
      <c r="G989" s="35">
        <f t="shared" si="105"/>
        <v>-4.4319195217440646</v>
      </c>
      <c r="H989" s="35">
        <f t="shared" si="109"/>
        <v>-4.4319195217440646</v>
      </c>
      <c r="I989" s="42">
        <f t="shared" si="110"/>
        <v>1.175189219779842E-2</v>
      </c>
      <c r="J989" s="35">
        <f t="shared" si="106"/>
        <v>-1.1821491502645342E-2</v>
      </c>
      <c r="K989" s="20">
        <f t="shared" si="107"/>
        <v>-0.73587170124323098</v>
      </c>
      <c r="L989" s="20">
        <f t="shared" si="111"/>
        <v>0.32390754786150994</v>
      </c>
      <c r="M989" s="20">
        <f t="shared" si="108"/>
        <v>-0.39142544877197383</v>
      </c>
    </row>
    <row r="990" spans="1:13" x14ac:dyDescent="0.2">
      <c r="A990" s="13" t="s">
        <v>1261</v>
      </c>
      <c r="B990" s="13">
        <v>1</v>
      </c>
      <c r="C990" s="13">
        <v>2.2219795818092483E-2</v>
      </c>
      <c r="D990" s="13">
        <v>42.414784394250511</v>
      </c>
      <c r="E990" s="13">
        <v>2.5000000000000001E-2</v>
      </c>
      <c r="F990" s="13">
        <v>0</v>
      </c>
      <c r="G990" s="35">
        <f t="shared" si="105"/>
        <v>-4.4340446725560891</v>
      </c>
      <c r="H990" s="35">
        <f t="shared" si="109"/>
        <v>-4.4340446725560891</v>
      </c>
      <c r="I990" s="42">
        <f t="shared" si="110"/>
        <v>1.1727236744490209E-2</v>
      </c>
      <c r="J990" s="35">
        <f t="shared" si="106"/>
        <v>-1.1796543166738022E-2</v>
      </c>
      <c r="K990" s="20">
        <f t="shared" si="107"/>
        <v>-0.73850948127163762</v>
      </c>
      <c r="L990" s="20">
        <f t="shared" si="111"/>
        <v>0.32333016511790413</v>
      </c>
      <c r="M990" s="20">
        <f t="shared" si="108"/>
        <v>-0.39057181353360737</v>
      </c>
    </row>
    <row r="991" spans="1:13" x14ac:dyDescent="0.2">
      <c r="A991" s="13" t="s">
        <v>1262</v>
      </c>
      <c r="B991" s="13">
        <v>1</v>
      </c>
      <c r="C991" s="13">
        <v>1.7953132704448271E-2</v>
      </c>
      <c r="D991" s="13">
        <v>42.414784394250511</v>
      </c>
      <c r="E991" s="13">
        <v>0</v>
      </c>
      <c r="F991" s="13">
        <v>0</v>
      </c>
      <c r="G991" s="35">
        <f t="shared" si="105"/>
        <v>-4.4358743878311095</v>
      </c>
      <c r="H991" s="35">
        <f t="shared" si="109"/>
        <v>-4.4358743878311095</v>
      </c>
      <c r="I991" s="42">
        <f t="shared" si="110"/>
        <v>1.1706049811836155E-2</v>
      </c>
      <c r="J991" s="35">
        <f t="shared" si="106"/>
        <v>-1.1775105051332488E-2</v>
      </c>
      <c r="K991" s="20">
        <f t="shared" si="107"/>
        <v>-0.73969157983208145</v>
      </c>
      <c r="L991" s="20">
        <f t="shared" si="111"/>
        <v>0.32307159044174794</v>
      </c>
      <c r="M991" s="20">
        <f t="shared" si="108"/>
        <v>-0.39018975825189656</v>
      </c>
    </row>
    <row r="992" spans="1:13" x14ac:dyDescent="0.2">
      <c r="A992" s="13" t="s">
        <v>1263</v>
      </c>
      <c r="B992" s="13">
        <v>1</v>
      </c>
      <c r="C992" s="13">
        <v>1.6459654853698991E-2</v>
      </c>
      <c r="D992" s="13">
        <v>42.414784394250511</v>
      </c>
      <c r="E992" s="13">
        <v>0</v>
      </c>
      <c r="F992" s="13">
        <v>0</v>
      </c>
      <c r="G992" s="35">
        <f t="shared" si="105"/>
        <v>-4.4363027847558092</v>
      </c>
      <c r="H992" s="35">
        <f t="shared" si="109"/>
        <v>-4.4363027847558092</v>
      </c>
      <c r="I992" s="42">
        <f t="shared" si="110"/>
        <v>1.1701094716613921E-2</v>
      </c>
      <c r="J992" s="35">
        <f t="shared" si="106"/>
        <v>-1.1770091277040486E-2</v>
      </c>
      <c r="K992" s="20">
        <f t="shared" si="107"/>
        <v>-0.74010535471198224</v>
      </c>
      <c r="L992" s="20">
        <f t="shared" si="111"/>
        <v>0.32298110601632518</v>
      </c>
      <c r="M992" s="20">
        <f t="shared" si="108"/>
        <v>-0.39005609806391039</v>
      </c>
    </row>
    <row r="993" spans="1:13" x14ac:dyDescent="0.2">
      <c r="A993" s="13" t="s">
        <v>1264</v>
      </c>
      <c r="B993" s="13">
        <v>1</v>
      </c>
      <c r="C993" s="13">
        <v>1.4865900383141763E-2</v>
      </c>
      <c r="D993" s="13">
        <v>42.414784394250511</v>
      </c>
      <c r="E993" s="13">
        <v>0</v>
      </c>
      <c r="F993" s="13">
        <v>0</v>
      </c>
      <c r="G993" s="35">
        <f t="shared" si="105"/>
        <v>-4.4367599455456865</v>
      </c>
      <c r="H993" s="35">
        <f t="shared" si="109"/>
        <v>-4.4367599455456865</v>
      </c>
      <c r="I993" s="42">
        <f t="shared" si="110"/>
        <v>1.1695809207344891E-2</v>
      </c>
      <c r="J993" s="35">
        <f t="shared" si="106"/>
        <v>-1.17647432035911E-2</v>
      </c>
      <c r="K993" s="20">
        <f t="shared" si="107"/>
        <v>-0.74054691168874986</v>
      </c>
      <c r="L993" s="20">
        <f t="shared" si="111"/>
        <v>0.32288456081207773</v>
      </c>
      <c r="M993" s="20">
        <f t="shared" si="108"/>
        <v>-0.3899135048188444</v>
      </c>
    </row>
    <row r="994" spans="1:13" x14ac:dyDescent="0.2">
      <c r="A994" s="13" t="s">
        <v>1265</v>
      </c>
      <c r="B994" s="13">
        <v>1</v>
      </c>
      <c r="C994" s="13">
        <v>1.473133853817077E-2</v>
      </c>
      <c r="D994" s="13">
        <v>42.414784394250511</v>
      </c>
      <c r="E994" s="13">
        <v>0</v>
      </c>
      <c r="F994" s="13">
        <v>0</v>
      </c>
      <c r="G994" s="35">
        <f t="shared" si="105"/>
        <v>-4.4367985439624888</v>
      </c>
      <c r="H994" s="35">
        <f t="shared" si="109"/>
        <v>-4.4367985439624888</v>
      </c>
      <c r="I994" s="42">
        <f t="shared" si="110"/>
        <v>1.1695363055988096E-2</v>
      </c>
      <c r="J994" s="35">
        <f t="shared" si="106"/>
        <v>-1.1764291772482831E-2</v>
      </c>
      <c r="K994" s="20">
        <f t="shared" si="107"/>
        <v>-0.74058419266430242</v>
      </c>
      <c r="L994" s="20">
        <f t="shared" si="111"/>
        <v>0.32287641012169438</v>
      </c>
      <c r="M994" s="20">
        <f t="shared" si="108"/>
        <v>-0.3899014675193595</v>
      </c>
    </row>
    <row r="995" spans="1:13" x14ac:dyDescent="0.2">
      <c r="A995" s="13" t="s">
        <v>1266</v>
      </c>
      <c r="B995" s="13">
        <v>1</v>
      </c>
      <c r="C995" s="13">
        <v>1.2403660886319846E-2</v>
      </c>
      <c r="D995" s="13">
        <v>42.414784394250511</v>
      </c>
      <c r="E995" s="13">
        <v>0</v>
      </c>
      <c r="F995" s="13">
        <v>0</v>
      </c>
      <c r="G995" s="35">
        <f t="shared" si="105"/>
        <v>-4.4374662270802832</v>
      </c>
      <c r="H995" s="35">
        <f t="shared" si="109"/>
        <v>-4.4374662270802832</v>
      </c>
      <c r="I995" s="42">
        <f t="shared" si="110"/>
        <v>1.1687648101843296E-2</v>
      </c>
      <c r="J995" s="35">
        <f t="shared" si="106"/>
        <v>-1.1756485551866147E-2</v>
      </c>
      <c r="K995" s="20">
        <f t="shared" si="107"/>
        <v>-0.74122908642041618</v>
      </c>
      <c r="L995" s="20">
        <f t="shared" si="111"/>
        <v>0.32273543489153828</v>
      </c>
      <c r="M995" s="20">
        <f t="shared" si="108"/>
        <v>-0.38969329199723013</v>
      </c>
    </row>
    <row r="996" spans="1:13" x14ac:dyDescent="0.2">
      <c r="A996" s="13" t="s">
        <v>1267</v>
      </c>
      <c r="B996" s="13">
        <v>1</v>
      </c>
      <c r="C996" s="13">
        <v>1.0003321155762206E-2</v>
      </c>
      <c r="D996" s="13">
        <v>42.414784394250511</v>
      </c>
      <c r="E996" s="13">
        <v>0</v>
      </c>
      <c r="F996" s="13">
        <v>0</v>
      </c>
      <c r="G996" s="35">
        <f t="shared" si="105"/>
        <v>-4.4381547529652101</v>
      </c>
      <c r="H996" s="35">
        <f t="shared" si="109"/>
        <v>-4.4381547529652101</v>
      </c>
      <c r="I996" s="42">
        <f t="shared" si="110"/>
        <v>1.1679697580401193E-2</v>
      </c>
      <c r="J996" s="35">
        <f t="shared" si="106"/>
        <v>-1.1748441040990779E-2</v>
      </c>
      <c r="K996" s="20">
        <f t="shared" si="107"/>
        <v>-0.74189411153828744</v>
      </c>
      <c r="L996" s="20">
        <f t="shared" si="111"/>
        <v>0.3225900926532439</v>
      </c>
      <c r="M996" s="20">
        <f t="shared" si="108"/>
        <v>-0.38947871315661953</v>
      </c>
    </row>
    <row r="997" spans="1:13" x14ac:dyDescent="0.2">
      <c r="A997" s="13" t="s">
        <v>1268</v>
      </c>
      <c r="B997" s="13">
        <v>1</v>
      </c>
      <c r="C997" s="13">
        <v>8.8517618469015798E-3</v>
      </c>
      <c r="D997" s="13">
        <v>42.414784394250511</v>
      </c>
      <c r="E997" s="13">
        <v>0</v>
      </c>
      <c r="F997" s="13">
        <v>0</v>
      </c>
      <c r="G997" s="35">
        <f t="shared" si="105"/>
        <v>-4.4384850722038109</v>
      </c>
      <c r="H997" s="35">
        <f t="shared" si="109"/>
        <v>-4.4384850722038109</v>
      </c>
      <c r="I997" s="42">
        <f t="shared" si="110"/>
        <v>1.1675885227172431E-2</v>
      </c>
      <c r="J997" s="35">
        <f t="shared" si="106"/>
        <v>-1.1744583641859587E-2</v>
      </c>
      <c r="K997" s="20">
        <f t="shared" si="107"/>
        <v>-0.74221315631989127</v>
      </c>
      <c r="L997" s="20">
        <f t="shared" si="111"/>
        <v>0.32252037710771825</v>
      </c>
      <c r="M997" s="20">
        <f t="shared" si="108"/>
        <v>-0.38937580359236179</v>
      </c>
    </row>
    <row r="998" spans="1:13" x14ac:dyDescent="0.2">
      <c r="A998" s="13" t="s">
        <v>1269</v>
      </c>
      <c r="B998" s="13">
        <v>1</v>
      </c>
      <c r="C998" s="13">
        <v>6.9797661035826989E-3</v>
      </c>
      <c r="D998" s="13">
        <v>42.414784394250511</v>
      </c>
      <c r="E998" s="13">
        <v>0</v>
      </c>
      <c r="F998" s="13">
        <v>0</v>
      </c>
      <c r="G998" s="35">
        <f t="shared" si="105"/>
        <v>-4.4390220451619875</v>
      </c>
      <c r="H998" s="35">
        <f t="shared" si="109"/>
        <v>-4.4390220451619875</v>
      </c>
      <c r="I998" s="42">
        <f t="shared" si="110"/>
        <v>1.1669690420608499E-2</v>
      </c>
      <c r="J998" s="35">
        <f t="shared" si="106"/>
        <v>-1.173831567059699E-2</v>
      </c>
      <c r="K998" s="20">
        <f t="shared" si="107"/>
        <v>-0.74273180131585026</v>
      </c>
      <c r="L998" s="20">
        <f t="shared" si="111"/>
        <v>0.32240706309900763</v>
      </c>
      <c r="M998" s="20">
        <f t="shared" si="108"/>
        <v>-0.38920855939845378</v>
      </c>
    </row>
    <row r="999" spans="1:13" x14ac:dyDescent="0.2">
      <c r="A999" s="13" t="s">
        <v>1270</v>
      </c>
      <c r="B999" s="13">
        <v>1</v>
      </c>
      <c r="C999" s="13">
        <v>5.270110547173747E-3</v>
      </c>
      <c r="D999" s="13">
        <v>42.414784394250511</v>
      </c>
      <c r="E999" s="13">
        <v>0</v>
      </c>
      <c r="F999" s="13">
        <v>0</v>
      </c>
      <c r="G999" s="35">
        <f t="shared" si="105"/>
        <v>-4.4395124516198372</v>
      </c>
      <c r="H999" s="35">
        <f t="shared" si="109"/>
        <v>-4.4395124516198372</v>
      </c>
      <c r="I999" s="42">
        <f t="shared" si="110"/>
        <v>1.1664035667753198E-2</v>
      </c>
      <c r="J999" s="35">
        <f t="shared" si="106"/>
        <v>-1.1732594165727962E-2</v>
      </c>
      <c r="K999" s="20">
        <f t="shared" si="107"/>
        <v>-0.74320546921937491</v>
      </c>
      <c r="L999" s="20">
        <f t="shared" si="111"/>
        <v>0.32230359395990488</v>
      </c>
      <c r="M999" s="20">
        <f t="shared" si="108"/>
        <v>-0.38905587002648639</v>
      </c>
    </row>
    <row r="1000" spans="1:13" x14ac:dyDescent="0.2">
      <c r="A1000" s="13" t="s">
        <v>1271</v>
      </c>
      <c r="B1000" s="13">
        <v>1</v>
      </c>
      <c r="C1000" s="13">
        <v>0</v>
      </c>
      <c r="D1000" s="13">
        <v>42.414784394250511</v>
      </c>
      <c r="E1000" s="13">
        <v>0</v>
      </c>
      <c r="F1000" s="13">
        <v>0</v>
      </c>
      <c r="G1000" s="35">
        <f t="shared" si="105"/>
        <v>-4.4410241574346268</v>
      </c>
      <c r="H1000" s="35">
        <f t="shared" si="109"/>
        <v>-4.4410241574346268</v>
      </c>
      <c r="I1000" s="42">
        <f t="shared" si="110"/>
        <v>1.1646621603107967E-2</v>
      </c>
      <c r="J1000" s="35">
        <f t="shared" si="106"/>
        <v>-1.1714974740895438E-2</v>
      </c>
      <c r="K1000" s="20">
        <f t="shared" si="107"/>
        <v>-0.74466557748788842</v>
      </c>
      <c r="L1000" s="20">
        <f t="shared" si="111"/>
        <v>0.32198475407159949</v>
      </c>
      <c r="M1000" s="20">
        <f t="shared" si="108"/>
        <v>-0.38858550467450192</v>
      </c>
    </row>
  </sheetData>
  <phoneticPr fontId="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449F1-10EA-425F-9B39-CBFEEA47FCC5}">
  <dimension ref="B1:AM207"/>
  <sheetViews>
    <sheetView topLeftCell="A7" zoomScale="86" workbookViewId="0">
      <selection activeCell="B33" sqref="B33"/>
    </sheetView>
  </sheetViews>
  <sheetFormatPr baseColWidth="10" defaultColWidth="8.83203125" defaultRowHeight="15" x14ac:dyDescent="0.2"/>
  <cols>
    <col min="2" max="2" width="9.83203125" bestFit="1" customWidth="1"/>
    <col min="5" max="5" width="9.83203125" bestFit="1" customWidth="1"/>
    <col min="13" max="13" width="9.33203125" bestFit="1" customWidth="1"/>
    <col min="16" max="17" width="9.33203125" bestFit="1" customWidth="1"/>
    <col min="18" max="18" width="10.83203125" bestFit="1" customWidth="1"/>
    <col min="19" max="19" width="9.83203125" bestFit="1" customWidth="1"/>
    <col min="28" max="29" width="10.33203125" bestFit="1" customWidth="1"/>
    <col min="30" max="30" width="12" bestFit="1" customWidth="1"/>
    <col min="31" max="31" width="9.1640625" customWidth="1"/>
    <col min="32" max="32" width="9.83203125" bestFit="1" customWidth="1"/>
    <col min="36" max="36" width="9.83203125" bestFit="1" customWidth="1"/>
  </cols>
  <sheetData>
    <row r="1" spans="2:39" x14ac:dyDescent="0.2">
      <c r="B1">
        <v>-7.6329769085715746</v>
      </c>
      <c r="C1">
        <v>9.2239064447379157E-2</v>
      </c>
    </row>
    <row r="4" spans="2:39" x14ac:dyDescent="0.2">
      <c r="B4" t="s">
        <v>210</v>
      </c>
      <c r="C4" t="s">
        <v>211</v>
      </c>
      <c r="G4">
        <f>SUM(G8:G207)</f>
        <v>57.035603292500092</v>
      </c>
    </row>
    <row r="5" spans="2:39" x14ac:dyDescent="0.2">
      <c r="B5">
        <v>-8.1832767178612027</v>
      </c>
      <c r="C5">
        <v>9.773061121980503E-2</v>
      </c>
      <c r="N5">
        <f>MAX(N9:N19)</f>
        <v>180</v>
      </c>
      <c r="O5">
        <f>MAX(O9:O19)</f>
        <v>20</v>
      </c>
    </row>
    <row r="6" spans="2:39" x14ac:dyDescent="0.2">
      <c r="B6">
        <f>EXP(B5)</f>
        <v>2.7928530003239091E-4</v>
      </c>
      <c r="C6">
        <f>EXP(C5)</f>
        <v>1.1026656993268118</v>
      </c>
      <c r="N6" t="b">
        <v>1</v>
      </c>
      <c r="O6" t="b">
        <v>0</v>
      </c>
    </row>
    <row r="7" spans="2:39" s="1" customFormat="1" ht="80" x14ac:dyDescent="0.2">
      <c r="B7" s="1" t="s">
        <v>207</v>
      </c>
      <c r="C7" s="1" t="s">
        <v>208</v>
      </c>
      <c r="D7" s="1" t="s">
        <v>209</v>
      </c>
      <c r="E7" s="1" t="s">
        <v>212</v>
      </c>
      <c r="F7" s="1" t="s">
        <v>213</v>
      </c>
      <c r="G7" s="1" t="s">
        <v>214</v>
      </c>
      <c r="H7" s="1" t="s">
        <v>215</v>
      </c>
      <c r="AB7" s="43"/>
      <c r="AC7" s="43"/>
      <c r="AD7" s="43"/>
      <c r="AE7" s="43"/>
      <c r="AF7" s="43"/>
      <c r="AG7" s="43"/>
      <c r="AH7" s="43"/>
      <c r="AI7" s="43"/>
      <c r="AJ7" s="43"/>
      <c r="AK7" s="43"/>
      <c r="AL7" s="43"/>
      <c r="AM7" s="43"/>
    </row>
    <row r="8" spans="2:39" x14ac:dyDescent="0.2">
      <c r="B8" t="s">
        <v>7</v>
      </c>
      <c r="C8" s="3">
        <v>112</v>
      </c>
      <c r="D8" t="b">
        <v>0</v>
      </c>
      <c r="E8" s="5">
        <f>$B$5+$C$5*C8</f>
        <v>2.7625517387569598</v>
      </c>
      <c r="F8" s="2">
        <f t="shared" ref="F8:F71" si="0">1/(1+EXP(-E8))</f>
        <v>0.94061832300479031</v>
      </c>
      <c r="G8" s="5">
        <f t="shared" ref="G8:G71" si="1">-(D8*LN(F8)+(1-D8)*LN(1-F8))</f>
        <v>2.8237695682937196</v>
      </c>
      <c r="H8" s="2">
        <f>EXP(E8)</f>
        <v>15.840211502963601</v>
      </c>
      <c r="L8" t="s">
        <v>228</v>
      </c>
      <c r="N8" t="s">
        <v>216</v>
      </c>
      <c r="O8" t="s">
        <v>217</v>
      </c>
      <c r="AI8" s="1"/>
      <c r="AL8" s="1"/>
    </row>
    <row r="9" spans="2:39" x14ac:dyDescent="0.2">
      <c r="B9" t="s">
        <v>8</v>
      </c>
      <c r="C9" s="3">
        <v>105</v>
      </c>
      <c r="D9" t="b">
        <v>1</v>
      </c>
      <c r="E9" s="5">
        <f t="shared" ref="E9:E72" si="2">$B$5+$C$5*C9</f>
        <v>2.0784374602183249</v>
      </c>
      <c r="F9" s="2">
        <f t="shared" si="0"/>
        <v>0.88878968161974548</v>
      </c>
      <c r="G9" s="5">
        <f t="shared" si="1"/>
        <v>0.11789465006282591</v>
      </c>
      <c r="H9" s="2">
        <f t="shared" ref="H9:H72" si="3">EXP(E9)</f>
        <v>7.9919713796768495</v>
      </c>
      <c r="K9">
        <v>0</v>
      </c>
      <c r="L9">
        <f t="shared" ref="L9:L18" si="4">PERCENTILE(probability,K9)</f>
        <v>0.57915034672340238</v>
      </c>
      <c r="M9" s="6">
        <f t="shared" ref="M9:M18" si="5">COUNTIF(probability,"&lt;="&amp;L9)</f>
        <v>1</v>
      </c>
      <c r="N9">
        <f t="shared" ref="N9:O19" si="6">COUNTIFS(probability,"&lt;="&amp;$L9,On_Time,N$6)</f>
        <v>1</v>
      </c>
      <c r="O9">
        <f t="shared" si="6"/>
        <v>0</v>
      </c>
      <c r="P9" s="5">
        <f>N9/N$5</f>
        <v>5.5555555555555558E-3</v>
      </c>
      <c r="Q9" s="5">
        <f>O9/O$5</f>
        <v>0</v>
      </c>
      <c r="AB9" s="2"/>
      <c r="AC9" s="2"/>
      <c r="AD9" s="3"/>
      <c r="AE9" s="3"/>
      <c r="AF9" s="4"/>
      <c r="AG9" s="4"/>
    </row>
    <row r="10" spans="2:39" x14ac:dyDescent="0.2">
      <c r="B10" t="s">
        <v>9</v>
      </c>
      <c r="C10" s="3">
        <v>119</v>
      </c>
      <c r="D10" t="b">
        <v>1</v>
      </c>
      <c r="E10" s="5">
        <f t="shared" si="2"/>
        <v>3.4466660172955965</v>
      </c>
      <c r="F10" s="2">
        <f t="shared" si="0"/>
        <v>0.96913155846007704</v>
      </c>
      <c r="G10" s="5">
        <f t="shared" si="1"/>
        <v>3.1354909062247534E-2</v>
      </c>
      <c r="H10" s="2">
        <f t="shared" si="3"/>
        <v>31.395545421581115</v>
      </c>
      <c r="K10">
        <v>0.1</v>
      </c>
      <c r="L10">
        <f t="shared" si="4"/>
        <v>0.76653724607041562</v>
      </c>
      <c r="M10" s="6">
        <f t="shared" si="5"/>
        <v>20</v>
      </c>
      <c r="N10">
        <f t="shared" si="6"/>
        <v>13</v>
      </c>
      <c r="O10">
        <f t="shared" si="6"/>
        <v>7</v>
      </c>
      <c r="P10" s="5">
        <f t="shared" ref="P10:Q18" si="7">N10/N$5</f>
        <v>7.2222222222222215E-2</v>
      </c>
      <c r="Q10" s="5">
        <f t="shared" si="7"/>
        <v>0.35</v>
      </c>
      <c r="AB10" s="2"/>
      <c r="AC10" s="2"/>
      <c r="AD10" s="3"/>
      <c r="AE10" s="3"/>
      <c r="AF10" s="4"/>
      <c r="AG10" s="4"/>
      <c r="AJ10" s="4"/>
      <c r="AM10" s="4"/>
    </row>
    <row r="11" spans="2:39" x14ac:dyDescent="0.2">
      <c r="B11" t="s">
        <v>10</v>
      </c>
      <c r="C11" s="3">
        <v>129</v>
      </c>
      <c r="D11" t="b">
        <v>1</v>
      </c>
      <c r="E11" s="5">
        <f t="shared" si="2"/>
        <v>4.4239721294936469</v>
      </c>
      <c r="F11" s="2">
        <f t="shared" si="0"/>
        <v>0.98815544944101796</v>
      </c>
      <c r="G11" s="5">
        <f t="shared" si="1"/>
        <v>1.1915256119605241E-2</v>
      </c>
      <c r="H11" s="2">
        <f t="shared" si="3"/>
        <v>83.427010971866252</v>
      </c>
      <c r="K11">
        <v>0.2</v>
      </c>
      <c r="L11">
        <f t="shared" si="4"/>
        <v>0.83058576807423312</v>
      </c>
      <c r="M11" s="6">
        <f t="shared" si="5"/>
        <v>41</v>
      </c>
      <c r="N11">
        <f t="shared" si="6"/>
        <v>30</v>
      </c>
      <c r="O11">
        <f t="shared" si="6"/>
        <v>11</v>
      </c>
      <c r="P11" s="5">
        <f t="shared" si="7"/>
        <v>0.16666666666666666</v>
      </c>
      <c r="Q11" s="5">
        <f t="shared" si="7"/>
        <v>0.55000000000000004</v>
      </c>
      <c r="AB11" s="2"/>
      <c r="AC11" s="2"/>
      <c r="AD11" s="3"/>
      <c r="AE11" s="3"/>
      <c r="AF11" s="4"/>
      <c r="AG11" s="4"/>
      <c r="AJ11" s="4"/>
      <c r="AM11" s="4"/>
    </row>
    <row r="12" spans="2:39" x14ac:dyDescent="0.2">
      <c r="B12" t="s">
        <v>11</v>
      </c>
      <c r="C12" s="3">
        <v>116</v>
      </c>
      <c r="D12" t="b">
        <v>1</v>
      </c>
      <c r="E12" s="5">
        <f t="shared" si="2"/>
        <v>3.153474183636181</v>
      </c>
      <c r="F12" s="2">
        <f t="shared" si="0"/>
        <v>0.95904539626848684</v>
      </c>
      <c r="G12" s="5">
        <f t="shared" si="1"/>
        <v>4.181686812992183E-2</v>
      </c>
      <c r="H12" s="2">
        <f t="shared" si="3"/>
        <v>23.417279350466156</v>
      </c>
      <c r="K12">
        <v>0.3</v>
      </c>
      <c r="L12">
        <f t="shared" si="4"/>
        <v>0.87875649245284571</v>
      </c>
      <c r="M12" s="6">
        <f t="shared" si="5"/>
        <v>61</v>
      </c>
      <c r="N12">
        <f t="shared" si="6"/>
        <v>46</v>
      </c>
      <c r="O12">
        <f t="shared" si="6"/>
        <v>15</v>
      </c>
      <c r="P12" s="5">
        <f t="shared" si="7"/>
        <v>0.25555555555555554</v>
      </c>
      <c r="Q12" s="5">
        <f t="shared" si="7"/>
        <v>0.75</v>
      </c>
      <c r="AB12" s="2"/>
      <c r="AC12" s="2"/>
      <c r="AD12" s="6"/>
      <c r="AE12" s="6"/>
      <c r="AF12" s="4"/>
      <c r="AG12" s="4"/>
      <c r="AJ12" s="4"/>
      <c r="AM12" s="4"/>
    </row>
    <row r="13" spans="2:39" x14ac:dyDescent="0.2">
      <c r="B13" t="s">
        <v>12</v>
      </c>
      <c r="C13" s="3">
        <v>96</v>
      </c>
      <c r="D13" t="b">
        <v>1</v>
      </c>
      <c r="E13" s="5">
        <f t="shared" si="2"/>
        <v>1.1988619592400802</v>
      </c>
      <c r="F13" s="2">
        <f>1/(1+EXP(-E13))</f>
        <v>0.76832227051007596</v>
      </c>
      <c r="G13" s="5">
        <f t="shared" si="1"/>
        <v>0.26354601079160456</v>
      </c>
      <c r="H13" s="2">
        <f t="shared" si="3"/>
        <v>3.3163406435381648</v>
      </c>
      <c r="K13">
        <v>0.4</v>
      </c>
      <c r="L13">
        <f t="shared" si="4"/>
        <v>0.90669214554312172</v>
      </c>
      <c r="M13" s="6">
        <f t="shared" si="5"/>
        <v>88</v>
      </c>
      <c r="N13">
        <f t="shared" si="6"/>
        <v>72</v>
      </c>
      <c r="O13">
        <f t="shared" si="6"/>
        <v>16</v>
      </c>
      <c r="P13" s="5">
        <f t="shared" si="7"/>
        <v>0.4</v>
      </c>
      <c r="Q13" s="5">
        <f t="shared" si="7"/>
        <v>0.8</v>
      </c>
      <c r="AB13" s="2"/>
      <c r="AC13" s="2"/>
      <c r="AD13" s="6"/>
      <c r="AE13" s="6"/>
      <c r="AF13" s="4"/>
      <c r="AG13" s="4"/>
      <c r="AJ13" s="4"/>
      <c r="AM13" s="4"/>
    </row>
    <row r="14" spans="2:39" x14ac:dyDescent="0.2">
      <c r="B14" t="s">
        <v>13</v>
      </c>
      <c r="C14" s="3">
        <v>103</v>
      </c>
      <c r="D14" t="b">
        <v>1</v>
      </c>
      <c r="E14" s="5">
        <f t="shared" si="2"/>
        <v>1.8829762377787151</v>
      </c>
      <c r="F14" s="2">
        <f t="shared" si="0"/>
        <v>0.86795260939146013</v>
      </c>
      <c r="G14" s="5">
        <f t="shared" si="1"/>
        <v>0.14161816328755963</v>
      </c>
      <c r="H14" s="2">
        <f t="shared" si="3"/>
        <v>6.5730387052065531</v>
      </c>
      <c r="K14">
        <v>0.5</v>
      </c>
      <c r="L14">
        <f t="shared" si="4"/>
        <v>0.92871331395598278</v>
      </c>
      <c r="M14" s="6">
        <f t="shared" si="5"/>
        <v>109</v>
      </c>
      <c r="N14">
        <f t="shared" si="6"/>
        <v>93</v>
      </c>
      <c r="O14">
        <f t="shared" si="6"/>
        <v>16</v>
      </c>
      <c r="P14" s="5">
        <f t="shared" si="7"/>
        <v>0.51666666666666672</v>
      </c>
      <c r="Q14" s="5">
        <f t="shared" si="7"/>
        <v>0.8</v>
      </c>
      <c r="AB14" s="2"/>
      <c r="AC14" s="2"/>
      <c r="AD14" s="6"/>
      <c r="AE14" s="6"/>
      <c r="AF14" s="4"/>
      <c r="AG14" s="4"/>
      <c r="AJ14" s="4"/>
      <c r="AM14" s="4"/>
    </row>
    <row r="15" spans="2:39" x14ac:dyDescent="0.2">
      <c r="B15" t="s">
        <v>14</v>
      </c>
      <c r="C15" s="3">
        <v>93</v>
      </c>
      <c r="D15" t="b">
        <v>0</v>
      </c>
      <c r="E15" s="5">
        <f t="shared" si="2"/>
        <v>0.90567012558066473</v>
      </c>
      <c r="F15" s="2">
        <f t="shared" si="0"/>
        <v>0.71211332000260674</v>
      </c>
      <c r="G15" s="5">
        <f t="shared" si="1"/>
        <v>1.2451883485079747</v>
      </c>
      <c r="H15" s="2">
        <f t="shared" si="3"/>
        <v>2.4735889830299014</v>
      </c>
      <c r="K15">
        <v>0.6</v>
      </c>
      <c r="L15">
        <f t="shared" si="4"/>
        <v>0.94061832300479031</v>
      </c>
      <c r="M15" s="6">
        <f t="shared" si="5"/>
        <v>122</v>
      </c>
      <c r="N15">
        <f t="shared" si="6"/>
        <v>104</v>
      </c>
      <c r="O15">
        <f t="shared" si="6"/>
        <v>18</v>
      </c>
      <c r="P15" s="5">
        <f t="shared" si="7"/>
        <v>0.57777777777777772</v>
      </c>
      <c r="Q15" s="5">
        <f t="shared" si="7"/>
        <v>0.9</v>
      </c>
      <c r="AB15" s="2"/>
      <c r="AC15" s="2"/>
      <c r="AD15" s="6"/>
      <c r="AE15" s="6"/>
      <c r="AF15" s="4"/>
      <c r="AG15" s="4"/>
      <c r="AJ15" s="4"/>
      <c r="AM15" s="4"/>
    </row>
    <row r="16" spans="2:39" x14ac:dyDescent="0.2">
      <c r="B16" t="s">
        <v>15</v>
      </c>
      <c r="C16" s="3">
        <v>108</v>
      </c>
      <c r="D16" t="b">
        <v>1</v>
      </c>
      <c r="E16" s="5">
        <f t="shared" si="2"/>
        <v>2.3716292938777404</v>
      </c>
      <c r="F16" s="2">
        <f t="shared" si="0"/>
        <v>0.91463815397973902</v>
      </c>
      <c r="G16" s="5">
        <f t="shared" si="1"/>
        <v>8.9226752053027561E-2</v>
      </c>
      <c r="H16" s="2">
        <f t="shared" si="3"/>
        <v>10.714835686222706</v>
      </c>
      <c r="K16">
        <v>0.7</v>
      </c>
      <c r="L16">
        <f t="shared" si="4"/>
        <v>0.96271638113703584</v>
      </c>
      <c r="M16" s="6">
        <f t="shared" si="5"/>
        <v>142</v>
      </c>
      <c r="N16">
        <f t="shared" si="6"/>
        <v>124</v>
      </c>
      <c r="O16">
        <f t="shared" si="6"/>
        <v>18</v>
      </c>
      <c r="P16" s="5">
        <f t="shared" si="7"/>
        <v>0.68888888888888888</v>
      </c>
      <c r="Q16" s="5">
        <f t="shared" si="7"/>
        <v>0.9</v>
      </c>
      <c r="AB16" s="2"/>
      <c r="AC16" s="2"/>
      <c r="AD16" s="6"/>
      <c r="AE16" s="6"/>
      <c r="AF16" s="4"/>
      <c r="AG16" s="4"/>
      <c r="AJ16" s="4"/>
      <c r="AM16" s="4"/>
    </row>
    <row r="17" spans="2:39" x14ac:dyDescent="0.2">
      <c r="B17" t="s">
        <v>16</v>
      </c>
      <c r="C17" s="3">
        <v>112</v>
      </c>
      <c r="D17" t="b">
        <v>1</v>
      </c>
      <c r="E17" s="5">
        <f t="shared" si="2"/>
        <v>2.7625517387569598</v>
      </c>
      <c r="F17" s="2">
        <f t="shared" si="0"/>
        <v>0.94061832300479031</v>
      </c>
      <c r="G17" s="5">
        <f t="shared" si="1"/>
        <v>6.121782953675884E-2</v>
      </c>
      <c r="H17" s="2">
        <f t="shared" si="3"/>
        <v>15.840211502963601</v>
      </c>
      <c r="K17">
        <v>0.8</v>
      </c>
      <c r="L17">
        <f t="shared" si="4"/>
        <v>0.97447218266270141</v>
      </c>
      <c r="M17" s="6">
        <f t="shared" si="5"/>
        <v>163</v>
      </c>
      <c r="N17">
        <f t="shared" si="6"/>
        <v>144</v>
      </c>
      <c r="O17">
        <f t="shared" si="6"/>
        <v>19</v>
      </c>
      <c r="P17" s="5">
        <f t="shared" si="7"/>
        <v>0.8</v>
      </c>
      <c r="Q17" s="5">
        <f t="shared" si="7"/>
        <v>0.95</v>
      </c>
      <c r="AB17" s="2"/>
      <c r="AC17" s="2"/>
      <c r="AD17" s="6"/>
      <c r="AE17" s="6"/>
      <c r="AF17" s="4"/>
      <c r="AG17" s="4"/>
      <c r="AJ17" s="4"/>
      <c r="AM17" s="4"/>
    </row>
    <row r="18" spans="2:39" x14ac:dyDescent="0.2">
      <c r="B18" t="s">
        <v>17</v>
      </c>
      <c r="C18" s="3">
        <v>92</v>
      </c>
      <c r="D18" t="b">
        <v>1</v>
      </c>
      <c r="E18" s="5">
        <f t="shared" si="2"/>
        <v>0.80793951436086076</v>
      </c>
      <c r="F18" s="2">
        <f t="shared" si="0"/>
        <v>0.69167025358491363</v>
      </c>
      <c r="G18" s="5">
        <f t="shared" si="1"/>
        <v>0.36864594909299558</v>
      </c>
      <c r="H18" s="2">
        <f t="shared" si="3"/>
        <v>2.2432809731363315</v>
      </c>
      <c r="K18">
        <v>0.9</v>
      </c>
      <c r="L18">
        <f t="shared" si="4"/>
        <v>0.98432898064908159</v>
      </c>
      <c r="M18" s="6">
        <f t="shared" si="5"/>
        <v>180</v>
      </c>
      <c r="N18">
        <f t="shared" si="6"/>
        <v>160</v>
      </c>
      <c r="O18">
        <f t="shared" si="6"/>
        <v>20</v>
      </c>
      <c r="P18" s="5">
        <f t="shared" si="7"/>
        <v>0.88888888888888884</v>
      </c>
      <c r="Q18" s="5">
        <f t="shared" si="7"/>
        <v>1</v>
      </c>
      <c r="AB18" s="2"/>
      <c r="AC18" s="2"/>
      <c r="AD18" s="2"/>
      <c r="AE18" s="2"/>
      <c r="AF18" s="4"/>
      <c r="AG18" s="4"/>
      <c r="AJ18" s="4"/>
    </row>
    <row r="19" spans="2:39" x14ac:dyDescent="0.2">
      <c r="B19" t="s">
        <v>18</v>
      </c>
      <c r="C19" s="3">
        <v>118</v>
      </c>
      <c r="D19" t="b">
        <v>1</v>
      </c>
      <c r="E19" s="5">
        <f t="shared" si="2"/>
        <v>3.3489354060757908</v>
      </c>
      <c r="F19" s="2">
        <f t="shared" si="0"/>
        <v>0.96606995704396159</v>
      </c>
      <c r="G19" s="5">
        <f t="shared" si="1"/>
        <v>3.4519028091602698E-2</v>
      </c>
      <c r="H19" s="2">
        <f t="shared" si="3"/>
        <v>28.472405952908829</v>
      </c>
      <c r="K19">
        <v>1</v>
      </c>
      <c r="L19">
        <f>PERCENTILE(probability,K19)</f>
        <v>0.99942099546591323</v>
      </c>
      <c r="M19" s="6">
        <f>COUNTIF(probability,"&lt;="&amp;L19)</f>
        <v>200</v>
      </c>
      <c r="N19">
        <f t="shared" si="6"/>
        <v>180</v>
      </c>
      <c r="O19">
        <f t="shared" si="6"/>
        <v>20</v>
      </c>
      <c r="P19" s="5">
        <f>N19/N$5</f>
        <v>1</v>
      </c>
      <c r="Q19" s="5">
        <f>O19/O$5</f>
        <v>1</v>
      </c>
      <c r="AB19" s="2"/>
      <c r="AC19" s="2"/>
      <c r="AD19" s="2"/>
      <c r="AE19" s="2"/>
      <c r="AF19" s="4"/>
      <c r="AG19" s="4"/>
    </row>
    <row r="20" spans="2:39" x14ac:dyDescent="0.2">
      <c r="B20" t="s">
        <v>19</v>
      </c>
      <c r="C20" s="3">
        <v>110</v>
      </c>
      <c r="D20" t="b">
        <v>1</v>
      </c>
      <c r="E20" s="5">
        <f t="shared" si="2"/>
        <v>2.5670905163173501</v>
      </c>
      <c r="F20" s="2">
        <f t="shared" si="0"/>
        <v>0.92871331395598278</v>
      </c>
      <c r="G20" s="5">
        <f t="shared" si="1"/>
        <v>7.3955184181494049E-2</v>
      </c>
      <c r="H20" s="2">
        <f t="shared" si="3"/>
        <v>13.027864886053655</v>
      </c>
      <c r="M20" s="2"/>
      <c r="AB20" s="2"/>
      <c r="AC20" s="2"/>
      <c r="AD20" s="2"/>
      <c r="AE20" s="2"/>
      <c r="AF20" s="4"/>
      <c r="AG20" s="4"/>
    </row>
    <row r="21" spans="2:39" x14ac:dyDescent="0.2">
      <c r="B21" t="s">
        <v>20</v>
      </c>
      <c r="C21" s="3">
        <v>115</v>
      </c>
      <c r="D21" t="b">
        <v>1</v>
      </c>
      <c r="E21" s="5">
        <f t="shared" si="2"/>
        <v>3.0557435724163753</v>
      </c>
      <c r="F21" s="2">
        <f t="shared" si="0"/>
        <v>0.95502984622976861</v>
      </c>
      <c r="G21" s="5">
        <f t="shared" si="1"/>
        <v>4.6012686393142682E-2</v>
      </c>
      <c r="H21" s="2">
        <f t="shared" si="3"/>
        <v>21.236970883163064</v>
      </c>
      <c r="M21" s="2"/>
      <c r="AB21" s="2"/>
      <c r="AC21" s="2"/>
      <c r="AD21" s="2"/>
      <c r="AE21" s="2"/>
      <c r="AF21" s="4"/>
      <c r="AG21" s="4"/>
    </row>
    <row r="22" spans="2:39" x14ac:dyDescent="0.2">
      <c r="B22" t="s">
        <v>21</v>
      </c>
      <c r="C22" s="3">
        <v>90</v>
      </c>
      <c r="D22" t="b">
        <v>0</v>
      </c>
      <c r="E22" s="5">
        <f t="shared" si="2"/>
        <v>0.61247829192124925</v>
      </c>
      <c r="F22" s="2">
        <f t="shared" si="0"/>
        <v>0.64850592648537575</v>
      </c>
      <c r="G22" s="5">
        <f t="shared" si="1"/>
        <v>1.0455624284293925</v>
      </c>
      <c r="H22" s="2">
        <f t="shared" si="3"/>
        <v>1.8449981816219561</v>
      </c>
      <c r="M22" s="2"/>
      <c r="AB22" s="2"/>
      <c r="AC22" s="2"/>
      <c r="AD22" s="2"/>
      <c r="AE22" s="2"/>
      <c r="AF22" s="4"/>
      <c r="AG22" s="4"/>
    </row>
    <row r="23" spans="2:39" x14ac:dyDescent="0.2">
      <c r="B23" t="s">
        <v>22</v>
      </c>
      <c r="C23" s="3">
        <v>146</v>
      </c>
      <c r="D23" t="b">
        <v>1</v>
      </c>
      <c r="E23" s="5">
        <f t="shared" si="2"/>
        <v>6.0853925202303323</v>
      </c>
      <c r="F23" s="2">
        <f t="shared" si="0"/>
        <v>0.99772929700313162</v>
      </c>
      <c r="G23" s="5">
        <f t="shared" si="1"/>
        <v>2.2732849522280516E-3</v>
      </c>
      <c r="H23" s="2">
        <f t="shared" si="3"/>
        <v>439.39224917531538</v>
      </c>
      <c r="K23" t="s">
        <v>218</v>
      </c>
      <c r="AB23" s="2"/>
      <c r="AC23" s="2"/>
      <c r="AD23" s="2"/>
      <c r="AE23" s="2"/>
      <c r="AF23" s="4"/>
      <c r="AG23" s="4"/>
    </row>
    <row r="24" spans="2:39" x14ac:dyDescent="0.2">
      <c r="B24" t="s">
        <v>23</v>
      </c>
      <c r="C24" s="3">
        <v>123</v>
      </c>
      <c r="D24" t="b">
        <v>1</v>
      </c>
      <c r="E24" s="5">
        <f t="shared" si="2"/>
        <v>3.837588462174816</v>
      </c>
      <c r="F24" s="2">
        <f t="shared" si="0"/>
        <v>0.9789089212380202</v>
      </c>
      <c r="G24" s="5">
        <f t="shared" si="1"/>
        <v>2.1316673222701706E-2</v>
      </c>
      <c r="H24" s="2">
        <f t="shared" si="3"/>
        <v>46.41341167445028</v>
      </c>
      <c r="K24" t="s">
        <v>219</v>
      </c>
      <c r="AB24" s="2"/>
      <c r="AC24" s="2"/>
      <c r="AD24" s="2"/>
      <c r="AE24" s="2"/>
      <c r="AF24" s="4"/>
      <c r="AG24" s="4"/>
    </row>
    <row r="25" spans="2:39" x14ac:dyDescent="0.2">
      <c r="B25" t="s">
        <v>24</v>
      </c>
      <c r="C25" s="3">
        <v>110</v>
      </c>
      <c r="D25" t="b">
        <v>1</v>
      </c>
      <c r="E25" s="5">
        <f t="shared" si="2"/>
        <v>2.5670905163173501</v>
      </c>
      <c r="F25" s="2">
        <f t="shared" si="0"/>
        <v>0.92871331395598278</v>
      </c>
      <c r="G25" s="5">
        <f t="shared" si="1"/>
        <v>7.3955184181494049E-2</v>
      </c>
      <c r="H25" s="2">
        <f t="shared" si="3"/>
        <v>13.027864886053655</v>
      </c>
      <c r="K25" t="s">
        <v>221</v>
      </c>
      <c r="L25" t="s">
        <v>212</v>
      </c>
      <c r="M25" t="s">
        <v>220</v>
      </c>
      <c r="N25" t="s">
        <v>213</v>
      </c>
      <c r="AB25" s="2"/>
      <c r="AC25" s="2"/>
      <c r="AD25" s="2"/>
      <c r="AE25" s="2"/>
      <c r="AF25" s="4"/>
      <c r="AG25" s="4"/>
    </row>
    <row r="26" spans="2:39" x14ac:dyDescent="0.2">
      <c r="B26" t="s">
        <v>25</v>
      </c>
      <c r="C26" s="3">
        <v>103</v>
      </c>
      <c r="D26" t="b">
        <v>1</v>
      </c>
      <c r="E26" s="5">
        <f t="shared" si="2"/>
        <v>1.8829762377787151</v>
      </c>
      <c r="F26" s="2">
        <f t="shared" si="0"/>
        <v>0.86795260939146013</v>
      </c>
      <c r="G26" s="5">
        <f t="shared" si="1"/>
        <v>0.14161816328755963</v>
      </c>
      <c r="H26" s="2">
        <f t="shared" si="3"/>
        <v>6.5730387052065531</v>
      </c>
      <c r="K26">
        <v>1</v>
      </c>
      <c r="L26" s="2">
        <f>LN(K26)</f>
        <v>0</v>
      </c>
      <c r="M26" s="6">
        <f>(L26-$B$5)/$C$5</f>
        <v>83.7329943578913</v>
      </c>
      <c r="N26" s="4">
        <f>1/(1+K26)</f>
        <v>0.5</v>
      </c>
      <c r="O26" s="6"/>
      <c r="Q26" s="6"/>
      <c r="AB26" s="2"/>
      <c r="AC26" s="2"/>
      <c r="AD26" s="2"/>
      <c r="AE26" s="2"/>
      <c r="AF26" s="4"/>
      <c r="AG26" s="4"/>
    </row>
    <row r="27" spans="2:39" x14ac:dyDescent="0.2">
      <c r="B27" t="s">
        <v>26</v>
      </c>
      <c r="C27" s="3">
        <v>96</v>
      </c>
      <c r="D27" t="b">
        <v>1</v>
      </c>
      <c r="E27" s="5">
        <f t="shared" si="2"/>
        <v>1.1988619592400802</v>
      </c>
      <c r="F27" s="2">
        <f t="shared" si="0"/>
        <v>0.76832227051007596</v>
      </c>
      <c r="G27" s="5">
        <f t="shared" si="1"/>
        <v>0.26354601079160456</v>
      </c>
      <c r="H27" s="2">
        <f t="shared" si="3"/>
        <v>3.3163406435381648</v>
      </c>
      <c r="K27">
        <v>10</v>
      </c>
      <c r="L27" s="2">
        <f>LN(K27)</f>
        <v>2.3025850929940459</v>
      </c>
      <c r="M27" s="6">
        <f>(L27-$B$5)/$C$5</f>
        <v>107.29352533436624</v>
      </c>
      <c r="N27" s="4">
        <f>1/(1+K27)</f>
        <v>9.0909090909090912E-2</v>
      </c>
      <c r="O27" s="6"/>
      <c r="Q27" s="6"/>
    </row>
    <row r="28" spans="2:39" x14ac:dyDescent="0.2">
      <c r="B28" t="s">
        <v>27</v>
      </c>
      <c r="C28" s="3">
        <v>113</v>
      </c>
      <c r="D28" t="b">
        <v>1</v>
      </c>
      <c r="E28" s="5">
        <f t="shared" si="2"/>
        <v>2.8602823499767656</v>
      </c>
      <c r="F28" s="2">
        <f t="shared" si="0"/>
        <v>0.94584776324087294</v>
      </c>
      <c r="G28" s="5">
        <f t="shared" si="1"/>
        <v>5.5673649687054919E-2</v>
      </c>
      <c r="H28" s="2">
        <f t="shared" si="3"/>
        <v>17.46645789439998</v>
      </c>
      <c r="K28">
        <v>25</v>
      </c>
      <c r="L28" s="2">
        <f>LN(K28)</f>
        <v>3.2188758248682006</v>
      </c>
      <c r="M28" s="6">
        <f>(L28-$B$5)/$C$5</f>
        <v>116.66920323546249</v>
      </c>
      <c r="N28" s="4">
        <f>1/(1+K28)</f>
        <v>3.8461538461538464E-2</v>
      </c>
      <c r="O28" s="6"/>
      <c r="Q28" s="6"/>
    </row>
    <row r="29" spans="2:39" x14ac:dyDescent="0.2">
      <c r="B29" t="s">
        <v>28</v>
      </c>
      <c r="C29" s="3">
        <v>130</v>
      </c>
      <c r="D29" t="b">
        <v>1</v>
      </c>
      <c r="E29" s="5">
        <f t="shared" si="2"/>
        <v>4.5217027407134509</v>
      </c>
      <c r="F29" s="2">
        <f t="shared" si="0"/>
        <v>0.98924639874268505</v>
      </c>
      <c r="G29" s="5">
        <f t="shared" si="1"/>
        <v>1.0811839114753452E-2</v>
      </c>
      <c r="H29" s="2">
        <f t="shared" si="3"/>
        <v>91.992103396038402</v>
      </c>
      <c r="K29">
        <v>100</v>
      </c>
      <c r="L29" s="2">
        <f>LN(K29)</f>
        <v>4.6051701859880918</v>
      </c>
      <c r="M29" s="6">
        <f>(L29-$B$5)/$C$5</f>
        <v>130.85405631084117</v>
      </c>
      <c r="N29" s="4">
        <f>1/(1+K29)</f>
        <v>9.9009900990099011E-3</v>
      </c>
      <c r="O29" s="6"/>
      <c r="Q29" s="6"/>
      <c r="R29" s="5"/>
      <c r="S29" s="5"/>
    </row>
    <row r="30" spans="2:39" x14ac:dyDescent="0.2">
      <c r="B30" t="s">
        <v>29</v>
      </c>
      <c r="C30" s="3">
        <v>121</v>
      </c>
      <c r="D30" t="b">
        <v>1</v>
      </c>
      <c r="E30" s="5">
        <f t="shared" si="2"/>
        <v>3.6421272397352062</v>
      </c>
      <c r="F30" s="2">
        <f t="shared" si="0"/>
        <v>0.97447218266270141</v>
      </c>
      <c r="G30" s="5">
        <f t="shared" si="1"/>
        <v>2.5859305682887319E-2</v>
      </c>
      <c r="H30" s="2">
        <f t="shared" si="3"/>
        <v>38.17295344082963</v>
      </c>
    </row>
    <row r="31" spans="2:39" x14ac:dyDescent="0.2">
      <c r="B31" t="s">
        <v>30</v>
      </c>
      <c r="C31" s="3">
        <v>98</v>
      </c>
      <c r="D31" t="b">
        <v>1</v>
      </c>
      <c r="E31" s="5">
        <f t="shared" si="2"/>
        <v>1.3943231816796899</v>
      </c>
      <c r="F31" s="2">
        <f t="shared" si="0"/>
        <v>0.8012815176828243</v>
      </c>
      <c r="G31" s="5">
        <f t="shared" si="1"/>
        <v>0.22154293587929294</v>
      </c>
      <c r="H31" s="2">
        <f t="shared" si="3"/>
        <v>4.0322445518877021</v>
      </c>
    </row>
    <row r="32" spans="2:39" x14ac:dyDescent="0.2">
      <c r="B32" t="s">
        <v>31</v>
      </c>
      <c r="C32" s="3">
        <v>113</v>
      </c>
      <c r="D32" t="b">
        <v>1</v>
      </c>
      <c r="E32" s="5">
        <f t="shared" si="2"/>
        <v>2.8602823499767656</v>
      </c>
      <c r="F32" s="2">
        <f t="shared" si="0"/>
        <v>0.94584776324087294</v>
      </c>
      <c r="G32" s="5">
        <f t="shared" si="1"/>
        <v>5.5673649687054919E-2</v>
      </c>
      <c r="H32" s="2">
        <f t="shared" si="3"/>
        <v>17.46645789439998</v>
      </c>
      <c r="O32" s="5"/>
      <c r="P32" s="5"/>
    </row>
    <row r="33" spans="2:18" x14ac:dyDescent="0.2">
      <c r="B33" t="s">
        <v>32</v>
      </c>
      <c r="C33" s="3">
        <v>95</v>
      </c>
      <c r="D33" t="b">
        <v>1</v>
      </c>
      <c r="E33" s="5">
        <f t="shared" si="2"/>
        <v>1.1011313480202745</v>
      </c>
      <c r="F33" s="2">
        <f t="shared" si="0"/>
        <v>0.75047202611347219</v>
      </c>
      <c r="G33" s="5">
        <f t="shared" si="1"/>
        <v>0.28705290226956032</v>
      </c>
      <c r="H33" s="2">
        <f t="shared" si="3"/>
        <v>3.0075667045441068</v>
      </c>
      <c r="M33" s="2"/>
      <c r="O33" s="5"/>
      <c r="P33" s="5"/>
      <c r="Q33" s="5"/>
    </row>
    <row r="34" spans="2:18" x14ac:dyDescent="0.2">
      <c r="B34" t="s">
        <v>33</v>
      </c>
      <c r="C34" s="3">
        <v>106</v>
      </c>
      <c r="D34" t="b">
        <v>1</v>
      </c>
      <c r="E34" s="5">
        <f t="shared" si="2"/>
        <v>2.1761680714381306</v>
      </c>
      <c r="F34" s="2">
        <f t="shared" si="0"/>
        <v>0.89808888854864732</v>
      </c>
      <c r="G34" s="5">
        <f t="shared" si="1"/>
        <v>0.10748623055786596</v>
      </c>
      <c r="H34" s="2">
        <f t="shared" si="3"/>
        <v>8.8124727103712441</v>
      </c>
      <c r="M34" s="2"/>
      <c r="O34" s="5"/>
      <c r="P34" s="5"/>
      <c r="Q34" s="5"/>
    </row>
    <row r="35" spans="2:18" x14ac:dyDescent="0.2">
      <c r="B35" t="s">
        <v>34</v>
      </c>
      <c r="C35" s="3">
        <v>129</v>
      </c>
      <c r="D35" t="b">
        <v>1</v>
      </c>
      <c r="E35" s="5">
        <f t="shared" si="2"/>
        <v>4.4239721294936469</v>
      </c>
      <c r="F35" s="2">
        <f t="shared" si="0"/>
        <v>0.98815544944101796</v>
      </c>
      <c r="G35" s="5">
        <f t="shared" si="1"/>
        <v>1.1915256119605241E-2</v>
      </c>
      <c r="H35" s="2">
        <f t="shared" si="3"/>
        <v>83.427010971866252</v>
      </c>
      <c r="M35" s="2"/>
      <c r="O35" s="5"/>
      <c r="P35" s="5"/>
      <c r="Q35" s="5"/>
    </row>
    <row r="36" spans="2:18" x14ac:dyDescent="0.2">
      <c r="B36" t="s">
        <v>35</v>
      </c>
      <c r="C36" s="3">
        <v>118</v>
      </c>
      <c r="D36" t="b">
        <v>1</v>
      </c>
      <c r="E36" s="5">
        <f t="shared" si="2"/>
        <v>3.3489354060757908</v>
      </c>
      <c r="F36" s="2">
        <f t="shared" si="0"/>
        <v>0.96606995704396159</v>
      </c>
      <c r="G36" s="5">
        <f t="shared" si="1"/>
        <v>3.4519028091602698E-2</v>
      </c>
      <c r="H36" s="2">
        <f t="shared" si="3"/>
        <v>28.472405952908829</v>
      </c>
      <c r="M36" s="2"/>
      <c r="O36" s="5"/>
      <c r="P36" s="5"/>
      <c r="Q36" s="5"/>
    </row>
    <row r="37" spans="2:18" x14ac:dyDescent="0.2">
      <c r="B37" t="s">
        <v>36</v>
      </c>
      <c r="C37" s="3">
        <v>100</v>
      </c>
      <c r="D37" t="b">
        <v>0</v>
      </c>
      <c r="E37" s="5">
        <f t="shared" si="2"/>
        <v>1.5897844041192997</v>
      </c>
      <c r="F37" s="2">
        <f t="shared" si="0"/>
        <v>0.83058576807423312</v>
      </c>
      <c r="G37" s="5">
        <f t="shared" si="1"/>
        <v>1.7754084865637003</v>
      </c>
      <c r="H37" s="2">
        <f t="shared" si="3"/>
        <v>4.9026918142165048</v>
      </c>
      <c r="M37" s="2"/>
      <c r="O37" s="5"/>
      <c r="P37" s="5"/>
      <c r="Q37" s="5"/>
    </row>
    <row r="38" spans="2:18" x14ac:dyDescent="0.2">
      <c r="B38" t="s">
        <v>37</v>
      </c>
      <c r="C38" s="3">
        <v>118</v>
      </c>
      <c r="D38" t="b">
        <v>1</v>
      </c>
      <c r="E38" s="5">
        <f t="shared" si="2"/>
        <v>3.3489354060757908</v>
      </c>
      <c r="F38" s="2">
        <f t="shared" si="0"/>
        <v>0.96606995704396159</v>
      </c>
      <c r="G38" s="5">
        <f t="shared" si="1"/>
        <v>3.4519028091602698E-2</v>
      </c>
      <c r="H38" s="2">
        <f t="shared" si="3"/>
        <v>28.472405952908829</v>
      </c>
      <c r="M38" s="2"/>
      <c r="O38" s="5"/>
      <c r="P38" s="5"/>
      <c r="Q38" s="5"/>
    </row>
    <row r="39" spans="2:18" x14ac:dyDescent="0.2">
      <c r="B39" t="s">
        <v>38</v>
      </c>
      <c r="C39" s="3">
        <v>148</v>
      </c>
      <c r="D39" t="b">
        <v>1</v>
      </c>
      <c r="E39" s="5">
        <f t="shared" si="2"/>
        <v>6.280853742669942</v>
      </c>
      <c r="F39" s="2">
        <f t="shared" si="0"/>
        <v>0.9981316952216448</v>
      </c>
      <c r="G39" s="5">
        <f t="shared" si="1"/>
        <v>1.8700522365898654E-3</v>
      </c>
      <c r="H39" s="2">
        <f t="shared" si="3"/>
        <v>534.2445765729916</v>
      </c>
      <c r="M39" s="2"/>
      <c r="O39" s="5"/>
      <c r="P39" s="5"/>
      <c r="Q39" s="5"/>
    </row>
    <row r="40" spans="2:18" x14ac:dyDescent="0.2">
      <c r="B40" t="s">
        <v>39</v>
      </c>
      <c r="C40" s="3">
        <v>116</v>
      </c>
      <c r="D40" t="b">
        <v>1</v>
      </c>
      <c r="E40" s="5">
        <f t="shared" si="2"/>
        <v>3.153474183636181</v>
      </c>
      <c r="F40" s="2">
        <f t="shared" si="0"/>
        <v>0.95904539626848684</v>
      </c>
      <c r="G40" s="5">
        <f t="shared" si="1"/>
        <v>4.181686812992183E-2</v>
      </c>
      <c r="H40" s="2">
        <f t="shared" si="3"/>
        <v>23.417279350466156</v>
      </c>
      <c r="M40" s="2"/>
      <c r="O40" s="5"/>
      <c r="P40" s="5"/>
      <c r="Q40" s="5"/>
    </row>
    <row r="41" spans="2:18" x14ac:dyDescent="0.2">
      <c r="B41" t="s">
        <v>40</v>
      </c>
      <c r="C41" s="3">
        <v>100</v>
      </c>
      <c r="D41" t="b">
        <v>1</v>
      </c>
      <c r="E41" s="5">
        <f t="shared" si="2"/>
        <v>1.5897844041192997</v>
      </c>
      <c r="F41" s="2">
        <f t="shared" si="0"/>
        <v>0.83058576807423312</v>
      </c>
      <c r="G41" s="5">
        <f t="shared" si="1"/>
        <v>0.18562408244440132</v>
      </c>
      <c r="H41" s="2">
        <f t="shared" si="3"/>
        <v>4.9026918142165048</v>
      </c>
      <c r="M41" s="2"/>
      <c r="O41" s="5"/>
      <c r="P41" s="5"/>
      <c r="Q41" s="5"/>
    </row>
    <row r="42" spans="2:18" x14ac:dyDescent="0.2">
      <c r="B42" t="s">
        <v>41</v>
      </c>
      <c r="C42" s="3">
        <v>99</v>
      </c>
      <c r="D42" t="b">
        <v>1</v>
      </c>
      <c r="E42" s="5">
        <f t="shared" si="2"/>
        <v>1.4920537928994957</v>
      </c>
      <c r="F42" s="2">
        <f t="shared" si="0"/>
        <v>0.81638633556119311</v>
      </c>
      <c r="G42" s="5">
        <f t="shared" si="1"/>
        <v>0.20286758561768933</v>
      </c>
      <c r="H42" s="2">
        <f t="shared" si="3"/>
        <v>4.4462177586639831</v>
      </c>
      <c r="M42" s="2"/>
      <c r="O42" s="5"/>
      <c r="R42" s="5"/>
    </row>
    <row r="43" spans="2:18" x14ac:dyDescent="0.2">
      <c r="B43" t="s">
        <v>42</v>
      </c>
      <c r="C43" s="3">
        <v>120</v>
      </c>
      <c r="D43" t="b">
        <v>1</v>
      </c>
      <c r="E43" s="5">
        <f t="shared" si="2"/>
        <v>3.5443966285154005</v>
      </c>
      <c r="F43" s="2">
        <f t="shared" si="0"/>
        <v>0.97192493145959302</v>
      </c>
      <c r="G43" s="5">
        <f t="shared" si="1"/>
        <v>2.847670851281504E-2</v>
      </c>
      <c r="H43" s="2">
        <f t="shared" si="3"/>
        <v>34.618791048034389</v>
      </c>
      <c r="O43" s="5"/>
    </row>
    <row r="44" spans="2:18" x14ac:dyDescent="0.2">
      <c r="B44" t="s">
        <v>43</v>
      </c>
      <c r="C44" s="3">
        <v>91</v>
      </c>
      <c r="D44" t="b">
        <v>1</v>
      </c>
      <c r="E44" s="5">
        <f t="shared" si="2"/>
        <v>0.710208903141055</v>
      </c>
      <c r="F44" s="2">
        <f t="shared" si="0"/>
        <v>0.67044731812325131</v>
      </c>
      <c r="G44" s="5">
        <f t="shared" si="1"/>
        <v>0.39981015037895984</v>
      </c>
      <c r="H44" s="2">
        <f t="shared" si="3"/>
        <v>2.0344162101948715</v>
      </c>
      <c r="O44" s="5"/>
    </row>
    <row r="45" spans="2:18" x14ac:dyDescent="0.2">
      <c r="B45" t="s">
        <v>44</v>
      </c>
      <c r="C45" s="3">
        <v>108</v>
      </c>
      <c r="D45" t="b">
        <v>1</v>
      </c>
      <c r="E45" s="5">
        <f t="shared" si="2"/>
        <v>2.3716292938777404</v>
      </c>
      <c r="F45" s="2">
        <f t="shared" si="0"/>
        <v>0.91463815397973902</v>
      </c>
      <c r="G45" s="5">
        <f t="shared" si="1"/>
        <v>8.9226752053027561E-2</v>
      </c>
      <c r="H45" s="2">
        <f t="shared" si="3"/>
        <v>10.714835686222706</v>
      </c>
      <c r="O45" s="5"/>
    </row>
    <row r="46" spans="2:18" x14ac:dyDescent="0.2">
      <c r="B46" t="s">
        <v>45</v>
      </c>
      <c r="C46" s="3">
        <v>119</v>
      </c>
      <c r="D46" t="b">
        <v>1</v>
      </c>
      <c r="E46" s="5">
        <f t="shared" si="2"/>
        <v>3.4466660172955965</v>
      </c>
      <c r="F46" s="2">
        <f t="shared" si="0"/>
        <v>0.96913155846007704</v>
      </c>
      <c r="G46" s="5">
        <f t="shared" si="1"/>
        <v>3.1354909062247534E-2</v>
      </c>
      <c r="H46" s="2">
        <f t="shared" si="3"/>
        <v>31.395545421581115</v>
      </c>
      <c r="O46" s="5"/>
    </row>
    <row r="47" spans="2:18" x14ac:dyDescent="0.2">
      <c r="B47" t="s">
        <v>46</v>
      </c>
      <c r="C47" s="3">
        <v>95</v>
      </c>
      <c r="D47" t="b">
        <v>1</v>
      </c>
      <c r="E47" s="5">
        <f t="shared" si="2"/>
        <v>1.1011313480202745</v>
      </c>
      <c r="F47" s="2">
        <f t="shared" si="0"/>
        <v>0.75047202611347219</v>
      </c>
      <c r="G47" s="5">
        <f t="shared" si="1"/>
        <v>0.28705290226956032</v>
      </c>
      <c r="H47" s="2">
        <f t="shared" si="3"/>
        <v>3.0075667045441068</v>
      </c>
      <c r="O47" s="5"/>
    </row>
    <row r="48" spans="2:18" x14ac:dyDescent="0.2">
      <c r="B48" t="s">
        <v>47</v>
      </c>
      <c r="C48" s="3">
        <v>111</v>
      </c>
      <c r="D48" t="b">
        <v>1</v>
      </c>
      <c r="E48" s="5">
        <f t="shared" si="2"/>
        <v>2.6648211275371558</v>
      </c>
      <c r="F48" s="2">
        <f t="shared" si="0"/>
        <v>0.93491862768280309</v>
      </c>
      <c r="G48" s="5">
        <f t="shared" si="1"/>
        <v>6.72957826969654E-2</v>
      </c>
      <c r="H48" s="2">
        <f t="shared" si="3"/>
        <v>14.365379745315577</v>
      </c>
      <c r="O48" s="5"/>
    </row>
    <row r="49" spans="2:17" x14ac:dyDescent="0.2">
      <c r="B49" t="s">
        <v>48</v>
      </c>
      <c r="C49" s="3">
        <v>129</v>
      </c>
      <c r="D49" t="b">
        <v>1</v>
      </c>
      <c r="E49" s="5">
        <f t="shared" si="2"/>
        <v>4.4239721294936469</v>
      </c>
      <c r="F49" s="2">
        <f t="shared" si="0"/>
        <v>0.98815544944101796</v>
      </c>
      <c r="G49" s="5">
        <f t="shared" si="1"/>
        <v>1.1915256119605241E-2</v>
      </c>
      <c r="H49" s="2">
        <f t="shared" si="3"/>
        <v>83.427010971866252</v>
      </c>
      <c r="O49" s="5"/>
    </row>
    <row r="50" spans="2:17" x14ac:dyDescent="0.2">
      <c r="B50" t="s">
        <v>49</v>
      </c>
      <c r="C50" s="3">
        <v>93</v>
      </c>
      <c r="D50" t="b">
        <v>1</v>
      </c>
      <c r="E50" s="5">
        <f t="shared" si="2"/>
        <v>0.90567012558066473</v>
      </c>
      <c r="F50" s="2">
        <f t="shared" si="0"/>
        <v>0.71211332000260674</v>
      </c>
      <c r="G50" s="5">
        <f t="shared" si="1"/>
        <v>0.33951822292730982</v>
      </c>
      <c r="H50" s="2">
        <f t="shared" si="3"/>
        <v>2.4735889830299014</v>
      </c>
      <c r="O50" s="5"/>
    </row>
    <row r="51" spans="2:17" x14ac:dyDescent="0.2">
      <c r="B51" t="s">
        <v>50</v>
      </c>
      <c r="C51" s="3">
        <v>106</v>
      </c>
      <c r="D51" t="b">
        <v>1</v>
      </c>
      <c r="E51" s="5">
        <f t="shared" si="2"/>
        <v>2.1761680714381306</v>
      </c>
      <c r="F51" s="2">
        <f t="shared" si="0"/>
        <v>0.89808888854864732</v>
      </c>
      <c r="G51" s="5">
        <f t="shared" si="1"/>
        <v>0.10748623055786596</v>
      </c>
      <c r="H51" s="2">
        <f t="shared" si="3"/>
        <v>8.8124727103712441</v>
      </c>
      <c r="O51" s="5"/>
    </row>
    <row r="52" spans="2:17" x14ac:dyDescent="0.2">
      <c r="B52" t="s">
        <v>51</v>
      </c>
      <c r="C52" s="3">
        <v>129</v>
      </c>
      <c r="D52" t="b">
        <v>1</v>
      </c>
      <c r="E52" s="5">
        <f t="shared" si="2"/>
        <v>4.4239721294936469</v>
      </c>
      <c r="F52" s="2">
        <f t="shared" si="0"/>
        <v>0.98815544944101796</v>
      </c>
      <c r="G52" s="5">
        <f t="shared" si="1"/>
        <v>1.1915256119605241E-2</v>
      </c>
      <c r="H52" s="2">
        <f t="shared" si="3"/>
        <v>83.427010971866252</v>
      </c>
      <c r="P52" s="5"/>
      <c r="Q52" s="5"/>
    </row>
    <row r="53" spans="2:17" x14ac:dyDescent="0.2">
      <c r="B53" t="s">
        <v>52</v>
      </c>
      <c r="C53" s="3">
        <v>95</v>
      </c>
      <c r="D53" t="b">
        <v>0</v>
      </c>
      <c r="E53" s="5">
        <f t="shared" si="2"/>
        <v>1.1011313480202745</v>
      </c>
      <c r="F53" s="2">
        <f t="shared" si="0"/>
        <v>0.75047202611347219</v>
      </c>
      <c r="G53" s="5">
        <f t="shared" si="1"/>
        <v>1.3881842502898345</v>
      </c>
      <c r="H53" s="2">
        <f t="shared" si="3"/>
        <v>3.0075667045441068</v>
      </c>
      <c r="P53" s="5"/>
      <c r="Q53" s="5"/>
    </row>
    <row r="54" spans="2:17" x14ac:dyDescent="0.2">
      <c r="B54" t="s">
        <v>53</v>
      </c>
      <c r="C54" s="3">
        <v>108</v>
      </c>
      <c r="D54" t="b">
        <v>1</v>
      </c>
      <c r="E54" s="5">
        <f t="shared" si="2"/>
        <v>2.3716292938777404</v>
      </c>
      <c r="F54" s="2">
        <f t="shared" si="0"/>
        <v>0.91463815397973902</v>
      </c>
      <c r="G54" s="5">
        <f t="shared" si="1"/>
        <v>8.9226752053027561E-2</v>
      </c>
      <c r="H54" s="2">
        <f t="shared" si="3"/>
        <v>10.714835686222706</v>
      </c>
      <c r="P54" s="5"/>
      <c r="Q54" s="5"/>
    </row>
    <row r="55" spans="2:17" x14ac:dyDescent="0.2">
      <c r="B55" t="s">
        <v>54</v>
      </c>
      <c r="C55" s="3">
        <v>106</v>
      </c>
      <c r="D55" t="b">
        <v>1</v>
      </c>
      <c r="E55" s="5">
        <f t="shared" si="2"/>
        <v>2.1761680714381306</v>
      </c>
      <c r="F55" s="2">
        <f t="shared" si="0"/>
        <v>0.89808888854864732</v>
      </c>
      <c r="G55" s="5">
        <f t="shared" si="1"/>
        <v>0.10748623055786596</v>
      </c>
      <c r="H55" s="2">
        <f t="shared" si="3"/>
        <v>8.8124727103712441</v>
      </c>
      <c r="P55" s="5"/>
      <c r="Q55" s="5"/>
    </row>
    <row r="56" spans="2:17" x14ac:dyDescent="0.2">
      <c r="B56" t="s">
        <v>55</v>
      </c>
      <c r="C56" s="3">
        <v>108</v>
      </c>
      <c r="D56" t="b">
        <v>1</v>
      </c>
      <c r="E56" s="5">
        <f t="shared" si="2"/>
        <v>2.3716292938777404</v>
      </c>
      <c r="F56" s="2">
        <f t="shared" si="0"/>
        <v>0.91463815397973902</v>
      </c>
      <c r="G56" s="5">
        <f t="shared" si="1"/>
        <v>8.9226752053027561E-2</v>
      </c>
      <c r="H56" s="2">
        <f t="shared" si="3"/>
        <v>10.714835686222706</v>
      </c>
    </row>
    <row r="57" spans="2:17" x14ac:dyDescent="0.2">
      <c r="B57" t="s">
        <v>56</v>
      </c>
      <c r="C57" s="3">
        <v>118</v>
      </c>
      <c r="D57" t="b">
        <v>1</v>
      </c>
      <c r="E57" s="5">
        <f t="shared" si="2"/>
        <v>3.3489354060757908</v>
      </c>
      <c r="F57" s="2">
        <f t="shared" si="0"/>
        <v>0.96606995704396159</v>
      </c>
      <c r="G57" s="5">
        <f t="shared" si="1"/>
        <v>3.4519028091602698E-2</v>
      </c>
      <c r="H57" s="2">
        <f t="shared" si="3"/>
        <v>28.472405952908829</v>
      </c>
    </row>
    <row r="58" spans="2:17" x14ac:dyDescent="0.2">
      <c r="B58" t="s">
        <v>57</v>
      </c>
      <c r="C58" s="3">
        <v>105</v>
      </c>
      <c r="D58" t="b">
        <v>1</v>
      </c>
      <c r="E58" s="5">
        <f t="shared" si="2"/>
        <v>2.0784374602183249</v>
      </c>
      <c r="F58" s="2">
        <f t="shared" si="0"/>
        <v>0.88878968161974548</v>
      </c>
      <c r="G58" s="5">
        <f t="shared" si="1"/>
        <v>0.11789465006282591</v>
      </c>
      <c r="H58" s="2">
        <f t="shared" si="3"/>
        <v>7.9919713796768495</v>
      </c>
    </row>
    <row r="59" spans="2:17" x14ac:dyDescent="0.2">
      <c r="B59" t="s">
        <v>58</v>
      </c>
      <c r="C59" s="3">
        <v>112</v>
      </c>
      <c r="D59" t="b">
        <v>1</v>
      </c>
      <c r="E59" s="5">
        <f t="shared" si="2"/>
        <v>2.7625517387569598</v>
      </c>
      <c r="F59" s="2">
        <f t="shared" si="0"/>
        <v>0.94061832300479031</v>
      </c>
      <c r="G59" s="5">
        <f t="shared" si="1"/>
        <v>6.121782953675884E-2</v>
      </c>
      <c r="H59" s="2">
        <f t="shared" si="3"/>
        <v>15.840211502963601</v>
      </c>
    </row>
    <row r="60" spans="2:17" x14ac:dyDescent="0.2">
      <c r="B60" t="s">
        <v>59</v>
      </c>
      <c r="C60" s="3">
        <v>102</v>
      </c>
      <c r="D60" t="b">
        <v>1</v>
      </c>
      <c r="E60" s="5">
        <f t="shared" si="2"/>
        <v>1.7852456265589112</v>
      </c>
      <c r="F60" s="2">
        <f t="shared" si="0"/>
        <v>0.85634338671567878</v>
      </c>
      <c r="G60" s="5">
        <f t="shared" si="1"/>
        <v>0.15508383057539737</v>
      </c>
      <c r="H60" s="2">
        <f t="shared" si="3"/>
        <v>5.9610439584902881</v>
      </c>
    </row>
    <row r="61" spans="2:17" x14ac:dyDescent="0.2">
      <c r="B61" t="s">
        <v>60</v>
      </c>
      <c r="C61" s="3">
        <v>107</v>
      </c>
      <c r="D61" t="b">
        <v>1</v>
      </c>
      <c r="E61" s="5">
        <f t="shared" si="2"/>
        <v>2.2738986826579364</v>
      </c>
      <c r="F61" s="2">
        <f t="shared" si="0"/>
        <v>0.90669214554312172</v>
      </c>
      <c r="G61" s="5">
        <f t="shared" si="1"/>
        <v>9.7952307053076684E-2</v>
      </c>
      <c r="H61" s="2">
        <f t="shared" si="3"/>
        <v>9.7172113839799596</v>
      </c>
    </row>
    <row r="62" spans="2:17" x14ac:dyDescent="0.2">
      <c r="B62" t="s">
        <v>61</v>
      </c>
      <c r="C62" s="3">
        <v>112</v>
      </c>
      <c r="D62" t="b">
        <v>1</v>
      </c>
      <c r="E62" s="5">
        <f t="shared" si="2"/>
        <v>2.7625517387569598</v>
      </c>
      <c r="F62" s="2">
        <f t="shared" si="0"/>
        <v>0.94061832300479031</v>
      </c>
      <c r="G62" s="5">
        <f t="shared" si="1"/>
        <v>6.121782953675884E-2</v>
      </c>
      <c r="H62" s="2">
        <f t="shared" si="3"/>
        <v>15.840211502963601</v>
      </c>
    </row>
    <row r="63" spans="2:17" x14ac:dyDescent="0.2">
      <c r="B63" t="s">
        <v>62</v>
      </c>
      <c r="C63" s="3">
        <v>124</v>
      </c>
      <c r="D63" t="b">
        <v>1</v>
      </c>
      <c r="E63" s="5">
        <f t="shared" si="2"/>
        <v>3.9353190733946217</v>
      </c>
      <c r="F63" s="2">
        <f t="shared" si="0"/>
        <v>0.98083500982230321</v>
      </c>
      <c r="G63" s="5">
        <f t="shared" si="1"/>
        <v>1.9351019267688771E-2</v>
      </c>
      <c r="H63" s="2">
        <f t="shared" si="3"/>
        <v>51.178477042150959</v>
      </c>
    </row>
    <row r="64" spans="2:17" x14ac:dyDescent="0.2">
      <c r="B64" t="s">
        <v>63</v>
      </c>
      <c r="C64" s="3">
        <v>104</v>
      </c>
      <c r="D64" t="b">
        <v>1</v>
      </c>
      <c r="E64" s="5">
        <f t="shared" si="2"/>
        <v>1.9807068489985209</v>
      </c>
      <c r="F64" s="2">
        <f t="shared" si="0"/>
        <v>0.87875649245284571</v>
      </c>
      <c r="G64" s="5">
        <f t="shared" si="1"/>
        <v>0.12924744760251214</v>
      </c>
      <c r="H64" s="2">
        <f t="shared" si="3"/>
        <v>7.24786432057879</v>
      </c>
    </row>
    <row r="65" spans="2:8" x14ac:dyDescent="0.2">
      <c r="B65" t="s">
        <v>64</v>
      </c>
      <c r="C65" s="3">
        <v>101</v>
      </c>
      <c r="D65" t="b">
        <v>1</v>
      </c>
      <c r="E65" s="5">
        <f t="shared" si="2"/>
        <v>1.6875150153391054</v>
      </c>
      <c r="F65" s="2">
        <f t="shared" si="0"/>
        <v>0.84389708060741986</v>
      </c>
      <c r="G65" s="5">
        <f t="shared" si="1"/>
        <v>0.16972473423003021</v>
      </c>
      <c r="H65" s="2">
        <f t="shared" si="3"/>
        <v>5.4060300979068812</v>
      </c>
    </row>
    <row r="66" spans="2:8" x14ac:dyDescent="0.2">
      <c r="B66" t="s">
        <v>65</v>
      </c>
      <c r="C66" s="3">
        <v>107</v>
      </c>
      <c r="D66" t="b">
        <v>1</v>
      </c>
      <c r="E66" s="5">
        <f t="shared" si="2"/>
        <v>2.2738986826579364</v>
      </c>
      <c r="F66" s="2">
        <f t="shared" si="0"/>
        <v>0.90669214554312172</v>
      </c>
      <c r="G66" s="5">
        <f t="shared" si="1"/>
        <v>9.7952307053076684E-2</v>
      </c>
      <c r="H66" s="2">
        <f t="shared" si="3"/>
        <v>9.7172113839799596</v>
      </c>
    </row>
    <row r="67" spans="2:8" x14ac:dyDescent="0.2">
      <c r="B67" t="s">
        <v>66</v>
      </c>
      <c r="C67" s="3">
        <v>94</v>
      </c>
      <c r="D67" t="b">
        <v>0</v>
      </c>
      <c r="E67" s="5">
        <f t="shared" si="2"/>
        <v>1.0034007368004705</v>
      </c>
      <c r="F67" s="2">
        <f t="shared" si="0"/>
        <v>0.73172667845050643</v>
      </c>
      <c r="G67" s="5">
        <f t="shared" si="1"/>
        <v>1.3157489616436715</v>
      </c>
      <c r="H67" s="2">
        <f t="shared" si="3"/>
        <v>2.7275417258197652</v>
      </c>
    </row>
    <row r="68" spans="2:8" x14ac:dyDescent="0.2">
      <c r="B68" t="s">
        <v>67</v>
      </c>
      <c r="C68" s="3">
        <v>96</v>
      </c>
      <c r="D68" t="b">
        <v>1</v>
      </c>
      <c r="E68" s="5">
        <f t="shared" si="2"/>
        <v>1.1988619592400802</v>
      </c>
      <c r="F68" s="2">
        <f t="shared" si="0"/>
        <v>0.76832227051007596</v>
      </c>
      <c r="G68" s="5">
        <f t="shared" si="1"/>
        <v>0.26354601079160456</v>
      </c>
      <c r="H68" s="2">
        <f t="shared" si="3"/>
        <v>3.3163406435381648</v>
      </c>
    </row>
    <row r="69" spans="2:8" x14ac:dyDescent="0.2">
      <c r="B69" t="s">
        <v>68</v>
      </c>
      <c r="C69" s="3">
        <v>127</v>
      </c>
      <c r="D69" t="b">
        <v>1</v>
      </c>
      <c r="E69" s="5">
        <f t="shared" si="2"/>
        <v>4.2285109070540354</v>
      </c>
      <c r="F69" s="2">
        <f t="shared" si="0"/>
        <v>0.98563527603398049</v>
      </c>
      <c r="G69" s="5">
        <f t="shared" si="1"/>
        <v>1.4468895412798836E-2</v>
      </c>
      <c r="H69" s="2">
        <f t="shared" si="3"/>
        <v>68.614981977067657</v>
      </c>
    </row>
    <row r="70" spans="2:8" x14ac:dyDescent="0.2">
      <c r="B70" t="s">
        <v>69</v>
      </c>
      <c r="C70" s="3">
        <v>107</v>
      </c>
      <c r="D70" t="b">
        <v>1</v>
      </c>
      <c r="E70" s="5">
        <f t="shared" si="2"/>
        <v>2.2738986826579364</v>
      </c>
      <c r="F70" s="2">
        <f t="shared" si="0"/>
        <v>0.90669214554312172</v>
      </c>
      <c r="G70" s="5">
        <f t="shared" si="1"/>
        <v>9.7952307053076684E-2</v>
      </c>
      <c r="H70" s="2">
        <f t="shared" si="3"/>
        <v>9.7172113839799596</v>
      </c>
    </row>
    <row r="71" spans="2:8" x14ac:dyDescent="0.2">
      <c r="B71" t="s">
        <v>70</v>
      </c>
      <c r="C71" s="3">
        <v>110</v>
      </c>
      <c r="D71" t="b">
        <v>1</v>
      </c>
      <c r="E71" s="5">
        <f t="shared" si="2"/>
        <v>2.5670905163173501</v>
      </c>
      <c r="F71" s="2">
        <f t="shared" si="0"/>
        <v>0.92871331395598278</v>
      </c>
      <c r="G71" s="5">
        <f t="shared" si="1"/>
        <v>7.3955184181494049E-2</v>
      </c>
      <c r="H71" s="2">
        <f t="shared" si="3"/>
        <v>13.027864886053655</v>
      </c>
    </row>
    <row r="72" spans="2:8" x14ac:dyDescent="0.2">
      <c r="B72" t="s">
        <v>71</v>
      </c>
      <c r="C72" s="3">
        <v>106</v>
      </c>
      <c r="D72" t="b">
        <v>1</v>
      </c>
      <c r="E72" s="5">
        <f t="shared" si="2"/>
        <v>2.1761680714381306</v>
      </c>
      <c r="F72" s="2">
        <f t="shared" ref="F72:F135" si="8">1/(1+EXP(-E72))</f>
        <v>0.89808888854864732</v>
      </c>
      <c r="G72" s="5">
        <f t="shared" ref="G72:G135" si="9">-(D72*LN(F72)+(1-D72)*LN(1-F72))</f>
        <v>0.10748623055786596</v>
      </c>
      <c r="H72" s="2">
        <f t="shared" si="3"/>
        <v>8.8124727103712441</v>
      </c>
    </row>
    <row r="73" spans="2:8" x14ac:dyDescent="0.2">
      <c r="B73" t="s">
        <v>72</v>
      </c>
      <c r="C73" s="3">
        <v>118</v>
      </c>
      <c r="D73" t="b">
        <v>1</v>
      </c>
      <c r="E73" s="5">
        <f t="shared" ref="E73:E136" si="10">$B$5+$C$5*C73</f>
        <v>3.3489354060757908</v>
      </c>
      <c r="F73" s="2">
        <f t="shared" si="8"/>
        <v>0.96606995704396159</v>
      </c>
      <c r="G73" s="5">
        <f t="shared" si="9"/>
        <v>3.4519028091602698E-2</v>
      </c>
      <c r="H73" s="2">
        <f t="shared" ref="H73:H136" si="11">EXP(E73)</f>
        <v>28.472405952908829</v>
      </c>
    </row>
    <row r="74" spans="2:8" x14ac:dyDescent="0.2">
      <c r="B74" t="s">
        <v>73</v>
      </c>
      <c r="C74" s="3">
        <v>117</v>
      </c>
      <c r="D74" t="b">
        <v>1</v>
      </c>
      <c r="E74" s="5">
        <f t="shared" si="10"/>
        <v>3.251204794855985</v>
      </c>
      <c r="F74" s="2">
        <f t="shared" si="8"/>
        <v>0.96271638113703584</v>
      </c>
      <c r="G74" s="5">
        <f t="shared" si="9"/>
        <v>3.7996426515585949E-2</v>
      </c>
      <c r="H74" s="2">
        <f t="shared" si="11"/>
        <v>25.821430711313042</v>
      </c>
    </row>
    <row r="75" spans="2:8" x14ac:dyDescent="0.2">
      <c r="B75" t="s">
        <v>74</v>
      </c>
      <c r="C75" s="3">
        <v>110</v>
      </c>
      <c r="D75" t="b">
        <v>1</v>
      </c>
      <c r="E75" s="5">
        <f t="shared" si="10"/>
        <v>2.5670905163173501</v>
      </c>
      <c r="F75" s="2">
        <f t="shared" si="8"/>
        <v>0.92871331395598278</v>
      </c>
      <c r="G75" s="5">
        <f t="shared" si="9"/>
        <v>7.3955184181494049E-2</v>
      </c>
      <c r="H75" s="2">
        <f t="shared" si="11"/>
        <v>13.027864886053655</v>
      </c>
    </row>
    <row r="76" spans="2:8" x14ac:dyDescent="0.2">
      <c r="B76" t="s">
        <v>75</v>
      </c>
      <c r="C76" s="3">
        <v>116</v>
      </c>
      <c r="D76" t="b">
        <v>1</v>
      </c>
      <c r="E76" s="5">
        <f t="shared" si="10"/>
        <v>3.153474183636181</v>
      </c>
      <c r="F76" s="2">
        <f t="shared" si="8"/>
        <v>0.95904539626848684</v>
      </c>
      <c r="G76" s="5">
        <f t="shared" si="9"/>
        <v>4.181686812992183E-2</v>
      </c>
      <c r="H76" s="2">
        <f t="shared" si="11"/>
        <v>23.417279350466156</v>
      </c>
    </row>
    <row r="77" spans="2:8" x14ac:dyDescent="0.2">
      <c r="B77" t="s">
        <v>76</v>
      </c>
      <c r="C77" s="3">
        <v>101</v>
      </c>
      <c r="D77" t="b">
        <v>1</v>
      </c>
      <c r="E77" s="5">
        <f t="shared" si="10"/>
        <v>1.6875150153391054</v>
      </c>
      <c r="F77" s="2">
        <f t="shared" si="8"/>
        <v>0.84389708060741986</v>
      </c>
      <c r="G77" s="5">
        <f t="shared" si="9"/>
        <v>0.16972473423003021</v>
      </c>
      <c r="H77" s="2">
        <f t="shared" si="11"/>
        <v>5.4060300979068812</v>
      </c>
    </row>
    <row r="78" spans="2:8" x14ac:dyDescent="0.2">
      <c r="B78" t="s">
        <v>77</v>
      </c>
      <c r="C78" s="3">
        <v>96</v>
      </c>
      <c r="D78" t="b">
        <v>1</v>
      </c>
      <c r="E78" s="5">
        <f t="shared" si="10"/>
        <v>1.1988619592400802</v>
      </c>
      <c r="F78" s="2">
        <f t="shared" si="8"/>
        <v>0.76832227051007596</v>
      </c>
      <c r="G78" s="5">
        <f t="shared" si="9"/>
        <v>0.26354601079160456</v>
      </c>
      <c r="H78" s="2">
        <f t="shared" si="11"/>
        <v>3.3163406435381648</v>
      </c>
    </row>
    <row r="79" spans="2:8" x14ac:dyDescent="0.2">
      <c r="B79" t="s">
        <v>78</v>
      </c>
      <c r="C79" s="3">
        <v>110</v>
      </c>
      <c r="D79" t="b">
        <v>1</v>
      </c>
      <c r="E79" s="5">
        <f t="shared" si="10"/>
        <v>2.5670905163173501</v>
      </c>
      <c r="F79" s="2">
        <f t="shared" si="8"/>
        <v>0.92871331395598278</v>
      </c>
      <c r="G79" s="5">
        <f t="shared" si="9"/>
        <v>7.3955184181494049E-2</v>
      </c>
      <c r="H79" s="2">
        <f t="shared" si="11"/>
        <v>13.027864886053655</v>
      </c>
    </row>
    <row r="80" spans="2:8" x14ac:dyDescent="0.2">
      <c r="B80" t="s">
        <v>79</v>
      </c>
      <c r="C80" s="3">
        <v>106</v>
      </c>
      <c r="D80" t="b">
        <v>1</v>
      </c>
      <c r="E80" s="5">
        <f t="shared" si="10"/>
        <v>2.1761680714381306</v>
      </c>
      <c r="F80" s="2">
        <f t="shared" si="8"/>
        <v>0.89808888854864732</v>
      </c>
      <c r="G80" s="5">
        <f t="shared" si="9"/>
        <v>0.10748623055786596</v>
      </c>
      <c r="H80" s="2">
        <f t="shared" si="11"/>
        <v>8.8124727103712441</v>
      </c>
    </row>
    <row r="81" spans="2:8" x14ac:dyDescent="0.2">
      <c r="B81" t="s">
        <v>80</v>
      </c>
      <c r="C81" s="3">
        <v>104</v>
      </c>
      <c r="D81" t="b">
        <v>1</v>
      </c>
      <c r="E81" s="5">
        <f t="shared" si="10"/>
        <v>1.9807068489985209</v>
      </c>
      <c r="F81" s="2">
        <f t="shared" si="8"/>
        <v>0.87875649245284571</v>
      </c>
      <c r="G81" s="5">
        <f t="shared" si="9"/>
        <v>0.12924744760251214</v>
      </c>
      <c r="H81" s="2">
        <f t="shared" si="11"/>
        <v>7.24786432057879</v>
      </c>
    </row>
    <row r="82" spans="2:8" x14ac:dyDescent="0.2">
      <c r="B82" t="s">
        <v>81</v>
      </c>
      <c r="C82" s="3">
        <v>128</v>
      </c>
      <c r="D82" t="b">
        <v>1</v>
      </c>
      <c r="E82" s="5">
        <f t="shared" si="10"/>
        <v>4.3262415182738412</v>
      </c>
      <c r="F82" s="2">
        <f t="shared" si="8"/>
        <v>0.98695528312954506</v>
      </c>
      <c r="G82" s="5">
        <f t="shared" si="9"/>
        <v>1.3130546421455239E-2</v>
      </c>
      <c r="H82" s="2">
        <f t="shared" si="11"/>
        <v>75.659387086039956</v>
      </c>
    </row>
    <row r="83" spans="2:8" x14ac:dyDescent="0.2">
      <c r="B83" t="s">
        <v>82</v>
      </c>
      <c r="C83" s="3">
        <v>112</v>
      </c>
      <c r="D83" t="b">
        <v>1</v>
      </c>
      <c r="E83" s="5">
        <f t="shared" si="10"/>
        <v>2.7625517387569598</v>
      </c>
      <c r="F83" s="2">
        <f t="shared" si="8"/>
        <v>0.94061832300479031</v>
      </c>
      <c r="G83" s="5">
        <f t="shared" si="9"/>
        <v>6.121782953675884E-2</v>
      </c>
      <c r="H83" s="2">
        <f t="shared" si="11"/>
        <v>15.840211502963601</v>
      </c>
    </row>
    <row r="84" spans="2:8" x14ac:dyDescent="0.2">
      <c r="B84" t="s">
        <v>83</v>
      </c>
      <c r="C84" s="3">
        <v>104</v>
      </c>
      <c r="D84" t="b">
        <v>1</v>
      </c>
      <c r="E84" s="5">
        <f t="shared" si="10"/>
        <v>1.9807068489985209</v>
      </c>
      <c r="F84" s="2">
        <f t="shared" si="8"/>
        <v>0.87875649245284571</v>
      </c>
      <c r="G84" s="5">
        <f t="shared" si="9"/>
        <v>0.12924744760251214</v>
      </c>
      <c r="H84" s="2">
        <f t="shared" si="11"/>
        <v>7.24786432057879</v>
      </c>
    </row>
    <row r="85" spans="2:8" x14ac:dyDescent="0.2">
      <c r="B85" t="s">
        <v>84</v>
      </c>
      <c r="C85" s="3">
        <v>127</v>
      </c>
      <c r="D85" t="b">
        <v>1</v>
      </c>
      <c r="E85" s="5">
        <f t="shared" si="10"/>
        <v>4.2285109070540354</v>
      </c>
      <c r="F85" s="2">
        <f t="shared" si="8"/>
        <v>0.98563527603398049</v>
      </c>
      <c r="G85" s="5">
        <f t="shared" si="9"/>
        <v>1.4468895412798836E-2</v>
      </c>
      <c r="H85" s="2">
        <f t="shared" si="11"/>
        <v>68.614981977067657</v>
      </c>
    </row>
    <row r="86" spans="2:8" x14ac:dyDescent="0.2">
      <c r="B86" t="s">
        <v>85</v>
      </c>
      <c r="C86" s="3">
        <v>118</v>
      </c>
      <c r="D86" t="b">
        <v>1</v>
      </c>
      <c r="E86" s="5">
        <f t="shared" si="10"/>
        <v>3.3489354060757908</v>
      </c>
      <c r="F86" s="2">
        <f t="shared" si="8"/>
        <v>0.96606995704396159</v>
      </c>
      <c r="G86" s="5">
        <f t="shared" si="9"/>
        <v>3.4519028091602698E-2</v>
      </c>
      <c r="H86" s="2">
        <f t="shared" si="11"/>
        <v>28.472405952908829</v>
      </c>
    </row>
    <row r="87" spans="2:8" x14ac:dyDescent="0.2">
      <c r="B87" t="s">
        <v>86</v>
      </c>
      <c r="C87" s="3">
        <v>118</v>
      </c>
      <c r="D87" t="b">
        <v>1</v>
      </c>
      <c r="E87" s="5">
        <f t="shared" si="10"/>
        <v>3.3489354060757908</v>
      </c>
      <c r="F87" s="2">
        <f t="shared" si="8"/>
        <v>0.96606995704396159</v>
      </c>
      <c r="G87" s="5">
        <f t="shared" si="9"/>
        <v>3.4519028091602698E-2</v>
      </c>
      <c r="H87" s="2">
        <f t="shared" si="11"/>
        <v>28.472405952908829</v>
      </c>
    </row>
    <row r="88" spans="2:8" x14ac:dyDescent="0.2">
      <c r="B88" t="s">
        <v>87</v>
      </c>
      <c r="C88" s="3">
        <v>121</v>
      </c>
      <c r="D88" t="b">
        <v>1</v>
      </c>
      <c r="E88" s="5">
        <f t="shared" si="10"/>
        <v>3.6421272397352062</v>
      </c>
      <c r="F88" s="2">
        <f t="shared" si="8"/>
        <v>0.97447218266270141</v>
      </c>
      <c r="G88" s="5">
        <f t="shared" si="9"/>
        <v>2.5859305682887319E-2</v>
      </c>
      <c r="H88" s="2">
        <f t="shared" si="11"/>
        <v>38.17295344082963</v>
      </c>
    </row>
    <row r="89" spans="2:8" x14ac:dyDescent="0.2">
      <c r="B89" t="s">
        <v>88</v>
      </c>
      <c r="C89" s="3">
        <v>112</v>
      </c>
      <c r="D89" t="b">
        <v>1</v>
      </c>
      <c r="E89" s="5">
        <f t="shared" si="10"/>
        <v>2.7625517387569598</v>
      </c>
      <c r="F89" s="2">
        <f t="shared" si="8"/>
        <v>0.94061832300479031</v>
      </c>
      <c r="G89" s="5">
        <f t="shared" si="9"/>
        <v>6.121782953675884E-2</v>
      </c>
      <c r="H89" s="2">
        <f t="shared" si="11"/>
        <v>15.840211502963601</v>
      </c>
    </row>
    <row r="90" spans="2:8" x14ac:dyDescent="0.2">
      <c r="B90" t="s">
        <v>89</v>
      </c>
      <c r="C90" s="3">
        <v>102</v>
      </c>
      <c r="D90" t="b">
        <v>1</v>
      </c>
      <c r="E90" s="5">
        <f t="shared" si="10"/>
        <v>1.7852456265589112</v>
      </c>
      <c r="F90" s="2">
        <f t="shared" si="8"/>
        <v>0.85634338671567878</v>
      </c>
      <c r="G90" s="5">
        <f t="shared" si="9"/>
        <v>0.15508383057539737</v>
      </c>
      <c r="H90" s="2">
        <f t="shared" si="11"/>
        <v>5.9610439584902881</v>
      </c>
    </row>
    <row r="91" spans="2:8" x14ac:dyDescent="0.2">
      <c r="B91" t="s">
        <v>90</v>
      </c>
      <c r="C91" s="3">
        <v>101</v>
      </c>
      <c r="D91" t="b">
        <v>1</v>
      </c>
      <c r="E91" s="5">
        <f t="shared" si="10"/>
        <v>1.6875150153391054</v>
      </c>
      <c r="F91" s="2">
        <f t="shared" si="8"/>
        <v>0.84389708060741986</v>
      </c>
      <c r="G91" s="5">
        <f t="shared" si="9"/>
        <v>0.16972473423003021</v>
      </c>
      <c r="H91" s="2">
        <f t="shared" si="11"/>
        <v>5.4060300979068812</v>
      </c>
    </row>
    <row r="92" spans="2:8" x14ac:dyDescent="0.2">
      <c r="B92" t="s">
        <v>91</v>
      </c>
      <c r="C92" s="3">
        <v>104</v>
      </c>
      <c r="D92" t="b">
        <v>1</v>
      </c>
      <c r="E92" s="5">
        <f t="shared" si="10"/>
        <v>1.9807068489985209</v>
      </c>
      <c r="F92" s="2">
        <f t="shared" si="8"/>
        <v>0.87875649245284571</v>
      </c>
      <c r="G92" s="5">
        <f t="shared" si="9"/>
        <v>0.12924744760251214</v>
      </c>
      <c r="H92" s="2">
        <f t="shared" si="11"/>
        <v>7.24786432057879</v>
      </c>
    </row>
    <row r="93" spans="2:8" x14ac:dyDescent="0.2">
      <c r="B93" t="s">
        <v>92</v>
      </c>
      <c r="C93" s="3">
        <v>116</v>
      </c>
      <c r="D93" t="b">
        <v>1</v>
      </c>
      <c r="E93" s="5">
        <f t="shared" si="10"/>
        <v>3.153474183636181</v>
      </c>
      <c r="F93" s="2">
        <f t="shared" si="8"/>
        <v>0.95904539626848684</v>
      </c>
      <c r="G93" s="5">
        <f t="shared" si="9"/>
        <v>4.181686812992183E-2</v>
      </c>
      <c r="H93" s="2">
        <f t="shared" si="11"/>
        <v>23.417279350466156</v>
      </c>
    </row>
    <row r="94" spans="2:8" x14ac:dyDescent="0.2">
      <c r="B94" t="s">
        <v>93</v>
      </c>
      <c r="C94" s="3">
        <v>124</v>
      </c>
      <c r="D94" t="b">
        <v>1</v>
      </c>
      <c r="E94" s="5">
        <f t="shared" si="10"/>
        <v>3.9353190733946217</v>
      </c>
      <c r="F94" s="2">
        <f t="shared" si="8"/>
        <v>0.98083500982230321</v>
      </c>
      <c r="G94" s="5">
        <f t="shared" si="9"/>
        <v>1.9351019267688771E-2</v>
      </c>
      <c r="H94" s="2">
        <f t="shared" si="11"/>
        <v>51.178477042150959</v>
      </c>
    </row>
    <row r="95" spans="2:8" x14ac:dyDescent="0.2">
      <c r="B95" t="s">
        <v>94</v>
      </c>
      <c r="C95" s="3">
        <v>102</v>
      </c>
      <c r="D95" t="b">
        <v>1</v>
      </c>
      <c r="E95" s="5">
        <f t="shared" si="10"/>
        <v>1.7852456265589112</v>
      </c>
      <c r="F95" s="2">
        <f t="shared" si="8"/>
        <v>0.85634338671567878</v>
      </c>
      <c r="G95" s="5">
        <f t="shared" si="9"/>
        <v>0.15508383057539737</v>
      </c>
      <c r="H95" s="2">
        <f t="shared" si="11"/>
        <v>5.9610439584902881</v>
      </c>
    </row>
    <row r="96" spans="2:8" x14ac:dyDescent="0.2">
      <c r="B96" t="s">
        <v>95</v>
      </c>
      <c r="C96" s="3">
        <v>150</v>
      </c>
      <c r="D96" t="b">
        <v>1</v>
      </c>
      <c r="E96" s="5">
        <f t="shared" si="10"/>
        <v>6.4763149651095517</v>
      </c>
      <c r="F96" s="2">
        <f t="shared" si="8"/>
        <v>0.99846289308281022</v>
      </c>
      <c r="G96" s="5">
        <f t="shared" si="9"/>
        <v>1.5382894779974983E-3</v>
      </c>
      <c r="H96" s="2">
        <f t="shared" si="11"/>
        <v>649.57283186798986</v>
      </c>
    </row>
    <row r="97" spans="2:8" x14ac:dyDescent="0.2">
      <c r="B97" t="s">
        <v>96</v>
      </c>
      <c r="C97" s="3">
        <v>113</v>
      </c>
      <c r="D97" t="b">
        <v>1</v>
      </c>
      <c r="E97" s="5">
        <f t="shared" si="10"/>
        <v>2.8602823499767656</v>
      </c>
      <c r="F97" s="2">
        <f t="shared" si="8"/>
        <v>0.94584776324087294</v>
      </c>
      <c r="G97" s="5">
        <f t="shared" si="9"/>
        <v>5.5673649687054919E-2</v>
      </c>
      <c r="H97" s="2">
        <f t="shared" si="11"/>
        <v>17.46645789439998</v>
      </c>
    </row>
    <row r="98" spans="2:8" x14ac:dyDescent="0.2">
      <c r="B98" t="s">
        <v>97</v>
      </c>
      <c r="C98" s="3">
        <v>124</v>
      </c>
      <c r="D98" t="b">
        <v>1</v>
      </c>
      <c r="E98" s="5">
        <f t="shared" si="10"/>
        <v>3.9353190733946217</v>
      </c>
      <c r="F98" s="2">
        <f t="shared" si="8"/>
        <v>0.98083500982230321</v>
      </c>
      <c r="G98" s="5">
        <f t="shared" si="9"/>
        <v>1.9351019267688771E-2</v>
      </c>
      <c r="H98" s="2">
        <f t="shared" si="11"/>
        <v>51.178477042150959</v>
      </c>
    </row>
    <row r="99" spans="2:8" x14ac:dyDescent="0.2">
      <c r="B99" t="s">
        <v>98</v>
      </c>
      <c r="C99" s="3">
        <v>114</v>
      </c>
      <c r="D99" t="b">
        <v>1</v>
      </c>
      <c r="E99" s="5">
        <f t="shared" si="10"/>
        <v>2.9580129611965713</v>
      </c>
      <c r="F99" s="2">
        <f t="shared" si="8"/>
        <v>0.95064083986974546</v>
      </c>
      <c r="G99" s="5">
        <f t="shared" si="9"/>
        <v>5.0618953522525482E-2</v>
      </c>
      <c r="H99" s="2">
        <f t="shared" si="11"/>
        <v>19.25966400889088</v>
      </c>
    </row>
    <row r="100" spans="2:8" x14ac:dyDescent="0.2">
      <c r="B100" t="s">
        <v>99</v>
      </c>
      <c r="C100" s="3">
        <v>117</v>
      </c>
      <c r="D100" t="b">
        <v>1</v>
      </c>
      <c r="E100" s="5">
        <f t="shared" si="10"/>
        <v>3.251204794855985</v>
      </c>
      <c r="F100" s="2">
        <f t="shared" si="8"/>
        <v>0.96271638113703584</v>
      </c>
      <c r="G100" s="5">
        <f t="shared" si="9"/>
        <v>3.7996426515585949E-2</v>
      </c>
      <c r="H100" s="2">
        <f t="shared" si="11"/>
        <v>25.821430711313042</v>
      </c>
    </row>
    <row r="101" spans="2:8" x14ac:dyDescent="0.2">
      <c r="B101" t="s">
        <v>100</v>
      </c>
      <c r="C101" s="3">
        <v>97</v>
      </c>
      <c r="D101" t="b">
        <v>1</v>
      </c>
      <c r="E101" s="5">
        <f t="shared" si="10"/>
        <v>1.296592570459886</v>
      </c>
      <c r="F101" s="2">
        <f t="shared" si="8"/>
        <v>0.78526095970888532</v>
      </c>
      <c r="G101" s="5">
        <f t="shared" si="9"/>
        <v>0.24173918369308009</v>
      </c>
      <c r="H101" s="2">
        <f t="shared" si="11"/>
        <v>3.6568150749129416</v>
      </c>
    </row>
    <row r="102" spans="2:8" x14ac:dyDescent="0.2">
      <c r="B102" t="s">
        <v>101</v>
      </c>
      <c r="C102" s="3">
        <v>105</v>
      </c>
      <c r="D102" t="b">
        <v>1</v>
      </c>
      <c r="E102" s="5">
        <f t="shared" si="10"/>
        <v>2.0784374602183249</v>
      </c>
      <c r="F102" s="2">
        <f t="shared" si="8"/>
        <v>0.88878968161974548</v>
      </c>
      <c r="G102" s="5">
        <f t="shared" si="9"/>
        <v>0.11789465006282591</v>
      </c>
      <c r="H102" s="2">
        <f t="shared" si="11"/>
        <v>7.9919713796768495</v>
      </c>
    </row>
    <row r="103" spans="2:8" x14ac:dyDescent="0.2">
      <c r="B103" t="s">
        <v>102</v>
      </c>
      <c r="C103" s="3">
        <v>105</v>
      </c>
      <c r="D103" t="b">
        <v>1</v>
      </c>
      <c r="E103" s="5">
        <f t="shared" si="10"/>
        <v>2.0784374602183249</v>
      </c>
      <c r="F103" s="2">
        <f t="shared" si="8"/>
        <v>0.88878968161974548</v>
      </c>
      <c r="G103" s="5">
        <f t="shared" si="9"/>
        <v>0.11789465006282591</v>
      </c>
      <c r="H103" s="2">
        <f t="shared" si="11"/>
        <v>7.9919713796768495</v>
      </c>
    </row>
    <row r="104" spans="2:8" x14ac:dyDescent="0.2">
      <c r="B104" t="s">
        <v>103</v>
      </c>
      <c r="C104" s="3">
        <v>117</v>
      </c>
      <c r="D104" t="b">
        <v>1</v>
      </c>
      <c r="E104" s="5">
        <f t="shared" si="10"/>
        <v>3.251204794855985</v>
      </c>
      <c r="F104" s="2">
        <f t="shared" si="8"/>
        <v>0.96271638113703584</v>
      </c>
      <c r="G104" s="5">
        <f t="shared" si="9"/>
        <v>3.7996426515585949E-2</v>
      </c>
      <c r="H104" s="2">
        <f t="shared" si="11"/>
        <v>25.821430711313042</v>
      </c>
    </row>
    <row r="105" spans="2:8" x14ac:dyDescent="0.2">
      <c r="B105" t="s">
        <v>104</v>
      </c>
      <c r="C105" s="3">
        <v>112</v>
      </c>
      <c r="D105" t="b">
        <v>1</v>
      </c>
      <c r="E105" s="5">
        <f t="shared" si="10"/>
        <v>2.7625517387569598</v>
      </c>
      <c r="F105" s="2">
        <f t="shared" si="8"/>
        <v>0.94061832300479031</v>
      </c>
      <c r="G105" s="5">
        <f t="shared" si="9"/>
        <v>6.121782953675884E-2</v>
      </c>
      <c r="H105" s="2">
        <f t="shared" si="11"/>
        <v>15.840211502963601</v>
      </c>
    </row>
    <row r="106" spans="2:8" x14ac:dyDescent="0.2">
      <c r="B106" t="s">
        <v>105</v>
      </c>
      <c r="C106" s="3">
        <v>121</v>
      </c>
      <c r="D106" t="b">
        <v>1</v>
      </c>
      <c r="E106" s="5">
        <f t="shared" si="10"/>
        <v>3.6421272397352062</v>
      </c>
      <c r="F106" s="2">
        <f t="shared" si="8"/>
        <v>0.97447218266270141</v>
      </c>
      <c r="G106" s="5">
        <f t="shared" si="9"/>
        <v>2.5859305682887319E-2</v>
      </c>
      <c r="H106" s="2">
        <f t="shared" si="11"/>
        <v>38.17295344082963</v>
      </c>
    </row>
    <row r="107" spans="2:8" x14ac:dyDescent="0.2">
      <c r="B107" t="s">
        <v>106</v>
      </c>
      <c r="C107" s="3">
        <v>104</v>
      </c>
      <c r="D107" t="b">
        <v>0</v>
      </c>
      <c r="E107" s="5">
        <f t="shared" si="10"/>
        <v>1.9807068489985209</v>
      </c>
      <c r="F107" s="2">
        <f t="shared" si="8"/>
        <v>0.87875649245284571</v>
      </c>
      <c r="G107" s="5">
        <f t="shared" si="9"/>
        <v>2.1099542966010341</v>
      </c>
      <c r="H107" s="2">
        <f t="shared" si="11"/>
        <v>7.24786432057879</v>
      </c>
    </row>
    <row r="108" spans="2:8" x14ac:dyDescent="0.2">
      <c r="B108" t="s">
        <v>107</v>
      </c>
      <c r="C108" s="3">
        <v>92</v>
      </c>
      <c r="D108" t="b">
        <v>1</v>
      </c>
      <c r="E108" s="5">
        <f t="shared" si="10"/>
        <v>0.80793951436086076</v>
      </c>
      <c r="F108" s="2">
        <f t="shared" si="8"/>
        <v>0.69167025358491363</v>
      </c>
      <c r="G108" s="5">
        <f t="shared" si="9"/>
        <v>0.36864594909299558</v>
      </c>
      <c r="H108" s="2">
        <f t="shared" si="11"/>
        <v>2.2432809731363315</v>
      </c>
    </row>
    <row r="109" spans="2:8" x14ac:dyDescent="0.2">
      <c r="B109" t="s">
        <v>108</v>
      </c>
      <c r="C109" s="3">
        <v>123</v>
      </c>
      <c r="D109" t="b">
        <v>1</v>
      </c>
      <c r="E109" s="5">
        <f t="shared" si="10"/>
        <v>3.837588462174816</v>
      </c>
      <c r="F109" s="2">
        <f t="shared" si="8"/>
        <v>0.9789089212380202</v>
      </c>
      <c r="G109" s="5">
        <f t="shared" si="9"/>
        <v>2.1316673222701706E-2</v>
      </c>
      <c r="H109" s="2">
        <f t="shared" si="11"/>
        <v>46.41341167445028</v>
      </c>
    </row>
    <row r="110" spans="2:8" x14ac:dyDescent="0.2">
      <c r="B110" t="s">
        <v>109</v>
      </c>
      <c r="C110" s="3">
        <v>92</v>
      </c>
      <c r="D110" t="b">
        <v>1</v>
      </c>
      <c r="E110" s="5">
        <f t="shared" si="10"/>
        <v>0.80793951436086076</v>
      </c>
      <c r="F110" s="2">
        <f t="shared" si="8"/>
        <v>0.69167025358491363</v>
      </c>
      <c r="G110" s="5">
        <f t="shared" si="9"/>
        <v>0.36864594909299558</v>
      </c>
      <c r="H110" s="2">
        <f t="shared" si="11"/>
        <v>2.2432809731363315</v>
      </c>
    </row>
    <row r="111" spans="2:8" x14ac:dyDescent="0.2">
      <c r="B111" s="8" t="s">
        <v>110</v>
      </c>
      <c r="C111" s="7">
        <v>120</v>
      </c>
      <c r="D111" t="b">
        <v>0</v>
      </c>
      <c r="E111" s="5">
        <f t="shared" si="10"/>
        <v>3.5443966285154005</v>
      </c>
      <c r="F111" s="2">
        <f t="shared" si="8"/>
        <v>0.97192493145959302</v>
      </c>
      <c r="G111" s="5">
        <f t="shared" si="9"/>
        <v>3.5728733370282155</v>
      </c>
      <c r="H111" s="2">
        <f t="shared" si="11"/>
        <v>34.618791048034389</v>
      </c>
    </row>
    <row r="112" spans="2:8" x14ac:dyDescent="0.2">
      <c r="B112" t="s">
        <v>111</v>
      </c>
      <c r="C112" s="3">
        <v>118</v>
      </c>
      <c r="D112" t="b">
        <v>1</v>
      </c>
      <c r="E112" s="5">
        <f t="shared" si="10"/>
        <v>3.3489354060757908</v>
      </c>
      <c r="F112" s="2">
        <f t="shared" si="8"/>
        <v>0.96606995704396159</v>
      </c>
      <c r="G112" s="5">
        <f t="shared" si="9"/>
        <v>3.4519028091602698E-2</v>
      </c>
      <c r="H112" s="2">
        <f t="shared" si="11"/>
        <v>28.472405952908829</v>
      </c>
    </row>
    <row r="113" spans="2:8" x14ac:dyDescent="0.2">
      <c r="B113" t="s">
        <v>112</v>
      </c>
      <c r="C113" s="3">
        <v>107</v>
      </c>
      <c r="D113" t="b">
        <v>1</v>
      </c>
      <c r="E113" s="5">
        <f t="shared" si="10"/>
        <v>2.2738986826579364</v>
      </c>
      <c r="F113" s="2">
        <f t="shared" si="8"/>
        <v>0.90669214554312172</v>
      </c>
      <c r="G113" s="5">
        <f t="shared" si="9"/>
        <v>9.7952307053076684E-2</v>
      </c>
      <c r="H113" s="2">
        <f t="shared" si="11"/>
        <v>9.7172113839799596</v>
      </c>
    </row>
    <row r="114" spans="2:8" x14ac:dyDescent="0.2">
      <c r="B114" t="s">
        <v>113</v>
      </c>
      <c r="C114" s="3">
        <v>122</v>
      </c>
      <c r="D114" t="b">
        <v>1</v>
      </c>
      <c r="E114" s="5">
        <f t="shared" si="10"/>
        <v>3.7398578509550102</v>
      </c>
      <c r="F114" s="2">
        <f t="shared" si="8"/>
        <v>0.97679383989017277</v>
      </c>
      <c r="G114" s="5">
        <f t="shared" si="9"/>
        <v>2.3479662624269721E-2</v>
      </c>
      <c r="H114" s="2">
        <f t="shared" si="11"/>
        <v>42.092006401202184</v>
      </c>
    </row>
    <row r="115" spans="2:8" x14ac:dyDescent="0.2">
      <c r="B115" t="s">
        <v>114</v>
      </c>
      <c r="C115" s="3">
        <v>116</v>
      </c>
      <c r="D115" t="b">
        <v>1</v>
      </c>
      <c r="E115" s="5">
        <f t="shared" si="10"/>
        <v>3.153474183636181</v>
      </c>
      <c r="F115" s="2">
        <f t="shared" si="8"/>
        <v>0.95904539626848684</v>
      </c>
      <c r="G115" s="5">
        <f t="shared" si="9"/>
        <v>4.181686812992183E-2</v>
      </c>
      <c r="H115" s="2">
        <f t="shared" si="11"/>
        <v>23.417279350466156</v>
      </c>
    </row>
    <row r="116" spans="2:8" x14ac:dyDescent="0.2">
      <c r="B116" t="s">
        <v>115</v>
      </c>
      <c r="C116" s="3">
        <v>140</v>
      </c>
      <c r="D116" t="b">
        <v>1</v>
      </c>
      <c r="E116" s="5">
        <f t="shared" si="10"/>
        <v>5.4990088529115013</v>
      </c>
      <c r="F116" s="2">
        <f t="shared" si="8"/>
        <v>0.99592584262282746</v>
      </c>
      <c r="G116" s="5">
        <f t="shared" si="9"/>
        <v>4.0824793674290568E-3</v>
      </c>
      <c r="H116" s="2">
        <f t="shared" si="11"/>
        <v>244.44952671759785</v>
      </c>
    </row>
    <row r="117" spans="2:8" x14ac:dyDescent="0.2">
      <c r="B117" t="s">
        <v>116</v>
      </c>
      <c r="C117" s="3">
        <v>107</v>
      </c>
      <c r="D117" t="b">
        <v>1</v>
      </c>
      <c r="E117" s="5">
        <f t="shared" si="10"/>
        <v>2.2738986826579364</v>
      </c>
      <c r="F117" s="2">
        <f t="shared" si="8"/>
        <v>0.90669214554312172</v>
      </c>
      <c r="G117" s="5">
        <f t="shared" si="9"/>
        <v>9.7952307053076684E-2</v>
      </c>
      <c r="H117" s="2">
        <f t="shared" si="11"/>
        <v>9.7172113839799596</v>
      </c>
    </row>
    <row r="118" spans="2:8" x14ac:dyDescent="0.2">
      <c r="B118" s="8" t="s">
        <v>117</v>
      </c>
      <c r="C118" s="7">
        <v>90</v>
      </c>
      <c r="D118" t="b">
        <v>0</v>
      </c>
      <c r="E118" s="5">
        <f t="shared" si="10"/>
        <v>0.61247829192124925</v>
      </c>
      <c r="F118" s="2">
        <f t="shared" si="8"/>
        <v>0.64850592648537575</v>
      </c>
      <c r="G118" s="5">
        <f t="shared" si="9"/>
        <v>1.0455624284293925</v>
      </c>
      <c r="H118" s="2">
        <f t="shared" si="11"/>
        <v>1.8449981816219561</v>
      </c>
    </row>
    <row r="119" spans="2:8" x14ac:dyDescent="0.2">
      <c r="B119" t="s">
        <v>118</v>
      </c>
      <c r="C119" s="3">
        <v>103</v>
      </c>
      <c r="D119" t="b">
        <v>1</v>
      </c>
      <c r="E119" s="5">
        <f t="shared" si="10"/>
        <v>1.8829762377787151</v>
      </c>
      <c r="F119" s="2">
        <f t="shared" si="8"/>
        <v>0.86795260939146013</v>
      </c>
      <c r="G119" s="5">
        <f t="shared" si="9"/>
        <v>0.14161816328755963</v>
      </c>
      <c r="H119" s="2">
        <f t="shared" si="11"/>
        <v>6.5730387052065531</v>
      </c>
    </row>
    <row r="120" spans="2:8" x14ac:dyDescent="0.2">
      <c r="B120" t="s">
        <v>119</v>
      </c>
      <c r="C120" s="3">
        <v>103</v>
      </c>
      <c r="D120" t="b">
        <v>1</v>
      </c>
      <c r="E120" s="5">
        <f t="shared" si="10"/>
        <v>1.8829762377787151</v>
      </c>
      <c r="F120" s="2">
        <f t="shared" si="8"/>
        <v>0.86795260939146013</v>
      </c>
      <c r="G120" s="5">
        <f t="shared" si="9"/>
        <v>0.14161816328755963</v>
      </c>
      <c r="H120" s="2">
        <f t="shared" si="11"/>
        <v>6.5730387052065531</v>
      </c>
    </row>
    <row r="121" spans="2:8" x14ac:dyDescent="0.2">
      <c r="B121" t="s">
        <v>120</v>
      </c>
      <c r="C121" s="3">
        <v>91</v>
      </c>
      <c r="D121" t="b">
        <v>1</v>
      </c>
      <c r="E121" s="5">
        <f t="shared" si="10"/>
        <v>0.710208903141055</v>
      </c>
      <c r="F121" s="2">
        <f t="shared" si="8"/>
        <v>0.67044731812325131</v>
      </c>
      <c r="G121" s="5">
        <f t="shared" si="9"/>
        <v>0.39981015037895984</v>
      </c>
      <c r="H121" s="2">
        <f t="shared" si="11"/>
        <v>2.0344162101948715</v>
      </c>
    </row>
    <row r="122" spans="2:8" x14ac:dyDescent="0.2">
      <c r="B122" t="s">
        <v>121</v>
      </c>
      <c r="C122" s="3">
        <v>98</v>
      </c>
      <c r="D122" t="b">
        <v>1</v>
      </c>
      <c r="E122" s="5">
        <f t="shared" si="10"/>
        <v>1.3943231816796899</v>
      </c>
      <c r="F122" s="2">
        <f t="shared" si="8"/>
        <v>0.8012815176828243</v>
      </c>
      <c r="G122" s="5">
        <f t="shared" si="9"/>
        <v>0.22154293587929294</v>
      </c>
      <c r="H122" s="2">
        <f t="shared" si="11"/>
        <v>4.0322445518877021</v>
      </c>
    </row>
    <row r="123" spans="2:8" x14ac:dyDescent="0.2">
      <c r="B123" t="s">
        <v>122</v>
      </c>
      <c r="C123" s="3">
        <v>99</v>
      </c>
      <c r="D123" t="b">
        <v>1</v>
      </c>
      <c r="E123" s="5">
        <f t="shared" si="10"/>
        <v>1.4920537928994957</v>
      </c>
      <c r="F123" s="2">
        <f t="shared" si="8"/>
        <v>0.81638633556119311</v>
      </c>
      <c r="G123" s="5">
        <f t="shared" si="9"/>
        <v>0.20286758561768933</v>
      </c>
      <c r="H123" s="2">
        <f t="shared" si="11"/>
        <v>4.4462177586639831</v>
      </c>
    </row>
    <row r="124" spans="2:8" x14ac:dyDescent="0.2">
      <c r="B124" t="s">
        <v>123</v>
      </c>
      <c r="C124" s="3">
        <v>99</v>
      </c>
      <c r="D124" t="b">
        <v>1</v>
      </c>
      <c r="E124" s="5">
        <f t="shared" si="10"/>
        <v>1.4920537928994957</v>
      </c>
      <c r="F124" s="2">
        <f t="shared" si="8"/>
        <v>0.81638633556119311</v>
      </c>
      <c r="G124" s="5">
        <f t="shared" si="9"/>
        <v>0.20286758561768933</v>
      </c>
      <c r="H124" s="2">
        <f t="shared" si="11"/>
        <v>4.4462177586639831</v>
      </c>
    </row>
    <row r="125" spans="2:8" x14ac:dyDescent="0.2">
      <c r="B125" t="s">
        <v>124</v>
      </c>
      <c r="C125" s="3">
        <v>97</v>
      </c>
      <c r="D125" t="b">
        <v>1</v>
      </c>
      <c r="E125" s="5">
        <f t="shared" si="10"/>
        <v>1.296592570459886</v>
      </c>
      <c r="F125" s="2">
        <f t="shared" si="8"/>
        <v>0.78526095970888532</v>
      </c>
      <c r="G125" s="5">
        <f t="shared" si="9"/>
        <v>0.24173918369308009</v>
      </c>
      <c r="H125" s="2">
        <f t="shared" si="11"/>
        <v>3.6568150749129416</v>
      </c>
    </row>
    <row r="126" spans="2:8" x14ac:dyDescent="0.2">
      <c r="B126" t="s">
        <v>125</v>
      </c>
      <c r="C126" s="3">
        <v>139</v>
      </c>
      <c r="D126" t="b">
        <v>1</v>
      </c>
      <c r="E126" s="5">
        <f t="shared" si="10"/>
        <v>5.4012782416916973</v>
      </c>
      <c r="F126" s="2">
        <f t="shared" si="8"/>
        <v>0.99550944469901304</v>
      </c>
      <c r="G126" s="5">
        <f t="shared" si="9"/>
        <v>4.5006681306128046E-3</v>
      </c>
      <c r="H126" s="2">
        <f t="shared" si="11"/>
        <v>221.68960807145535</v>
      </c>
    </row>
    <row r="127" spans="2:8" x14ac:dyDescent="0.2">
      <c r="B127" t="s">
        <v>126</v>
      </c>
      <c r="C127" s="3">
        <v>124</v>
      </c>
      <c r="D127" t="b">
        <v>1</v>
      </c>
      <c r="E127" s="5">
        <f t="shared" si="10"/>
        <v>3.9353190733946217</v>
      </c>
      <c r="F127" s="2">
        <f t="shared" si="8"/>
        <v>0.98083500982230321</v>
      </c>
      <c r="G127" s="5">
        <f t="shared" si="9"/>
        <v>1.9351019267688771E-2</v>
      </c>
      <c r="H127" s="2">
        <f t="shared" si="11"/>
        <v>51.178477042150959</v>
      </c>
    </row>
    <row r="128" spans="2:8" x14ac:dyDescent="0.2">
      <c r="B128" t="s">
        <v>127</v>
      </c>
      <c r="C128" s="3">
        <v>119</v>
      </c>
      <c r="D128" t="b">
        <v>1</v>
      </c>
      <c r="E128" s="5">
        <f t="shared" si="10"/>
        <v>3.4466660172955965</v>
      </c>
      <c r="F128" s="2">
        <f t="shared" si="8"/>
        <v>0.96913155846007704</v>
      </c>
      <c r="G128" s="5">
        <f t="shared" si="9"/>
        <v>3.1354909062247534E-2</v>
      </c>
      <c r="H128" s="2">
        <f t="shared" si="11"/>
        <v>31.395545421581115</v>
      </c>
    </row>
    <row r="129" spans="2:8" x14ac:dyDescent="0.2">
      <c r="B129" t="s">
        <v>128</v>
      </c>
      <c r="C129" s="3">
        <v>120</v>
      </c>
      <c r="D129" t="b">
        <v>1</v>
      </c>
      <c r="E129" s="5">
        <f t="shared" si="10"/>
        <v>3.5443966285154005</v>
      </c>
      <c r="F129" s="2">
        <f t="shared" si="8"/>
        <v>0.97192493145959302</v>
      </c>
      <c r="G129" s="5">
        <f t="shared" si="9"/>
        <v>2.847670851281504E-2</v>
      </c>
      <c r="H129" s="2">
        <f t="shared" si="11"/>
        <v>34.618791048034389</v>
      </c>
    </row>
    <row r="130" spans="2:8" x14ac:dyDescent="0.2">
      <c r="B130" t="s">
        <v>129</v>
      </c>
      <c r="C130" s="3">
        <v>104</v>
      </c>
      <c r="D130" t="b">
        <v>0</v>
      </c>
      <c r="E130" s="5">
        <f t="shared" si="10"/>
        <v>1.9807068489985209</v>
      </c>
      <c r="F130" s="2">
        <f t="shared" si="8"/>
        <v>0.87875649245284571</v>
      </c>
      <c r="G130" s="5">
        <f t="shared" si="9"/>
        <v>2.1099542966010341</v>
      </c>
      <c r="H130" s="2">
        <f t="shared" si="11"/>
        <v>7.24786432057879</v>
      </c>
    </row>
    <row r="131" spans="2:8" x14ac:dyDescent="0.2">
      <c r="B131" t="s">
        <v>130</v>
      </c>
      <c r="C131" s="3">
        <v>97</v>
      </c>
      <c r="D131" t="b">
        <v>0</v>
      </c>
      <c r="E131" s="5">
        <f t="shared" si="10"/>
        <v>1.296592570459886</v>
      </c>
      <c r="F131" s="2">
        <f t="shared" si="8"/>
        <v>0.78526095970888532</v>
      </c>
      <c r="G131" s="5">
        <f t="shared" si="9"/>
        <v>1.5383317541529655</v>
      </c>
      <c r="H131" s="2">
        <f t="shared" si="11"/>
        <v>3.6568150749129416</v>
      </c>
    </row>
    <row r="132" spans="2:8" x14ac:dyDescent="0.2">
      <c r="B132" t="s">
        <v>131</v>
      </c>
      <c r="C132" s="3">
        <v>104</v>
      </c>
      <c r="D132" t="b">
        <v>1</v>
      </c>
      <c r="E132" s="5">
        <f t="shared" si="10"/>
        <v>1.9807068489985209</v>
      </c>
      <c r="F132" s="2">
        <f t="shared" si="8"/>
        <v>0.87875649245284571</v>
      </c>
      <c r="G132" s="5">
        <f t="shared" si="9"/>
        <v>0.12924744760251214</v>
      </c>
      <c r="H132" s="2">
        <f t="shared" si="11"/>
        <v>7.24786432057879</v>
      </c>
    </row>
    <row r="133" spans="2:8" x14ac:dyDescent="0.2">
      <c r="B133" t="s">
        <v>132</v>
      </c>
      <c r="C133" s="3">
        <v>110</v>
      </c>
      <c r="D133" t="b">
        <v>1</v>
      </c>
      <c r="E133" s="5">
        <f t="shared" si="10"/>
        <v>2.5670905163173501</v>
      </c>
      <c r="F133" s="2">
        <f t="shared" si="8"/>
        <v>0.92871331395598278</v>
      </c>
      <c r="G133" s="5">
        <f t="shared" si="9"/>
        <v>7.3955184181494049E-2</v>
      </c>
      <c r="H133" s="2">
        <f t="shared" si="11"/>
        <v>13.027864886053655</v>
      </c>
    </row>
    <row r="134" spans="2:8" x14ac:dyDescent="0.2">
      <c r="B134" t="s">
        <v>133</v>
      </c>
      <c r="C134" s="3">
        <v>110</v>
      </c>
      <c r="D134" t="b">
        <v>1</v>
      </c>
      <c r="E134" s="5">
        <f t="shared" si="10"/>
        <v>2.5670905163173501</v>
      </c>
      <c r="F134" s="2">
        <f t="shared" si="8"/>
        <v>0.92871331395598278</v>
      </c>
      <c r="G134" s="5">
        <f t="shared" si="9"/>
        <v>7.3955184181494049E-2</v>
      </c>
      <c r="H134" s="2">
        <f t="shared" si="11"/>
        <v>13.027864886053655</v>
      </c>
    </row>
    <row r="135" spans="2:8" x14ac:dyDescent="0.2">
      <c r="B135" t="s">
        <v>134</v>
      </c>
      <c r="C135" s="3">
        <v>111</v>
      </c>
      <c r="D135" t="b">
        <v>1</v>
      </c>
      <c r="E135" s="5">
        <f t="shared" si="10"/>
        <v>2.6648211275371558</v>
      </c>
      <c r="F135" s="2">
        <f t="shared" si="8"/>
        <v>0.93491862768280309</v>
      </c>
      <c r="G135" s="5">
        <f t="shared" si="9"/>
        <v>6.72957826969654E-2</v>
      </c>
      <c r="H135" s="2">
        <f t="shared" si="11"/>
        <v>14.365379745315577</v>
      </c>
    </row>
    <row r="136" spans="2:8" x14ac:dyDescent="0.2">
      <c r="B136" t="s">
        <v>135</v>
      </c>
      <c r="C136" s="3">
        <v>92</v>
      </c>
      <c r="D136" t="b">
        <v>1</v>
      </c>
      <c r="E136" s="5">
        <f t="shared" si="10"/>
        <v>0.80793951436086076</v>
      </c>
      <c r="F136" s="2">
        <f t="shared" ref="F136:F199" si="12">1/(1+EXP(-E136))</f>
        <v>0.69167025358491363</v>
      </c>
      <c r="G136" s="5">
        <f t="shared" ref="G136:G199" si="13">-(D136*LN(F136)+(1-D136)*LN(1-F136))</f>
        <v>0.36864594909299558</v>
      </c>
      <c r="H136" s="2">
        <f t="shared" si="11"/>
        <v>2.2432809731363315</v>
      </c>
    </row>
    <row r="137" spans="2:8" x14ac:dyDescent="0.2">
      <c r="B137" t="s">
        <v>136</v>
      </c>
      <c r="C137" s="3">
        <v>108</v>
      </c>
      <c r="D137" t="b">
        <v>1</v>
      </c>
      <c r="E137" s="5">
        <f t="shared" ref="E137:E200" si="14">$B$5+$C$5*C137</f>
        <v>2.3716292938777404</v>
      </c>
      <c r="F137" s="2">
        <f t="shared" si="12"/>
        <v>0.91463815397973902</v>
      </c>
      <c r="G137" s="5">
        <f t="shared" si="13"/>
        <v>8.9226752053027561E-2</v>
      </c>
      <c r="H137" s="2">
        <f t="shared" ref="H137:H200" si="15">EXP(E137)</f>
        <v>10.714835686222706</v>
      </c>
    </row>
    <row r="138" spans="2:8" x14ac:dyDescent="0.2">
      <c r="B138" t="s">
        <v>137</v>
      </c>
      <c r="C138" s="3">
        <v>111</v>
      </c>
      <c r="D138" t="b">
        <v>1</v>
      </c>
      <c r="E138" s="5">
        <f t="shared" si="14"/>
        <v>2.6648211275371558</v>
      </c>
      <c r="F138" s="2">
        <f t="shared" si="12"/>
        <v>0.93491862768280309</v>
      </c>
      <c r="G138" s="5">
        <f t="shared" si="13"/>
        <v>6.72957826969654E-2</v>
      </c>
      <c r="H138" s="2">
        <f t="shared" si="15"/>
        <v>14.365379745315577</v>
      </c>
    </row>
    <row r="139" spans="2:8" x14ac:dyDescent="0.2">
      <c r="B139" t="s">
        <v>138</v>
      </c>
      <c r="C139" s="3">
        <v>99</v>
      </c>
      <c r="D139" t="b">
        <v>0</v>
      </c>
      <c r="E139" s="5">
        <f t="shared" si="14"/>
        <v>1.4920537928994957</v>
      </c>
      <c r="F139" s="2">
        <f t="shared" si="12"/>
        <v>0.81638633556119311</v>
      </c>
      <c r="G139" s="5">
        <f t="shared" si="13"/>
        <v>1.6949213785171857</v>
      </c>
      <c r="H139" s="2">
        <f t="shared" si="15"/>
        <v>4.4462177586639831</v>
      </c>
    </row>
    <row r="140" spans="2:8" x14ac:dyDescent="0.2">
      <c r="B140" t="s">
        <v>139</v>
      </c>
      <c r="C140" s="3">
        <v>123</v>
      </c>
      <c r="D140" t="b">
        <v>1</v>
      </c>
      <c r="E140" s="5">
        <f t="shared" si="14"/>
        <v>3.837588462174816</v>
      </c>
      <c r="F140" s="2">
        <f t="shared" si="12"/>
        <v>0.9789089212380202</v>
      </c>
      <c r="G140" s="5">
        <f t="shared" si="13"/>
        <v>2.1316673222701706E-2</v>
      </c>
      <c r="H140" s="2">
        <f t="shared" si="15"/>
        <v>46.41341167445028</v>
      </c>
    </row>
    <row r="141" spans="2:8" x14ac:dyDescent="0.2">
      <c r="B141" t="s">
        <v>140</v>
      </c>
      <c r="C141" s="3">
        <v>99</v>
      </c>
      <c r="D141" t="b">
        <v>0</v>
      </c>
      <c r="E141" s="5">
        <f t="shared" si="14"/>
        <v>1.4920537928994957</v>
      </c>
      <c r="F141" s="2">
        <f t="shared" si="12"/>
        <v>0.81638633556119311</v>
      </c>
      <c r="G141" s="5">
        <f t="shared" si="13"/>
        <v>1.6949213785171857</v>
      </c>
      <c r="H141" s="2">
        <f t="shared" si="15"/>
        <v>4.4462177586639831</v>
      </c>
    </row>
    <row r="142" spans="2:8" x14ac:dyDescent="0.2">
      <c r="B142" t="s">
        <v>141</v>
      </c>
      <c r="C142" s="3">
        <v>106</v>
      </c>
      <c r="D142" t="b">
        <v>1</v>
      </c>
      <c r="E142" s="5">
        <f t="shared" si="14"/>
        <v>2.1761680714381306</v>
      </c>
      <c r="F142" s="2">
        <f t="shared" si="12"/>
        <v>0.89808888854864732</v>
      </c>
      <c r="G142" s="5">
        <f t="shared" si="13"/>
        <v>0.10748623055786596</v>
      </c>
      <c r="H142" s="2">
        <f t="shared" si="15"/>
        <v>8.8124727103712441</v>
      </c>
    </row>
    <row r="143" spans="2:8" x14ac:dyDescent="0.2">
      <c r="B143" t="s">
        <v>142</v>
      </c>
      <c r="C143" s="3">
        <v>105</v>
      </c>
      <c r="D143" t="b">
        <v>1</v>
      </c>
      <c r="E143" s="5">
        <f t="shared" si="14"/>
        <v>2.0784374602183249</v>
      </c>
      <c r="F143" s="2">
        <f t="shared" si="12"/>
        <v>0.88878968161974548</v>
      </c>
      <c r="G143" s="5">
        <f t="shared" si="13"/>
        <v>0.11789465006282591</v>
      </c>
      <c r="H143" s="2">
        <f t="shared" si="15"/>
        <v>7.9919713796768495</v>
      </c>
    </row>
    <row r="144" spans="2:8" x14ac:dyDescent="0.2">
      <c r="B144" t="s">
        <v>143</v>
      </c>
      <c r="C144" s="3">
        <v>112</v>
      </c>
      <c r="D144" t="b">
        <v>1</v>
      </c>
      <c r="E144" s="5">
        <f t="shared" si="14"/>
        <v>2.7625517387569598</v>
      </c>
      <c r="F144" s="2">
        <f t="shared" si="12"/>
        <v>0.94061832300479031</v>
      </c>
      <c r="G144" s="5">
        <f t="shared" si="13"/>
        <v>6.121782953675884E-2</v>
      </c>
      <c r="H144" s="2">
        <f t="shared" si="15"/>
        <v>15.840211502963601</v>
      </c>
    </row>
    <row r="145" spans="2:8" x14ac:dyDescent="0.2">
      <c r="B145" t="s">
        <v>144</v>
      </c>
      <c r="C145" s="3">
        <v>104</v>
      </c>
      <c r="D145" t="b">
        <v>1</v>
      </c>
      <c r="E145" s="5">
        <f t="shared" si="14"/>
        <v>1.9807068489985209</v>
      </c>
      <c r="F145" s="2">
        <f t="shared" si="12"/>
        <v>0.87875649245284571</v>
      </c>
      <c r="G145" s="5">
        <f t="shared" si="13"/>
        <v>0.12924744760251214</v>
      </c>
      <c r="H145" s="2">
        <f t="shared" si="15"/>
        <v>7.24786432057879</v>
      </c>
    </row>
    <row r="146" spans="2:8" x14ac:dyDescent="0.2">
      <c r="B146" t="s">
        <v>145</v>
      </c>
      <c r="C146" s="3">
        <v>110</v>
      </c>
      <c r="D146" t="b">
        <v>1</v>
      </c>
      <c r="E146" s="5">
        <f t="shared" si="14"/>
        <v>2.5670905163173501</v>
      </c>
      <c r="F146" s="2">
        <f t="shared" si="12"/>
        <v>0.92871331395598278</v>
      </c>
      <c r="G146" s="5">
        <f t="shared" si="13"/>
        <v>7.3955184181494049E-2</v>
      </c>
      <c r="H146" s="2">
        <f t="shared" si="15"/>
        <v>13.027864886053655</v>
      </c>
    </row>
    <row r="147" spans="2:8" x14ac:dyDescent="0.2">
      <c r="B147" t="s">
        <v>146</v>
      </c>
      <c r="C147" s="3">
        <v>117</v>
      </c>
      <c r="D147" t="b">
        <v>1</v>
      </c>
      <c r="E147" s="5">
        <f t="shared" si="14"/>
        <v>3.251204794855985</v>
      </c>
      <c r="F147" s="2">
        <f t="shared" si="12"/>
        <v>0.96271638113703584</v>
      </c>
      <c r="G147" s="5">
        <f t="shared" si="13"/>
        <v>3.7996426515585949E-2</v>
      </c>
      <c r="H147" s="2">
        <f t="shared" si="15"/>
        <v>25.821430711313042</v>
      </c>
    </row>
    <row r="148" spans="2:8" x14ac:dyDescent="0.2">
      <c r="B148" t="s">
        <v>147</v>
      </c>
      <c r="C148" s="3">
        <v>95</v>
      </c>
      <c r="D148" t="b">
        <v>0</v>
      </c>
      <c r="E148" s="5">
        <f t="shared" si="14"/>
        <v>1.1011313480202745</v>
      </c>
      <c r="F148" s="2">
        <f t="shared" si="12"/>
        <v>0.75047202611347219</v>
      </c>
      <c r="G148" s="5">
        <f t="shared" si="13"/>
        <v>1.3881842502898345</v>
      </c>
      <c r="H148" s="2">
        <f t="shared" si="15"/>
        <v>3.0075667045441068</v>
      </c>
    </row>
    <row r="149" spans="2:8" x14ac:dyDescent="0.2">
      <c r="B149" t="s">
        <v>148</v>
      </c>
      <c r="C149" s="3">
        <v>102</v>
      </c>
      <c r="D149" t="b">
        <v>0</v>
      </c>
      <c r="E149" s="5">
        <f t="shared" si="14"/>
        <v>1.7852456265589112</v>
      </c>
      <c r="F149" s="2">
        <f t="shared" si="12"/>
        <v>0.85634338671567878</v>
      </c>
      <c r="G149" s="5">
        <f t="shared" si="13"/>
        <v>1.9403294571343086</v>
      </c>
      <c r="H149" s="2">
        <f t="shared" si="15"/>
        <v>5.9610439584902881</v>
      </c>
    </row>
    <row r="150" spans="2:8" x14ac:dyDescent="0.2">
      <c r="B150" t="s">
        <v>149</v>
      </c>
      <c r="C150" s="3">
        <v>124</v>
      </c>
      <c r="D150" t="b">
        <v>1</v>
      </c>
      <c r="E150" s="5">
        <f t="shared" si="14"/>
        <v>3.9353190733946217</v>
      </c>
      <c r="F150" s="2">
        <f t="shared" si="12"/>
        <v>0.98083500982230321</v>
      </c>
      <c r="G150" s="5">
        <f t="shared" si="13"/>
        <v>1.9351019267688771E-2</v>
      </c>
      <c r="H150" s="2">
        <f t="shared" si="15"/>
        <v>51.178477042150959</v>
      </c>
    </row>
    <row r="151" spans="2:8" x14ac:dyDescent="0.2">
      <c r="B151" t="s">
        <v>150</v>
      </c>
      <c r="C151" s="3">
        <v>100</v>
      </c>
      <c r="D151" t="b">
        <v>1</v>
      </c>
      <c r="E151" s="5">
        <f t="shared" si="14"/>
        <v>1.5897844041192997</v>
      </c>
      <c r="F151" s="2">
        <f t="shared" si="12"/>
        <v>0.83058576807423312</v>
      </c>
      <c r="G151" s="5">
        <f t="shared" si="13"/>
        <v>0.18562408244440132</v>
      </c>
      <c r="H151" s="2">
        <f t="shared" si="15"/>
        <v>4.9026918142165048</v>
      </c>
    </row>
    <row r="152" spans="2:8" x14ac:dyDescent="0.2">
      <c r="B152" t="s">
        <v>151</v>
      </c>
      <c r="C152" s="3">
        <v>107</v>
      </c>
      <c r="D152" t="b">
        <v>1</v>
      </c>
      <c r="E152" s="5">
        <f t="shared" si="14"/>
        <v>2.2738986826579364</v>
      </c>
      <c r="F152" s="2">
        <f t="shared" si="12"/>
        <v>0.90669214554312172</v>
      </c>
      <c r="G152" s="5">
        <f t="shared" si="13"/>
        <v>9.7952307053076684E-2</v>
      </c>
      <c r="H152" s="2">
        <f t="shared" si="15"/>
        <v>9.7172113839799596</v>
      </c>
    </row>
    <row r="153" spans="2:8" x14ac:dyDescent="0.2">
      <c r="B153" t="s">
        <v>152</v>
      </c>
      <c r="C153" s="3">
        <v>96</v>
      </c>
      <c r="D153" t="b">
        <v>1</v>
      </c>
      <c r="E153" s="5">
        <f t="shared" si="14"/>
        <v>1.1988619592400802</v>
      </c>
      <c r="F153" s="2">
        <f t="shared" si="12"/>
        <v>0.76832227051007596</v>
      </c>
      <c r="G153" s="5">
        <f t="shared" si="13"/>
        <v>0.26354601079160456</v>
      </c>
      <c r="H153" s="2">
        <f t="shared" si="15"/>
        <v>3.3163406435381648</v>
      </c>
    </row>
    <row r="154" spans="2:8" x14ac:dyDescent="0.2">
      <c r="B154" t="s">
        <v>153</v>
      </c>
      <c r="C154" s="3">
        <v>121</v>
      </c>
      <c r="D154" t="b">
        <v>1</v>
      </c>
      <c r="E154" s="5">
        <f t="shared" si="14"/>
        <v>3.6421272397352062</v>
      </c>
      <c r="F154" s="2">
        <f t="shared" si="12"/>
        <v>0.97447218266270141</v>
      </c>
      <c r="G154" s="5">
        <f t="shared" si="13"/>
        <v>2.5859305682887319E-2</v>
      </c>
      <c r="H154" s="2">
        <f t="shared" si="15"/>
        <v>38.17295344082963</v>
      </c>
    </row>
    <row r="155" spans="2:8" x14ac:dyDescent="0.2">
      <c r="B155" t="s">
        <v>154</v>
      </c>
      <c r="C155" s="3">
        <v>110</v>
      </c>
      <c r="D155" t="b">
        <v>1</v>
      </c>
      <c r="E155" s="5">
        <f t="shared" si="14"/>
        <v>2.5670905163173501</v>
      </c>
      <c r="F155" s="2">
        <f t="shared" si="12"/>
        <v>0.92871331395598278</v>
      </c>
      <c r="G155" s="5">
        <f t="shared" si="13"/>
        <v>7.3955184181494049E-2</v>
      </c>
      <c r="H155" s="2">
        <f t="shared" si="15"/>
        <v>13.027864886053655</v>
      </c>
    </row>
    <row r="156" spans="2:8" x14ac:dyDescent="0.2">
      <c r="B156" t="s">
        <v>155</v>
      </c>
      <c r="C156" s="3">
        <v>127</v>
      </c>
      <c r="D156" t="b">
        <v>1</v>
      </c>
      <c r="E156" s="5">
        <f t="shared" si="14"/>
        <v>4.2285109070540354</v>
      </c>
      <c r="F156" s="2">
        <f t="shared" si="12"/>
        <v>0.98563527603398049</v>
      </c>
      <c r="G156" s="5">
        <f t="shared" si="13"/>
        <v>1.4468895412798836E-2</v>
      </c>
      <c r="H156" s="2">
        <f t="shared" si="15"/>
        <v>68.614981977067657</v>
      </c>
    </row>
    <row r="157" spans="2:8" x14ac:dyDescent="0.2">
      <c r="B157" t="s">
        <v>156</v>
      </c>
      <c r="C157" s="3">
        <v>94</v>
      </c>
      <c r="D157" t="b">
        <v>1</v>
      </c>
      <c r="E157" s="5">
        <f t="shared" si="14"/>
        <v>1.0034007368004705</v>
      </c>
      <c r="F157" s="2">
        <f t="shared" si="12"/>
        <v>0.73172667845050643</v>
      </c>
      <c r="G157" s="5">
        <f t="shared" si="13"/>
        <v>0.31234822484320113</v>
      </c>
      <c r="H157" s="2">
        <f t="shared" si="15"/>
        <v>2.7275417258197652</v>
      </c>
    </row>
    <row r="158" spans="2:8" x14ac:dyDescent="0.2">
      <c r="B158" t="s">
        <v>157</v>
      </c>
      <c r="C158" s="3">
        <v>119</v>
      </c>
      <c r="D158" t="b">
        <v>1</v>
      </c>
      <c r="E158" s="5">
        <f t="shared" si="14"/>
        <v>3.4466660172955965</v>
      </c>
      <c r="F158" s="2">
        <f t="shared" si="12"/>
        <v>0.96913155846007704</v>
      </c>
      <c r="G158" s="5">
        <f t="shared" si="13"/>
        <v>3.1354909062247534E-2</v>
      </c>
      <c r="H158" s="2">
        <f t="shared" si="15"/>
        <v>31.395545421581115</v>
      </c>
    </row>
    <row r="159" spans="2:8" x14ac:dyDescent="0.2">
      <c r="B159" t="s">
        <v>158</v>
      </c>
      <c r="C159" s="3">
        <v>109</v>
      </c>
      <c r="D159" t="b">
        <v>1</v>
      </c>
      <c r="E159" s="5">
        <f t="shared" si="14"/>
        <v>2.4693599050975461</v>
      </c>
      <c r="F159" s="2">
        <f t="shared" si="12"/>
        <v>0.92196572572670166</v>
      </c>
      <c r="G159" s="5">
        <f t="shared" si="13"/>
        <v>8.1247229948718039E-2</v>
      </c>
      <c r="H159" s="2">
        <f t="shared" si="15"/>
        <v>11.814881785120647</v>
      </c>
    </row>
    <row r="160" spans="2:8" x14ac:dyDescent="0.2">
      <c r="B160" t="s">
        <v>159</v>
      </c>
      <c r="C160" s="3">
        <v>110</v>
      </c>
      <c r="D160" t="b">
        <v>1</v>
      </c>
      <c r="E160" s="5">
        <f t="shared" si="14"/>
        <v>2.5670905163173501</v>
      </c>
      <c r="F160" s="2">
        <f t="shared" si="12"/>
        <v>0.92871331395598278</v>
      </c>
      <c r="G160" s="5">
        <f t="shared" si="13"/>
        <v>7.3955184181494049E-2</v>
      </c>
      <c r="H160" s="2">
        <f t="shared" si="15"/>
        <v>13.027864886053655</v>
      </c>
    </row>
    <row r="161" spans="2:8" x14ac:dyDescent="0.2">
      <c r="B161" t="s">
        <v>160</v>
      </c>
      <c r="C161" s="3">
        <v>126</v>
      </c>
      <c r="D161" t="b">
        <v>1</v>
      </c>
      <c r="E161" s="5">
        <f t="shared" si="14"/>
        <v>4.1307802958342315</v>
      </c>
      <c r="F161" s="2">
        <f t="shared" si="12"/>
        <v>0.98418383671742615</v>
      </c>
      <c r="G161" s="5">
        <f t="shared" si="13"/>
        <v>1.5942573447331129E-2</v>
      </c>
      <c r="H161" s="2">
        <f t="shared" si="15"/>
        <v>62.226459042806773</v>
      </c>
    </row>
    <row r="162" spans="2:8" x14ac:dyDescent="0.2">
      <c r="B162" t="s">
        <v>161</v>
      </c>
      <c r="C162" s="3">
        <v>142</v>
      </c>
      <c r="D162" t="b">
        <v>1</v>
      </c>
      <c r="E162" s="5">
        <f t="shared" si="14"/>
        <v>5.694470075351111</v>
      </c>
      <c r="F162" s="2">
        <f t="shared" si="12"/>
        <v>0.99664676238515559</v>
      </c>
      <c r="G162" s="5">
        <f t="shared" si="13"/>
        <v>3.3588723159491875E-3</v>
      </c>
      <c r="H162" s="2">
        <f t="shared" si="15"/>
        <v>297.21924804050002</v>
      </c>
    </row>
    <row r="163" spans="2:8" x14ac:dyDescent="0.2">
      <c r="B163" t="s">
        <v>162</v>
      </c>
      <c r="C163" s="3">
        <v>114</v>
      </c>
      <c r="D163" t="b">
        <v>1</v>
      </c>
      <c r="E163" s="5">
        <f t="shared" si="14"/>
        <v>2.9580129611965713</v>
      </c>
      <c r="F163" s="2">
        <f t="shared" si="12"/>
        <v>0.95064083986974546</v>
      </c>
      <c r="G163" s="5">
        <f t="shared" si="13"/>
        <v>5.0618953522525482E-2</v>
      </c>
      <c r="H163" s="2">
        <f t="shared" si="15"/>
        <v>19.25966400889088</v>
      </c>
    </row>
    <row r="164" spans="2:8" x14ac:dyDescent="0.2">
      <c r="B164" t="s">
        <v>163</v>
      </c>
      <c r="C164" s="3">
        <v>107</v>
      </c>
      <c r="D164" t="b">
        <v>0</v>
      </c>
      <c r="E164" s="5">
        <f t="shared" si="14"/>
        <v>2.2738986826579364</v>
      </c>
      <c r="F164" s="2">
        <f t="shared" si="12"/>
        <v>0.90669214554312172</v>
      </c>
      <c r="G164" s="5">
        <f t="shared" si="13"/>
        <v>2.371850989711012</v>
      </c>
      <c r="H164" s="2">
        <f t="shared" si="15"/>
        <v>9.7172113839799596</v>
      </c>
    </row>
    <row r="165" spans="2:8" x14ac:dyDescent="0.2">
      <c r="B165" t="s">
        <v>164</v>
      </c>
      <c r="C165" s="3">
        <v>124</v>
      </c>
      <c r="D165" t="b">
        <v>1</v>
      </c>
      <c r="E165" s="5">
        <f t="shared" si="14"/>
        <v>3.9353190733946217</v>
      </c>
      <c r="F165" s="2">
        <f t="shared" si="12"/>
        <v>0.98083500982230321</v>
      </c>
      <c r="G165" s="5">
        <f t="shared" si="13"/>
        <v>1.9351019267688771E-2</v>
      </c>
      <c r="H165" s="2">
        <f t="shared" si="15"/>
        <v>51.178477042150959</v>
      </c>
    </row>
    <row r="166" spans="2:8" x14ac:dyDescent="0.2">
      <c r="B166" t="s">
        <v>165</v>
      </c>
      <c r="C166" s="3">
        <v>103</v>
      </c>
      <c r="D166" t="b">
        <v>0</v>
      </c>
      <c r="E166" s="5">
        <f t="shared" si="14"/>
        <v>1.8829762377787151</v>
      </c>
      <c r="F166" s="2">
        <f t="shared" si="12"/>
        <v>0.86795260939146013</v>
      </c>
      <c r="G166" s="5">
        <f t="shared" si="13"/>
        <v>2.024594401066274</v>
      </c>
      <c r="H166" s="2">
        <f t="shared" si="15"/>
        <v>6.5730387052065531</v>
      </c>
    </row>
    <row r="167" spans="2:8" x14ac:dyDescent="0.2">
      <c r="B167" t="s">
        <v>166</v>
      </c>
      <c r="C167" s="3">
        <v>105</v>
      </c>
      <c r="D167" t="b">
        <v>1</v>
      </c>
      <c r="E167" s="5">
        <f t="shared" si="14"/>
        <v>2.0784374602183249</v>
      </c>
      <c r="F167" s="2">
        <f t="shared" si="12"/>
        <v>0.88878968161974548</v>
      </c>
      <c r="G167" s="5">
        <f t="shared" si="13"/>
        <v>0.11789465006282591</v>
      </c>
      <c r="H167" s="2">
        <f t="shared" si="15"/>
        <v>7.9919713796768495</v>
      </c>
    </row>
    <row r="168" spans="2:8" x14ac:dyDescent="0.2">
      <c r="B168" t="s">
        <v>167</v>
      </c>
      <c r="C168" s="3">
        <v>123</v>
      </c>
      <c r="D168" t="b">
        <v>1</v>
      </c>
      <c r="E168" s="5">
        <f t="shared" si="14"/>
        <v>3.837588462174816</v>
      </c>
      <c r="F168" s="2">
        <f t="shared" si="12"/>
        <v>0.9789089212380202</v>
      </c>
      <c r="G168" s="5">
        <f t="shared" si="13"/>
        <v>2.1316673222701706E-2</v>
      </c>
      <c r="H168" s="2">
        <f t="shared" si="15"/>
        <v>46.41341167445028</v>
      </c>
    </row>
    <row r="169" spans="2:8" x14ac:dyDescent="0.2">
      <c r="B169" t="s">
        <v>168</v>
      </c>
      <c r="C169" s="3">
        <v>125</v>
      </c>
      <c r="D169" t="b">
        <v>1</v>
      </c>
      <c r="E169" s="5">
        <f t="shared" si="14"/>
        <v>4.0330496846144257</v>
      </c>
      <c r="F169" s="2">
        <f t="shared" si="12"/>
        <v>0.98258833192758155</v>
      </c>
      <c r="G169" s="5">
        <f t="shared" si="13"/>
        <v>1.7565034010154201E-2</v>
      </c>
      <c r="H169" s="2">
        <f t="shared" si="15"/>
        <v>56.432751178164509</v>
      </c>
    </row>
    <row r="170" spans="2:8" x14ac:dyDescent="0.2">
      <c r="B170" t="s">
        <v>169</v>
      </c>
      <c r="C170" s="3">
        <v>87</v>
      </c>
      <c r="D170" t="b">
        <v>1</v>
      </c>
      <c r="E170" s="5">
        <f t="shared" si="14"/>
        <v>0.31928645826183555</v>
      </c>
      <c r="F170" s="2">
        <f t="shared" si="12"/>
        <v>0.57915034672340238</v>
      </c>
      <c r="G170" s="5">
        <f t="shared" si="13"/>
        <v>0.54619316892762104</v>
      </c>
      <c r="H170" s="2">
        <f t="shared" si="15"/>
        <v>1.3761454766906123</v>
      </c>
    </row>
    <row r="171" spans="2:8" x14ac:dyDescent="0.2">
      <c r="B171" t="s">
        <v>170</v>
      </c>
      <c r="C171" s="3">
        <v>122</v>
      </c>
      <c r="D171" t="b">
        <v>1</v>
      </c>
      <c r="E171" s="5">
        <f t="shared" si="14"/>
        <v>3.7398578509550102</v>
      </c>
      <c r="F171" s="2">
        <f t="shared" si="12"/>
        <v>0.97679383989017277</v>
      </c>
      <c r="G171" s="5">
        <f t="shared" si="13"/>
        <v>2.3479662624269721E-2</v>
      </c>
      <c r="H171" s="2">
        <f t="shared" si="15"/>
        <v>42.092006401202184</v>
      </c>
    </row>
    <row r="172" spans="2:8" x14ac:dyDescent="0.2">
      <c r="B172" t="s">
        <v>171</v>
      </c>
      <c r="C172" s="3">
        <v>119</v>
      </c>
      <c r="D172" t="b">
        <v>1</v>
      </c>
      <c r="E172" s="5">
        <f t="shared" si="14"/>
        <v>3.4466660172955965</v>
      </c>
      <c r="F172" s="2">
        <f t="shared" si="12"/>
        <v>0.96913155846007704</v>
      </c>
      <c r="G172" s="5">
        <f t="shared" si="13"/>
        <v>3.1354909062247534E-2</v>
      </c>
      <c r="H172" s="2">
        <f t="shared" si="15"/>
        <v>31.395545421581115</v>
      </c>
    </row>
    <row r="173" spans="2:8" x14ac:dyDescent="0.2">
      <c r="B173" t="s">
        <v>172</v>
      </c>
      <c r="C173" s="3">
        <v>98</v>
      </c>
      <c r="D173" t="b">
        <v>1</v>
      </c>
      <c r="E173" s="5">
        <f t="shared" si="14"/>
        <v>1.3943231816796899</v>
      </c>
      <c r="F173" s="2">
        <f t="shared" si="12"/>
        <v>0.8012815176828243</v>
      </c>
      <c r="G173" s="5">
        <f t="shared" si="13"/>
        <v>0.22154293587929294</v>
      </c>
      <c r="H173" s="2">
        <f t="shared" si="15"/>
        <v>4.0322445518877021</v>
      </c>
    </row>
    <row r="174" spans="2:8" x14ac:dyDescent="0.2">
      <c r="B174" t="s">
        <v>173</v>
      </c>
      <c r="C174" s="3">
        <v>100</v>
      </c>
      <c r="D174" t="b">
        <v>1</v>
      </c>
      <c r="E174" s="5">
        <f t="shared" si="14"/>
        <v>1.5897844041192997</v>
      </c>
      <c r="F174" s="2">
        <f t="shared" si="12"/>
        <v>0.83058576807423312</v>
      </c>
      <c r="G174" s="5">
        <f t="shared" si="13"/>
        <v>0.18562408244440132</v>
      </c>
      <c r="H174" s="2">
        <f t="shared" si="15"/>
        <v>4.9026918142165048</v>
      </c>
    </row>
    <row r="175" spans="2:8" x14ac:dyDescent="0.2">
      <c r="B175" t="s">
        <v>174</v>
      </c>
      <c r="C175" s="3">
        <v>109</v>
      </c>
      <c r="D175" t="b">
        <v>1</v>
      </c>
      <c r="E175" s="5">
        <f t="shared" si="14"/>
        <v>2.4693599050975461</v>
      </c>
      <c r="F175" s="2">
        <f t="shared" si="12"/>
        <v>0.92196572572670166</v>
      </c>
      <c r="G175" s="5">
        <f t="shared" si="13"/>
        <v>8.1247229948718039E-2</v>
      </c>
      <c r="H175" s="2">
        <f t="shared" si="15"/>
        <v>11.814881785120647</v>
      </c>
    </row>
    <row r="176" spans="2:8" x14ac:dyDescent="0.2">
      <c r="B176" t="s">
        <v>175</v>
      </c>
      <c r="C176" s="3">
        <v>115</v>
      </c>
      <c r="D176" t="b">
        <v>1</v>
      </c>
      <c r="E176" s="5">
        <f t="shared" si="14"/>
        <v>3.0557435724163753</v>
      </c>
      <c r="F176" s="2">
        <f t="shared" si="12"/>
        <v>0.95502984622976861</v>
      </c>
      <c r="G176" s="5">
        <f t="shared" si="13"/>
        <v>4.6012686393142682E-2</v>
      </c>
      <c r="H176" s="2">
        <f t="shared" si="15"/>
        <v>21.236970883163064</v>
      </c>
    </row>
    <row r="177" spans="2:8" x14ac:dyDescent="0.2">
      <c r="B177" t="s">
        <v>176</v>
      </c>
      <c r="C177" s="3">
        <v>141</v>
      </c>
      <c r="D177" t="b">
        <v>1</v>
      </c>
      <c r="E177" s="5">
        <f t="shared" si="14"/>
        <v>5.5967394641313071</v>
      </c>
      <c r="F177" s="2">
        <f t="shared" si="12"/>
        <v>0.99630377237292567</v>
      </c>
      <c r="G177" s="5">
        <f t="shared" si="13"/>
        <v>3.703075555953735E-3</v>
      </c>
      <c r="H177" s="2">
        <f t="shared" si="15"/>
        <v>269.54610832816837</v>
      </c>
    </row>
    <row r="178" spans="2:8" x14ac:dyDescent="0.2">
      <c r="B178" t="s">
        <v>177</v>
      </c>
      <c r="C178" s="3">
        <v>115</v>
      </c>
      <c r="D178" t="b">
        <v>1</v>
      </c>
      <c r="E178" s="5">
        <f t="shared" si="14"/>
        <v>3.0557435724163753</v>
      </c>
      <c r="F178" s="2">
        <f t="shared" si="12"/>
        <v>0.95502984622976861</v>
      </c>
      <c r="G178" s="5">
        <f t="shared" si="13"/>
        <v>4.6012686393142682E-2</v>
      </c>
      <c r="H178" s="2">
        <f t="shared" si="15"/>
        <v>21.236970883163064</v>
      </c>
    </row>
    <row r="179" spans="2:8" x14ac:dyDescent="0.2">
      <c r="B179" t="s">
        <v>178</v>
      </c>
      <c r="C179" s="3">
        <v>133</v>
      </c>
      <c r="D179" t="b">
        <v>1</v>
      </c>
      <c r="E179" s="5">
        <f t="shared" si="14"/>
        <v>4.8148945743728664</v>
      </c>
      <c r="F179" s="2">
        <f t="shared" si="12"/>
        <v>0.99195713533274055</v>
      </c>
      <c r="G179" s="5">
        <f t="shared" si="13"/>
        <v>8.0753829809182623E-3</v>
      </c>
      <c r="H179" s="2">
        <f t="shared" si="15"/>
        <v>123.33380908058464</v>
      </c>
    </row>
    <row r="180" spans="2:8" x14ac:dyDescent="0.2">
      <c r="B180" t="s">
        <v>179</v>
      </c>
      <c r="C180" s="3">
        <v>120</v>
      </c>
      <c r="D180" t="b">
        <v>1</v>
      </c>
      <c r="E180" s="5">
        <f t="shared" si="14"/>
        <v>3.5443966285154005</v>
      </c>
      <c r="F180" s="2">
        <f t="shared" si="12"/>
        <v>0.97192493145959302</v>
      </c>
      <c r="G180" s="5">
        <f t="shared" si="13"/>
        <v>2.847670851281504E-2</v>
      </c>
      <c r="H180" s="2">
        <f t="shared" si="15"/>
        <v>34.618791048034389</v>
      </c>
    </row>
    <row r="181" spans="2:8" x14ac:dyDescent="0.2">
      <c r="B181" t="s">
        <v>180</v>
      </c>
      <c r="C181" s="3">
        <v>112</v>
      </c>
      <c r="D181" t="b">
        <v>0</v>
      </c>
      <c r="E181" s="5">
        <f t="shared" si="14"/>
        <v>2.7625517387569598</v>
      </c>
      <c r="F181" s="2">
        <f t="shared" si="12"/>
        <v>0.94061832300479031</v>
      </c>
      <c r="G181" s="5">
        <f t="shared" si="13"/>
        <v>2.8237695682937196</v>
      </c>
      <c r="H181" s="2">
        <f t="shared" si="15"/>
        <v>15.840211502963601</v>
      </c>
    </row>
    <row r="182" spans="2:8" x14ac:dyDescent="0.2">
      <c r="B182" t="s">
        <v>181</v>
      </c>
      <c r="C182" s="3">
        <v>107</v>
      </c>
      <c r="D182" t="b">
        <v>1</v>
      </c>
      <c r="E182" s="5">
        <f t="shared" si="14"/>
        <v>2.2738986826579364</v>
      </c>
      <c r="F182" s="2">
        <f t="shared" si="12"/>
        <v>0.90669214554312172</v>
      </c>
      <c r="G182" s="5">
        <f t="shared" si="13"/>
        <v>9.7952307053076684E-2</v>
      </c>
      <c r="H182" s="2">
        <f t="shared" si="15"/>
        <v>9.7172113839799596</v>
      </c>
    </row>
    <row r="183" spans="2:8" x14ac:dyDescent="0.2">
      <c r="B183" t="s">
        <v>182</v>
      </c>
      <c r="C183" s="3">
        <v>107</v>
      </c>
      <c r="D183" t="b">
        <v>1</v>
      </c>
      <c r="E183" s="5">
        <f t="shared" si="14"/>
        <v>2.2738986826579364</v>
      </c>
      <c r="F183" s="2">
        <f t="shared" si="12"/>
        <v>0.90669214554312172</v>
      </c>
      <c r="G183" s="5">
        <f t="shared" si="13"/>
        <v>9.7952307053076684E-2</v>
      </c>
      <c r="H183" s="2">
        <f t="shared" si="15"/>
        <v>9.7172113839799596</v>
      </c>
    </row>
    <row r="184" spans="2:8" x14ac:dyDescent="0.2">
      <c r="B184" t="s">
        <v>183</v>
      </c>
      <c r="C184" s="3">
        <v>123</v>
      </c>
      <c r="D184" t="b">
        <v>0</v>
      </c>
      <c r="E184" s="5">
        <f t="shared" si="14"/>
        <v>3.837588462174816</v>
      </c>
      <c r="F184" s="2">
        <f t="shared" si="12"/>
        <v>0.9789089212380202</v>
      </c>
      <c r="G184" s="5">
        <f t="shared" si="13"/>
        <v>3.8589051353975141</v>
      </c>
      <c r="H184" s="2">
        <f t="shared" si="15"/>
        <v>46.41341167445028</v>
      </c>
    </row>
    <row r="185" spans="2:8" x14ac:dyDescent="0.2">
      <c r="B185" t="s">
        <v>184</v>
      </c>
      <c r="C185" s="3">
        <v>109</v>
      </c>
      <c r="D185" t="b">
        <v>1</v>
      </c>
      <c r="E185" s="5">
        <f t="shared" si="14"/>
        <v>2.4693599050975461</v>
      </c>
      <c r="F185" s="2">
        <f t="shared" si="12"/>
        <v>0.92196572572670166</v>
      </c>
      <c r="G185" s="5">
        <f t="shared" si="13"/>
        <v>8.1247229948718039E-2</v>
      </c>
      <c r="H185" s="2">
        <f t="shared" si="15"/>
        <v>11.814881785120647</v>
      </c>
    </row>
    <row r="186" spans="2:8" x14ac:dyDescent="0.2">
      <c r="B186" t="s">
        <v>185</v>
      </c>
      <c r="C186" s="3">
        <v>108</v>
      </c>
      <c r="D186" t="b">
        <v>1</v>
      </c>
      <c r="E186" s="5">
        <f t="shared" si="14"/>
        <v>2.3716292938777404</v>
      </c>
      <c r="F186" s="2">
        <f t="shared" si="12"/>
        <v>0.91463815397973902</v>
      </c>
      <c r="G186" s="5">
        <f t="shared" si="13"/>
        <v>8.9226752053027561E-2</v>
      </c>
      <c r="H186" s="2">
        <f t="shared" si="15"/>
        <v>10.714835686222706</v>
      </c>
    </row>
    <row r="187" spans="2:8" x14ac:dyDescent="0.2">
      <c r="B187" t="s">
        <v>186</v>
      </c>
      <c r="C187" s="3">
        <v>108</v>
      </c>
      <c r="D187" t="b">
        <v>1</v>
      </c>
      <c r="E187" s="5">
        <f t="shared" si="14"/>
        <v>2.3716292938777404</v>
      </c>
      <c r="F187" s="2">
        <f t="shared" si="12"/>
        <v>0.91463815397973902</v>
      </c>
      <c r="G187" s="5">
        <f t="shared" si="13"/>
        <v>8.9226752053027561E-2</v>
      </c>
      <c r="H187" s="2">
        <f t="shared" si="15"/>
        <v>10.714835686222706</v>
      </c>
    </row>
    <row r="188" spans="2:8" x14ac:dyDescent="0.2">
      <c r="B188" t="s">
        <v>187</v>
      </c>
      <c r="C188" s="3">
        <v>132</v>
      </c>
      <c r="D188" t="b">
        <v>1</v>
      </c>
      <c r="E188" s="5">
        <f t="shared" si="14"/>
        <v>4.7171639631530606</v>
      </c>
      <c r="F188" s="2">
        <f t="shared" si="12"/>
        <v>0.99113872599431085</v>
      </c>
      <c r="G188" s="5">
        <f t="shared" si="13"/>
        <v>8.9007685821413766E-3</v>
      </c>
      <c r="H188" s="2">
        <f t="shared" si="15"/>
        <v>111.85059003456901</v>
      </c>
    </row>
    <row r="189" spans="2:8" x14ac:dyDescent="0.2">
      <c r="B189" t="s">
        <v>188</v>
      </c>
      <c r="C189" s="3">
        <v>122</v>
      </c>
      <c r="D189" t="b">
        <v>1</v>
      </c>
      <c r="E189" s="5">
        <f t="shared" si="14"/>
        <v>3.7398578509550102</v>
      </c>
      <c r="F189" s="2">
        <f t="shared" si="12"/>
        <v>0.97679383989017277</v>
      </c>
      <c r="G189" s="5">
        <f t="shared" si="13"/>
        <v>2.3479662624269721E-2</v>
      </c>
      <c r="H189" s="2">
        <f t="shared" si="15"/>
        <v>42.092006401202184</v>
      </c>
    </row>
    <row r="190" spans="2:8" x14ac:dyDescent="0.2">
      <c r="B190" t="s">
        <v>189</v>
      </c>
      <c r="C190" s="3">
        <v>108</v>
      </c>
      <c r="D190" t="b">
        <v>1</v>
      </c>
      <c r="E190" s="5">
        <f t="shared" si="14"/>
        <v>2.3716292938777404</v>
      </c>
      <c r="F190" s="2">
        <f t="shared" si="12"/>
        <v>0.91463815397973902</v>
      </c>
      <c r="G190" s="5">
        <f t="shared" si="13"/>
        <v>8.9226752053027561E-2</v>
      </c>
      <c r="H190" s="2">
        <f t="shared" si="15"/>
        <v>10.714835686222706</v>
      </c>
    </row>
    <row r="191" spans="2:8" x14ac:dyDescent="0.2">
      <c r="B191" t="s">
        <v>190</v>
      </c>
      <c r="C191" s="3">
        <v>105</v>
      </c>
      <c r="D191" t="b">
        <v>1</v>
      </c>
      <c r="E191" s="5">
        <f t="shared" si="14"/>
        <v>2.0784374602183249</v>
      </c>
      <c r="F191" s="2">
        <f t="shared" si="12"/>
        <v>0.88878968161974548</v>
      </c>
      <c r="G191" s="5">
        <f t="shared" si="13"/>
        <v>0.11789465006282591</v>
      </c>
      <c r="H191" s="2">
        <f t="shared" si="15"/>
        <v>7.9919713796768495</v>
      </c>
    </row>
    <row r="192" spans="2:8" x14ac:dyDescent="0.2">
      <c r="B192" t="s">
        <v>191</v>
      </c>
      <c r="C192" s="3">
        <v>107</v>
      </c>
      <c r="D192" t="b">
        <v>1</v>
      </c>
      <c r="E192" s="5">
        <f t="shared" si="14"/>
        <v>2.2738986826579364</v>
      </c>
      <c r="F192" s="2">
        <f t="shared" si="12"/>
        <v>0.90669214554312172</v>
      </c>
      <c r="G192" s="5">
        <f t="shared" si="13"/>
        <v>9.7952307053076684E-2</v>
      </c>
      <c r="H192" s="2">
        <f t="shared" si="15"/>
        <v>9.7172113839799596</v>
      </c>
    </row>
    <row r="193" spans="2:8" x14ac:dyDescent="0.2">
      <c r="B193" t="s">
        <v>192</v>
      </c>
      <c r="C193" s="3">
        <v>106</v>
      </c>
      <c r="D193" t="b">
        <v>1</v>
      </c>
      <c r="E193" s="5">
        <f t="shared" si="14"/>
        <v>2.1761680714381306</v>
      </c>
      <c r="F193" s="2">
        <f t="shared" si="12"/>
        <v>0.89808888854864732</v>
      </c>
      <c r="G193" s="5">
        <f t="shared" si="13"/>
        <v>0.10748623055786596</v>
      </c>
      <c r="H193" s="2">
        <f t="shared" si="15"/>
        <v>8.8124727103712441</v>
      </c>
    </row>
    <row r="194" spans="2:8" x14ac:dyDescent="0.2">
      <c r="B194" t="s">
        <v>193</v>
      </c>
      <c r="C194" s="3">
        <v>146</v>
      </c>
      <c r="D194" t="b">
        <v>1</v>
      </c>
      <c r="E194" s="5">
        <f t="shared" si="14"/>
        <v>6.0853925202303323</v>
      </c>
      <c r="F194" s="2">
        <f t="shared" si="12"/>
        <v>0.99772929700313162</v>
      </c>
      <c r="G194" s="5">
        <f t="shared" si="13"/>
        <v>2.2732849522280516E-3</v>
      </c>
      <c r="H194" s="2">
        <f t="shared" si="15"/>
        <v>439.39224917531538</v>
      </c>
    </row>
    <row r="195" spans="2:8" x14ac:dyDescent="0.2">
      <c r="B195" t="s">
        <v>194</v>
      </c>
      <c r="C195" s="3">
        <v>106</v>
      </c>
      <c r="D195" t="b">
        <v>1</v>
      </c>
      <c r="E195" s="5">
        <f t="shared" si="14"/>
        <v>2.1761680714381306</v>
      </c>
      <c r="F195" s="2">
        <f t="shared" si="12"/>
        <v>0.89808888854864732</v>
      </c>
      <c r="G195" s="5">
        <f t="shared" si="13"/>
        <v>0.10748623055786596</v>
      </c>
      <c r="H195" s="2">
        <f t="shared" si="15"/>
        <v>8.8124727103712441</v>
      </c>
    </row>
    <row r="196" spans="2:8" x14ac:dyDescent="0.2">
      <c r="B196" t="s">
        <v>195</v>
      </c>
      <c r="C196" s="3">
        <v>106</v>
      </c>
      <c r="D196" t="b">
        <v>1</v>
      </c>
      <c r="E196" s="5">
        <f t="shared" si="14"/>
        <v>2.1761680714381306</v>
      </c>
      <c r="F196" s="2">
        <f t="shared" si="12"/>
        <v>0.89808888854864732</v>
      </c>
      <c r="G196" s="5">
        <f t="shared" si="13"/>
        <v>0.10748623055786596</v>
      </c>
      <c r="H196" s="2">
        <f t="shared" si="15"/>
        <v>8.8124727103712441</v>
      </c>
    </row>
    <row r="197" spans="2:8" x14ac:dyDescent="0.2">
      <c r="B197" t="s">
        <v>196</v>
      </c>
      <c r="C197" s="3">
        <v>97</v>
      </c>
      <c r="D197" t="b">
        <v>1</v>
      </c>
      <c r="E197" s="5">
        <f t="shared" si="14"/>
        <v>1.296592570459886</v>
      </c>
      <c r="F197" s="2">
        <f t="shared" si="12"/>
        <v>0.78526095970888532</v>
      </c>
      <c r="G197" s="5">
        <f t="shared" si="13"/>
        <v>0.24173918369308009</v>
      </c>
      <c r="H197" s="2">
        <f t="shared" si="15"/>
        <v>3.6568150749129416</v>
      </c>
    </row>
    <row r="198" spans="2:8" x14ac:dyDescent="0.2">
      <c r="B198" t="s">
        <v>197</v>
      </c>
      <c r="C198" s="3">
        <v>113</v>
      </c>
      <c r="D198" t="b">
        <v>1</v>
      </c>
      <c r="E198" s="5">
        <f t="shared" si="14"/>
        <v>2.8602823499767656</v>
      </c>
      <c r="F198" s="2">
        <f t="shared" si="12"/>
        <v>0.94584776324087294</v>
      </c>
      <c r="G198" s="5">
        <f t="shared" si="13"/>
        <v>5.5673649687054919E-2</v>
      </c>
      <c r="H198" s="2">
        <f t="shared" si="15"/>
        <v>17.46645789439998</v>
      </c>
    </row>
    <row r="199" spans="2:8" x14ac:dyDescent="0.2">
      <c r="B199" t="s">
        <v>198</v>
      </c>
      <c r="C199" s="3">
        <v>93</v>
      </c>
      <c r="D199" t="b">
        <v>0</v>
      </c>
      <c r="E199" s="5">
        <f t="shared" si="14"/>
        <v>0.90567012558066473</v>
      </c>
      <c r="F199" s="2">
        <f t="shared" si="12"/>
        <v>0.71211332000260674</v>
      </c>
      <c r="G199" s="5">
        <f t="shared" si="13"/>
        <v>1.2451883485079747</v>
      </c>
      <c r="H199" s="2">
        <f t="shared" si="15"/>
        <v>2.4735889830299014</v>
      </c>
    </row>
    <row r="200" spans="2:8" x14ac:dyDescent="0.2">
      <c r="B200" t="s">
        <v>199</v>
      </c>
      <c r="C200" s="3">
        <v>113</v>
      </c>
      <c r="D200" t="b">
        <v>1</v>
      </c>
      <c r="E200" s="5">
        <f t="shared" si="14"/>
        <v>2.8602823499767656</v>
      </c>
      <c r="F200" s="2">
        <f t="shared" ref="F200:F207" si="16">1/(1+EXP(-E200))</f>
        <v>0.94584776324087294</v>
      </c>
      <c r="G200" s="5">
        <f t="shared" ref="G200:G207" si="17">-(D200*LN(F200)+(1-D200)*LN(1-F200))</f>
        <v>5.5673649687054919E-2</v>
      </c>
      <c r="H200" s="2">
        <f t="shared" si="15"/>
        <v>17.46645789439998</v>
      </c>
    </row>
    <row r="201" spans="2:8" x14ac:dyDescent="0.2">
      <c r="B201" t="s">
        <v>200</v>
      </c>
      <c r="C201" s="3">
        <v>95</v>
      </c>
      <c r="D201" t="b">
        <v>1</v>
      </c>
      <c r="E201" s="5">
        <f t="shared" ref="E201:E207" si="18">$B$5+$C$5*C201</f>
        <v>1.1011313480202745</v>
      </c>
      <c r="F201" s="2">
        <f t="shared" si="16"/>
        <v>0.75047202611347219</v>
      </c>
      <c r="G201" s="5">
        <f t="shared" si="17"/>
        <v>0.28705290226956032</v>
      </c>
      <c r="H201" s="2">
        <f t="shared" ref="H201:H207" si="19">EXP(E201)</f>
        <v>3.0075667045441068</v>
      </c>
    </row>
    <row r="202" spans="2:8" x14ac:dyDescent="0.2">
      <c r="B202" t="s">
        <v>201</v>
      </c>
      <c r="C202" s="3">
        <v>125</v>
      </c>
      <c r="D202" t="b">
        <v>1</v>
      </c>
      <c r="E202" s="5">
        <f t="shared" si="18"/>
        <v>4.0330496846144257</v>
      </c>
      <c r="F202" s="2">
        <f t="shared" si="16"/>
        <v>0.98258833192758155</v>
      </c>
      <c r="G202" s="5">
        <f t="shared" si="17"/>
        <v>1.7565034010154201E-2</v>
      </c>
      <c r="H202" s="2">
        <f t="shared" si="19"/>
        <v>56.432751178164509</v>
      </c>
    </row>
    <row r="203" spans="2:8" x14ac:dyDescent="0.2">
      <c r="B203" t="s">
        <v>202</v>
      </c>
      <c r="C203" s="3">
        <v>111</v>
      </c>
      <c r="D203" t="b">
        <v>1</v>
      </c>
      <c r="E203" s="5">
        <f t="shared" si="18"/>
        <v>2.6648211275371558</v>
      </c>
      <c r="F203" s="2">
        <f t="shared" si="16"/>
        <v>0.93491862768280309</v>
      </c>
      <c r="G203" s="5">
        <f t="shared" si="17"/>
        <v>6.72957826969654E-2</v>
      </c>
      <c r="H203" s="2">
        <f t="shared" si="19"/>
        <v>14.365379745315577</v>
      </c>
    </row>
    <row r="204" spans="2:8" x14ac:dyDescent="0.2">
      <c r="B204" t="s">
        <v>203</v>
      </c>
      <c r="C204" s="3">
        <v>105</v>
      </c>
      <c r="D204" t="b">
        <v>1</v>
      </c>
      <c r="E204" s="5">
        <f t="shared" si="18"/>
        <v>2.0784374602183249</v>
      </c>
      <c r="F204" s="2">
        <f t="shared" si="16"/>
        <v>0.88878968161974548</v>
      </c>
      <c r="G204" s="5">
        <f t="shared" si="17"/>
        <v>0.11789465006282591</v>
      </c>
      <c r="H204" s="2">
        <f t="shared" si="19"/>
        <v>7.9919713796768495</v>
      </c>
    </row>
    <row r="205" spans="2:8" x14ac:dyDescent="0.2">
      <c r="B205" t="s">
        <v>204</v>
      </c>
      <c r="C205" s="3">
        <v>115</v>
      </c>
      <c r="D205" t="b">
        <v>1</v>
      </c>
      <c r="E205" s="5">
        <f t="shared" si="18"/>
        <v>3.0557435724163753</v>
      </c>
      <c r="F205" s="2">
        <f t="shared" si="16"/>
        <v>0.95502984622976861</v>
      </c>
      <c r="G205" s="5">
        <f t="shared" si="17"/>
        <v>4.6012686393142682E-2</v>
      </c>
      <c r="H205" s="2">
        <f t="shared" si="19"/>
        <v>21.236970883163064</v>
      </c>
    </row>
    <row r="206" spans="2:8" x14ac:dyDescent="0.2">
      <c r="B206" t="s">
        <v>205</v>
      </c>
      <c r="C206" s="3">
        <v>160</v>
      </c>
      <c r="D206" t="b">
        <v>1</v>
      </c>
      <c r="E206" s="5">
        <f t="shared" si="18"/>
        <v>7.4536210773076021</v>
      </c>
      <c r="F206" s="2">
        <f t="shared" si="16"/>
        <v>0.99942099546591323</v>
      </c>
      <c r="G206" s="5">
        <f t="shared" si="17"/>
        <v>5.7917222194315892E-4</v>
      </c>
      <c r="H206" s="2">
        <f t="shared" si="19"/>
        <v>1726.1021920016019</v>
      </c>
    </row>
    <row r="207" spans="2:8" x14ac:dyDescent="0.2">
      <c r="B207" t="s">
        <v>206</v>
      </c>
      <c r="C207" s="3">
        <v>95</v>
      </c>
      <c r="D207" t="b">
        <v>1</v>
      </c>
      <c r="E207" s="5">
        <f t="shared" si="18"/>
        <v>1.1011313480202745</v>
      </c>
      <c r="F207" s="2">
        <f t="shared" si="16"/>
        <v>0.75047202611347219</v>
      </c>
      <c r="G207" s="5">
        <f t="shared" si="17"/>
        <v>0.28705290226956032</v>
      </c>
      <c r="H207" s="2">
        <f t="shared" si="19"/>
        <v>3.0075667045441068</v>
      </c>
    </row>
  </sheetData>
  <mergeCells count="5">
    <mergeCell ref="AB7:AC7"/>
    <mergeCell ref="AD7:AE7"/>
    <mergeCell ref="AF7:AG7"/>
    <mergeCell ref="AH7:AJ7"/>
    <mergeCell ref="AK7:AM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209BE-16E3-41D9-965D-712EAE5EF7AD}">
  <dimension ref="B1:AN207"/>
  <sheetViews>
    <sheetView topLeftCell="A7" zoomScale="86" workbookViewId="0">
      <selection activeCell="T34" sqref="T34"/>
    </sheetView>
  </sheetViews>
  <sheetFormatPr baseColWidth="10" defaultColWidth="8.83203125" defaultRowHeight="15" x14ac:dyDescent="0.2"/>
  <cols>
    <col min="2" max="2" width="9.83203125" bestFit="1" customWidth="1"/>
    <col min="6" max="6" width="9.83203125" bestFit="1" customWidth="1"/>
    <col min="8" max="8" width="9.5" bestFit="1" customWidth="1"/>
    <col min="13" max="13" width="10.5" bestFit="1" customWidth="1"/>
    <col min="14" max="14" width="9.33203125" bestFit="1" customWidth="1"/>
    <col min="17" max="18" width="9.33203125" bestFit="1" customWidth="1"/>
    <col min="19" max="19" width="10.83203125" bestFit="1" customWidth="1"/>
    <col min="20" max="20" width="9.83203125" bestFit="1" customWidth="1"/>
    <col min="29" max="30" width="10.33203125" bestFit="1" customWidth="1"/>
    <col min="31" max="31" width="12" bestFit="1" customWidth="1"/>
    <col min="32" max="32" width="9.1640625" customWidth="1"/>
    <col min="33" max="33" width="9.83203125" bestFit="1" customWidth="1"/>
    <col min="37" max="37" width="9.83203125" bestFit="1" customWidth="1"/>
  </cols>
  <sheetData>
    <row r="1" spans="2:40" x14ac:dyDescent="0.2">
      <c r="B1">
        <v>-7.6329769085715746</v>
      </c>
      <c r="C1">
        <v>9.2239064447379157E-2</v>
      </c>
      <c r="D1">
        <v>0</v>
      </c>
    </row>
    <row r="3" spans="2:40" x14ac:dyDescent="0.2">
      <c r="H3" t="s">
        <v>238</v>
      </c>
    </row>
    <row r="4" spans="2:40" x14ac:dyDescent="0.2">
      <c r="B4" t="s">
        <v>210</v>
      </c>
      <c r="C4" t="s">
        <v>211</v>
      </c>
      <c r="D4" t="s">
        <v>226</v>
      </c>
      <c r="H4" s="5">
        <f>SUM(H8:H207)</f>
        <v>52.239458704359265</v>
      </c>
      <c r="I4" t="s">
        <v>237</v>
      </c>
    </row>
    <row r="5" spans="2:40" x14ac:dyDescent="0.2">
      <c r="B5">
        <v>-9.4806365483304482</v>
      </c>
      <c r="C5">
        <v>0.11647164141016707</v>
      </c>
      <c r="D5">
        <v>-1.6282437082143422</v>
      </c>
      <c r="O5">
        <f>MAX(O9:O19)</f>
        <v>180</v>
      </c>
      <c r="P5">
        <f>MAX(P9:P19)</f>
        <v>20</v>
      </c>
    </row>
    <row r="6" spans="2:40" x14ac:dyDescent="0.2">
      <c r="B6">
        <f>EXP(B5)</f>
        <v>7.63153432859984E-5</v>
      </c>
      <c r="C6">
        <f>EXP(C5)</f>
        <v>1.1235256484123946</v>
      </c>
      <c r="D6">
        <f>EXP(D5)</f>
        <v>0.19627398598384355</v>
      </c>
      <c r="O6" t="b">
        <v>1</v>
      </c>
      <c r="P6" t="b">
        <v>0</v>
      </c>
    </row>
    <row r="7" spans="2:40" s="1" customFormat="1" ht="80" x14ac:dyDescent="0.2">
      <c r="B7" s="1" t="s">
        <v>207</v>
      </c>
      <c r="C7" s="1" t="s">
        <v>208</v>
      </c>
      <c r="D7" s="1" t="s">
        <v>227</v>
      </c>
      <c r="E7" s="1" t="s">
        <v>209</v>
      </c>
      <c r="F7" s="1" t="s">
        <v>212</v>
      </c>
      <c r="G7" s="1" t="s">
        <v>213</v>
      </c>
      <c r="H7" s="1" t="s">
        <v>214</v>
      </c>
      <c r="I7" s="1" t="s">
        <v>215</v>
      </c>
      <c r="AC7" s="43" t="s">
        <v>212</v>
      </c>
      <c r="AD7" s="43"/>
      <c r="AE7" s="43" t="s">
        <v>221</v>
      </c>
      <c r="AF7" s="43"/>
      <c r="AG7" s="43" t="s">
        <v>232</v>
      </c>
      <c r="AH7" s="43"/>
      <c r="AI7" s="43" t="s">
        <v>234</v>
      </c>
      <c r="AJ7" s="43"/>
      <c r="AK7" s="43"/>
      <c r="AL7" s="43" t="s">
        <v>235</v>
      </c>
      <c r="AM7" s="43"/>
      <c r="AN7" s="43"/>
    </row>
    <row r="8" spans="2:40" ht="16" x14ac:dyDescent="0.2">
      <c r="B8" t="s">
        <v>7</v>
      </c>
      <c r="C8" s="3">
        <v>112</v>
      </c>
      <c r="D8" s="3" t="b">
        <v>1</v>
      </c>
      <c r="E8" t="b">
        <v>0</v>
      </c>
      <c r="F8" s="5">
        <f>$B$5+$C$5*C8+$D$5*D8</f>
        <v>1.935943581393921</v>
      </c>
      <c r="G8" s="2">
        <f t="shared" ref="G8:G71" si="0">1/(1+EXP(-F8))</f>
        <v>0.8739058262856344</v>
      </c>
      <c r="H8" s="5">
        <f t="shared" ref="H8:H71" si="1">-(E8*LN(G8)+(1-E8)*LN(1-G8))</f>
        <v>2.070726240771267</v>
      </c>
      <c r="I8" s="2">
        <f>EXP(F8)</f>
        <v>6.9305805378862813</v>
      </c>
      <c r="M8" t="s">
        <v>228</v>
      </c>
      <c r="O8" t="s">
        <v>216</v>
      </c>
      <c r="P8" t="s">
        <v>217</v>
      </c>
      <c r="AC8" t="s">
        <v>230</v>
      </c>
      <c r="AD8" t="s">
        <v>224</v>
      </c>
      <c r="AE8" t="s">
        <v>231</v>
      </c>
      <c r="AF8" t="s">
        <v>224</v>
      </c>
      <c r="AG8" t="s">
        <v>230</v>
      </c>
      <c r="AH8" t="s">
        <v>224</v>
      </c>
      <c r="AI8" t="s">
        <v>233</v>
      </c>
      <c r="AJ8" s="1" t="s">
        <v>217</v>
      </c>
      <c r="AK8" t="s">
        <v>236</v>
      </c>
      <c r="AL8" t="s">
        <v>233</v>
      </c>
      <c r="AM8" s="1" t="s">
        <v>217</v>
      </c>
      <c r="AN8" t="s">
        <v>236</v>
      </c>
    </row>
    <row r="9" spans="2:40" x14ac:dyDescent="0.2">
      <c r="B9" t="s">
        <v>8</v>
      </c>
      <c r="C9" s="3">
        <v>105</v>
      </c>
      <c r="D9" s="3" t="b">
        <v>0</v>
      </c>
      <c r="E9" t="b">
        <v>1</v>
      </c>
      <c r="F9" s="5">
        <f t="shared" ref="F9:F72" si="2">$B$5+$C$5*C9+$D$5*D9</f>
        <v>2.7488857997370939</v>
      </c>
      <c r="G9" s="2">
        <f t="shared" si="0"/>
        <v>0.93985039312754959</v>
      </c>
      <c r="H9" s="5">
        <f t="shared" si="1"/>
        <v>6.2034572632074673E-2</v>
      </c>
      <c r="I9" s="2">
        <f t="shared" ref="I9:I72" si="3">EXP(F9)</f>
        <v>15.625212565736955</v>
      </c>
      <c r="K9">
        <v>1</v>
      </c>
      <c r="L9">
        <v>0</v>
      </c>
      <c r="M9" s="5">
        <v>0</v>
      </c>
      <c r="N9" s="6">
        <f t="shared" ref="N9:N18" si="4">COUNTIF(probability,"&lt;="&amp;M9)</f>
        <v>0</v>
      </c>
      <c r="O9">
        <f>COUNTIFS(probability,"&lt;="&amp;$M9,On_Time,O$6)</f>
        <v>0</v>
      </c>
      <c r="P9">
        <f t="shared" ref="O9:P19" si="5">COUNTIFS(probability,"&lt;="&amp;$M9,On_Time,P$6)</f>
        <v>0</v>
      </c>
      <c r="Q9" s="5">
        <f>O9/O$5</f>
        <v>0</v>
      </c>
      <c r="R9" s="5">
        <f>P9/P$5</f>
        <v>0</v>
      </c>
      <c r="AB9">
        <v>80</v>
      </c>
      <c r="AC9" s="2">
        <f>$B$5+$C$5*AB9</f>
        <v>-0.16290523551708347</v>
      </c>
      <c r="AD9" s="2">
        <f>AC9+$D$5</f>
        <v>-1.7911489437314256</v>
      </c>
      <c r="AE9" s="3">
        <f>EXP(AC9)</f>
        <v>0.8496717032991663</v>
      </c>
      <c r="AF9" s="3">
        <f>EXP(AD9)</f>
        <v>0.16676845198420903</v>
      </c>
      <c r="AG9" s="4">
        <f>1/(1+AE9)</f>
        <v>0.54063648063402292</v>
      </c>
      <c r="AH9" s="4">
        <f>1/(1+AF9)</f>
        <v>0.8570680826169047</v>
      </c>
      <c r="AI9">
        <f t="shared" ref="AI9:AI17" si="6">COUNTIFS(rush,"FALSE",Time,"&lt;="&amp;AVERAGE($AB9,$AB10))</f>
        <v>0</v>
      </c>
      <c r="AJ9">
        <f>COUNTIFS(rush, "FALSE",Time,"&lt;="&amp;AVERAGE($AB9,$AB10),On_Time,"FALSE")</f>
        <v>0</v>
      </c>
      <c r="AL9">
        <f t="shared" ref="AL9:AL17" si="7">COUNTIFS(rush,"TRUE",Time,"&lt;="&amp;AVERAGE($AB9,$AB10))</f>
        <v>0</v>
      </c>
      <c r="AM9">
        <f t="shared" ref="AM9:AM17" si="8">COUNTIFS(rush, "TRUE",Time,"&lt;="&amp;AVERAGE($AB9,$AB10),On_Time,"FALSE")</f>
        <v>0</v>
      </c>
    </row>
    <row r="10" spans="2:40" x14ac:dyDescent="0.2">
      <c r="B10" t="s">
        <v>9</v>
      </c>
      <c r="C10" s="3">
        <v>119</v>
      </c>
      <c r="D10" s="3" t="b">
        <v>1</v>
      </c>
      <c r="E10" t="b">
        <v>1</v>
      </c>
      <c r="F10" s="5">
        <f t="shared" si="2"/>
        <v>2.7512450712650902</v>
      </c>
      <c r="G10" s="2">
        <f t="shared" si="0"/>
        <v>0.9399836282731262</v>
      </c>
      <c r="H10" s="5">
        <f t="shared" si="1"/>
        <v>6.1892820600477294E-2</v>
      </c>
      <c r="I10" s="2">
        <f t="shared" si="3"/>
        <v>15.662120205314308</v>
      </c>
      <c r="K10">
        <v>0.9</v>
      </c>
      <c r="L10">
        <v>0.1</v>
      </c>
      <c r="M10" s="5">
        <f t="shared" ref="M10:M18" si="9">PERCENTILE(probability,L10)</f>
        <v>0.75367005828746991</v>
      </c>
      <c r="N10" s="6">
        <f t="shared" si="4"/>
        <v>21</v>
      </c>
      <c r="O10">
        <f t="shared" si="5"/>
        <v>12</v>
      </c>
      <c r="P10">
        <f t="shared" si="5"/>
        <v>9</v>
      </c>
      <c r="Q10" s="5">
        <f t="shared" ref="Q10:R18" si="10">O10/O$5</f>
        <v>6.6666666666666666E-2</v>
      </c>
      <c r="R10" s="5">
        <f t="shared" si="10"/>
        <v>0.45</v>
      </c>
      <c r="AB10">
        <v>90</v>
      </c>
      <c r="AC10" s="2">
        <f t="shared" ref="AC10:AC17" si="11">$B$5+$C$5*AB10</f>
        <v>1.0018111785845871</v>
      </c>
      <c r="AD10" s="2">
        <f t="shared" ref="AD10:AD17" si="12">AC10+$D$5</f>
        <v>-0.62643252962975504</v>
      </c>
      <c r="AE10" s="3">
        <f t="shared" ref="AE10:AF17" si="13">EXP(AC10)</f>
        <v>2.7232095834687238</v>
      </c>
      <c r="AF10" s="3">
        <f t="shared" si="13"/>
        <v>0.53449519961680869</v>
      </c>
      <c r="AG10" s="4">
        <f t="shared" ref="AG10:AH17" si="14">1/(1+AE10)</f>
        <v>0.26858547110537656</v>
      </c>
      <c r="AH10" s="4">
        <f t="shared" si="14"/>
        <v>0.65168010968670231</v>
      </c>
      <c r="AI10">
        <f t="shared" si="6"/>
        <v>17</v>
      </c>
      <c r="AJ10">
        <f t="shared" ref="AJ10:AJ17" si="15">COUNTIFS(rush, "FALSE",Time,"&lt;="&amp;AVERAGE($AB10,AB11),On_Time,"FALSE")</f>
        <v>5</v>
      </c>
      <c r="AK10" s="4">
        <f>(AJ10-AJ9)/(AI10-AI9)</f>
        <v>0.29411764705882354</v>
      </c>
      <c r="AL10">
        <f t="shared" si="7"/>
        <v>3</v>
      </c>
      <c r="AM10">
        <f t="shared" si="8"/>
        <v>2</v>
      </c>
      <c r="AN10" s="4">
        <f>(AM10-AM9)/(AL10-AL9)</f>
        <v>0.66666666666666663</v>
      </c>
    </row>
    <row r="11" spans="2:40" x14ac:dyDescent="0.2">
      <c r="B11" t="s">
        <v>10</v>
      </c>
      <c r="C11" s="3">
        <v>129</v>
      </c>
      <c r="D11" s="3" t="b">
        <v>0</v>
      </c>
      <c r="E11" t="b">
        <v>1</v>
      </c>
      <c r="F11" s="5">
        <f t="shared" si="2"/>
        <v>5.544205193581103</v>
      </c>
      <c r="G11" s="2">
        <f t="shared" si="0"/>
        <v>0.99610517924084363</v>
      </c>
      <c r="H11" s="5">
        <f t="shared" si="1"/>
        <v>3.90242532556691E-3</v>
      </c>
      <c r="I11" s="2">
        <f t="shared" si="3"/>
        <v>255.75122472558309</v>
      </c>
      <c r="K11">
        <v>0.8</v>
      </c>
      <c r="L11">
        <v>0.2</v>
      </c>
      <c r="M11" s="5">
        <f t="shared" si="9"/>
        <v>0.82644856593643068</v>
      </c>
      <c r="N11" s="6">
        <f t="shared" si="4"/>
        <v>40</v>
      </c>
      <c r="O11">
        <f t="shared" si="5"/>
        <v>28</v>
      </c>
      <c r="P11">
        <f t="shared" si="5"/>
        <v>12</v>
      </c>
      <c r="Q11" s="5">
        <f t="shared" si="10"/>
        <v>0.15555555555555556</v>
      </c>
      <c r="R11" s="5">
        <f t="shared" si="10"/>
        <v>0.6</v>
      </c>
      <c r="AB11">
        <v>100</v>
      </c>
      <c r="AC11" s="2">
        <f t="shared" si="11"/>
        <v>2.1665275926862577</v>
      </c>
      <c r="AD11" s="2">
        <f t="shared" si="12"/>
        <v>0.53828388447191555</v>
      </c>
      <c r="AE11" s="3">
        <f t="shared" si="13"/>
        <v>8.7279244521160653</v>
      </c>
      <c r="AF11" s="3">
        <f t="shared" si="13"/>
        <v>1.7130645215826741</v>
      </c>
      <c r="AG11" s="4">
        <f t="shared" si="14"/>
        <v>0.10279685095441661</v>
      </c>
      <c r="AH11" s="4">
        <f t="shared" si="14"/>
        <v>0.36858688469990647</v>
      </c>
      <c r="AI11">
        <f t="shared" si="6"/>
        <v>52</v>
      </c>
      <c r="AJ11">
        <f t="shared" si="15"/>
        <v>8</v>
      </c>
      <c r="AK11" s="4">
        <f t="shared" ref="AK11:AK17" si="16">(AJ11-AJ10)/(AI11-AI10)</f>
        <v>8.5714285714285715E-2</v>
      </c>
      <c r="AL11">
        <f t="shared" si="7"/>
        <v>17</v>
      </c>
      <c r="AM11">
        <f t="shared" si="8"/>
        <v>7</v>
      </c>
      <c r="AN11" s="4">
        <f>(AM11-AM10)/(AL11-AL10)</f>
        <v>0.35714285714285715</v>
      </c>
    </row>
    <row r="12" spans="2:40" x14ac:dyDescent="0.2">
      <c r="B12" t="s">
        <v>11</v>
      </c>
      <c r="C12" s="3">
        <v>116</v>
      </c>
      <c r="D12" s="3" t="b">
        <v>1</v>
      </c>
      <c r="E12" t="b">
        <v>1</v>
      </c>
      <c r="F12" s="5">
        <f t="shared" si="2"/>
        <v>2.4018301470345889</v>
      </c>
      <c r="G12" s="2">
        <f t="shared" si="0"/>
        <v>0.91696675494627755</v>
      </c>
      <c r="H12" s="5">
        <f t="shared" si="1"/>
        <v>8.6684061530876738E-2</v>
      </c>
      <c r="I12" s="2">
        <f t="shared" si="3"/>
        <v>11.043368886197335</v>
      </c>
      <c r="K12">
        <v>0.7</v>
      </c>
      <c r="L12">
        <v>0.3</v>
      </c>
      <c r="M12" s="5">
        <f t="shared" si="9"/>
        <v>0.8739058262856344</v>
      </c>
      <c r="N12" s="6">
        <f t="shared" si="4"/>
        <v>61</v>
      </c>
      <c r="O12">
        <f t="shared" si="5"/>
        <v>45</v>
      </c>
      <c r="P12">
        <f t="shared" si="5"/>
        <v>16</v>
      </c>
      <c r="Q12" s="5">
        <f t="shared" si="10"/>
        <v>0.25</v>
      </c>
      <c r="R12" s="5">
        <f t="shared" si="10"/>
        <v>0.8</v>
      </c>
      <c r="AB12">
        <v>110</v>
      </c>
      <c r="AC12" s="2">
        <f t="shared" si="11"/>
        <v>3.3312440067879301</v>
      </c>
      <c r="AD12" s="2">
        <f t="shared" si="12"/>
        <v>1.7030002985735879</v>
      </c>
      <c r="AE12" s="6">
        <f t="shared" si="13"/>
        <v>27.973118816956656</v>
      </c>
      <c r="AF12" s="6">
        <f t="shared" si="13"/>
        <v>5.4903955306037409</v>
      </c>
      <c r="AG12" s="4">
        <f t="shared" si="14"/>
        <v>3.4514751632977299E-2</v>
      </c>
      <c r="AH12" s="4">
        <f t="shared" si="14"/>
        <v>0.15407381496008446</v>
      </c>
      <c r="AI12">
        <f t="shared" si="6"/>
        <v>94</v>
      </c>
      <c r="AJ12">
        <f t="shared" si="15"/>
        <v>8</v>
      </c>
      <c r="AK12" s="4">
        <f t="shared" si="16"/>
        <v>0</v>
      </c>
      <c r="AL12">
        <f t="shared" si="7"/>
        <v>39</v>
      </c>
      <c r="AM12">
        <f t="shared" si="8"/>
        <v>10</v>
      </c>
      <c r="AN12" s="4">
        <f>(AM12-AM11)/(AL12-AL11)</f>
        <v>0.13636363636363635</v>
      </c>
    </row>
    <row r="13" spans="2:40" x14ac:dyDescent="0.2">
      <c r="B13" t="s">
        <v>12</v>
      </c>
      <c r="C13" s="3">
        <v>96</v>
      </c>
      <c r="D13" s="3" t="b">
        <v>1</v>
      </c>
      <c r="E13" t="b">
        <v>1</v>
      </c>
      <c r="F13" s="5">
        <f t="shared" si="2"/>
        <v>7.239731883124767E-2</v>
      </c>
      <c r="G13" s="2">
        <f>1/(1+EXP(-F13))</f>
        <v>0.51809142840616385</v>
      </c>
      <c r="H13" s="5">
        <f t="shared" si="1"/>
        <v>0.65760354958282352</v>
      </c>
      <c r="I13" s="2">
        <f t="shared" si="3"/>
        <v>1.0750824097041036</v>
      </c>
      <c r="K13">
        <v>0.6</v>
      </c>
      <c r="L13">
        <v>0.4</v>
      </c>
      <c r="M13" s="5">
        <f t="shared" si="9"/>
        <v>0.92534972308336871</v>
      </c>
      <c r="N13" s="6">
        <f t="shared" si="4"/>
        <v>80</v>
      </c>
      <c r="O13">
        <f t="shared" si="5"/>
        <v>62</v>
      </c>
      <c r="P13">
        <f t="shared" si="5"/>
        <v>18</v>
      </c>
      <c r="Q13" s="5">
        <f t="shared" si="10"/>
        <v>0.34444444444444444</v>
      </c>
      <c r="R13" s="5">
        <f t="shared" si="10"/>
        <v>0.9</v>
      </c>
      <c r="AB13">
        <v>120</v>
      </c>
      <c r="AC13" s="2">
        <f t="shared" si="11"/>
        <v>4.4959604208896007</v>
      </c>
      <c r="AD13" s="2">
        <f t="shared" si="12"/>
        <v>2.8677167126752585</v>
      </c>
      <c r="AE13" s="6">
        <f t="shared" si="13"/>
        <v>89.654233448120536</v>
      </c>
      <c r="AF13" s="6">
        <f t="shared" si="13"/>
        <v>17.596793759188646</v>
      </c>
      <c r="AG13" s="4">
        <f t="shared" si="14"/>
        <v>1.1030924447364926E-2</v>
      </c>
      <c r="AH13" s="4">
        <f t="shared" si="14"/>
        <v>5.3772710121383238E-2</v>
      </c>
      <c r="AI13">
        <f t="shared" si="6"/>
        <v>128</v>
      </c>
      <c r="AJ13">
        <f t="shared" si="15"/>
        <v>9</v>
      </c>
      <c r="AK13" s="4">
        <f t="shared" si="16"/>
        <v>2.9411764705882353E-2</v>
      </c>
      <c r="AL13">
        <f t="shared" si="7"/>
        <v>51</v>
      </c>
      <c r="AM13">
        <f t="shared" si="8"/>
        <v>11</v>
      </c>
      <c r="AN13" s="4">
        <f>(AM13-AM12)/(AL13-AL12)</f>
        <v>8.3333333333333329E-2</v>
      </c>
    </row>
    <row r="14" spans="2:40" x14ac:dyDescent="0.2">
      <c r="B14" t="s">
        <v>13</v>
      </c>
      <c r="C14" s="3">
        <v>103</v>
      </c>
      <c r="D14" s="3" t="b">
        <v>0</v>
      </c>
      <c r="E14" t="b">
        <v>1</v>
      </c>
      <c r="F14" s="5">
        <f t="shared" si="2"/>
        <v>2.5159425169167591</v>
      </c>
      <c r="G14" s="2">
        <f t="shared" si="0"/>
        <v>0.92525191978283494</v>
      </c>
      <c r="H14" s="5">
        <f t="shared" si="1"/>
        <v>7.7689232837900024E-2</v>
      </c>
      <c r="I14" s="2">
        <f t="shared" si="3"/>
        <v>12.378270011680669</v>
      </c>
      <c r="K14">
        <v>0.5</v>
      </c>
      <c r="L14">
        <v>0.5</v>
      </c>
      <c r="M14" s="5">
        <f t="shared" si="9"/>
        <v>0.94610712084376336</v>
      </c>
      <c r="N14" s="6">
        <f t="shared" si="4"/>
        <v>104</v>
      </c>
      <c r="O14">
        <f t="shared" si="5"/>
        <v>86</v>
      </c>
      <c r="P14">
        <f t="shared" si="5"/>
        <v>18</v>
      </c>
      <c r="Q14" s="5">
        <f t="shared" si="10"/>
        <v>0.4777777777777778</v>
      </c>
      <c r="R14" s="5">
        <f t="shared" si="10"/>
        <v>0.9</v>
      </c>
      <c r="AB14">
        <v>130</v>
      </c>
      <c r="AC14" s="2">
        <f t="shared" si="11"/>
        <v>5.6606768349912713</v>
      </c>
      <c r="AD14" s="2">
        <f t="shared" si="12"/>
        <v>4.0324331267769296</v>
      </c>
      <c r="AE14" s="6">
        <f t="shared" si="13"/>
        <v>287.34306059207512</v>
      </c>
      <c r="AF14" s="6">
        <f t="shared" si="13"/>
        <v>56.397967847203688</v>
      </c>
      <c r="AG14" s="4">
        <f t="shared" si="14"/>
        <v>3.4680910924182796E-3</v>
      </c>
      <c r="AH14" s="4">
        <f t="shared" si="14"/>
        <v>1.7422219592548135E-2</v>
      </c>
      <c r="AI14">
        <f t="shared" si="6"/>
        <v>135</v>
      </c>
      <c r="AJ14">
        <f t="shared" si="15"/>
        <v>9</v>
      </c>
      <c r="AK14" s="4">
        <f t="shared" si="16"/>
        <v>0</v>
      </c>
      <c r="AL14">
        <f t="shared" si="7"/>
        <v>56</v>
      </c>
      <c r="AM14">
        <f t="shared" si="8"/>
        <v>11</v>
      </c>
      <c r="AN14" s="4">
        <f>(AM14-AM13)/(AL14-AL13)</f>
        <v>0</v>
      </c>
    </row>
    <row r="15" spans="2:40" x14ac:dyDescent="0.2">
      <c r="B15" t="s">
        <v>14</v>
      </c>
      <c r="C15" s="3">
        <v>93</v>
      </c>
      <c r="D15" s="3" t="b">
        <v>1</v>
      </c>
      <c r="E15" t="b">
        <v>0</v>
      </c>
      <c r="F15" s="5">
        <f t="shared" si="2"/>
        <v>-0.27701760539925369</v>
      </c>
      <c r="G15" s="2">
        <f t="shared" si="0"/>
        <v>0.43118510097595719</v>
      </c>
      <c r="H15" s="5">
        <f t="shared" si="1"/>
        <v>0.56420020705267815</v>
      </c>
      <c r="I15" s="2">
        <f t="shared" si="3"/>
        <v>0.75804115137590944</v>
      </c>
      <c r="K15">
        <v>0.4</v>
      </c>
      <c r="L15">
        <v>0.6</v>
      </c>
      <c r="M15" s="5">
        <f t="shared" si="9"/>
        <v>0.96147390559396373</v>
      </c>
      <c r="N15" s="6">
        <f t="shared" si="4"/>
        <v>121</v>
      </c>
      <c r="O15">
        <f t="shared" si="5"/>
        <v>102</v>
      </c>
      <c r="P15">
        <f t="shared" si="5"/>
        <v>19</v>
      </c>
      <c r="Q15" s="5">
        <f t="shared" si="10"/>
        <v>0.56666666666666665</v>
      </c>
      <c r="R15" s="5">
        <f t="shared" si="10"/>
        <v>0.95</v>
      </c>
      <c r="AB15">
        <v>140</v>
      </c>
      <c r="AC15" s="2">
        <f t="shared" si="11"/>
        <v>6.8253932490929401</v>
      </c>
      <c r="AD15" s="2">
        <f t="shared" si="12"/>
        <v>5.1971495408785984</v>
      </c>
      <c r="AE15" s="6">
        <f t="shared" si="13"/>
        <v>920.93849107748633</v>
      </c>
      <c r="AF15" s="6">
        <f t="shared" si="13"/>
        <v>180.75626848972465</v>
      </c>
      <c r="AG15" s="4">
        <f t="shared" si="14"/>
        <v>1.0846710595967001E-3</v>
      </c>
      <c r="AH15" s="4">
        <f t="shared" si="14"/>
        <v>5.5018735161617479E-3</v>
      </c>
      <c r="AI15">
        <f t="shared" si="6"/>
        <v>139</v>
      </c>
      <c r="AJ15">
        <f t="shared" si="15"/>
        <v>9</v>
      </c>
      <c r="AK15" s="4">
        <f t="shared" si="16"/>
        <v>0</v>
      </c>
      <c r="AL15">
        <f t="shared" si="7"/>
        <v>56</v>
      </c>
      <c r="AM15">
        <f t="shared" si="8"/>
        <v>11</v>
      </c>
      <c r="AN15" s="4"/>
    </row>
    <row r="16" spans="2:40" x14ac:dyDescent="0.2">
      <c r="B16" t="s">
        <v>15</v>
      </c>
      <c r="C16" s="3">
        <v>108</v>
      </c>
      <c r="D16" s="3" t="b">
        <v>0</v>
      </c>
      <c r="E16" t="b">
        <v>1</v>
      </c>
      <c r="F16" s="5">
        <f t="shared" si="2"/>
        <v>3.0983007239675953</v>
      </c>
      <c r="G16" s="2">
        <f t="shared" si="0"/>
        <v>0.9568225971436537</v>
      </c>
      <c r="H16" s="5">
        <f t="shared" si="1"/>
        <v>4.4137278648630519E-2</v>
      </c>
      <c r="I16" s="2">
        <f t="shared" si="3"/>
        <v>22.160262865440494</v>
      </c>
      <c r="K16">
        <v>0.3</v>
      </c>
      <c r="L16">
        <v>0.7</v>
      </c>
      <c r="M16" s="5">
        <f t="shared" si="9"/>
        <v>0.97541337911069537</v>
      </c>
      <c r="N16" s="6">
        <f t="shared" si="4"/>
        <v>142</v>
      </c>
      <c r="O16">
        <f t="shared" si="5"/>
        <v>123</v>
      </c>
      <c r="P16">
        <f t="shared" si="5"/>
        <v>19</v>
      </c>
      <c r="Q16" s="5">
        <f t="shared" si="10"/>
        <v>0.68333333333333335</v>
      </c>
      <c r="R16" s="5">
        <f t="shared" si="10"/>
        <v>0.95</v>
      </c>
      <c r="AB16">
        <v>150</v>
      </c>
      <c r="AC16" s="2">
        <f t="shared" si="11"/>
        <v>7.9901096631946125</v>
      </c>
      <c r="AD16" s="2">
        <f t="shared" si="12"/>
        <v>6.3618659549802707</v>
      </c>
      <c r="AE16" s="6">
        <f t="shared" si="13"/>
        <v>2951.6206258835659</v>
      </c>
      <c r="AF16" s="6">
        <f t="shared" si="13"/>
        <v>579.32634535429486</v>
      </c>
      <c r="AG16" s="4">
        <f t="shared" si="14"/>
        <v>3.3868218328954872E-4</v>
      </c>
      <c r="AH16" s="4">
        <f t="shared" si="14"/>
        <v>1.7231683655331731E-3</v>
      </c>
      <c r="AI16">
        <f t="shared" si="6"/>
        <v>143</v>
      </c>
      <c r="AJ16">
        <f t="shared" si="15"/>
        <v>9</v>
      </c>
      <c r="AK16" s="4">
        <f t="shared" si="16"/>
        <v>0</v>
      </c>
      <c r="AL16">
        <f t="shared" si="7"/>
        <v>56</v>
      </c>
      <c r="AM16">
        <f t="shared" si="8"/>
        <v>11</v>
      </c>
      <c r="AN16" s="4"/>
    </row>
    <row r="17" spans="2:40" x14ac:dyDescent="0.2">
      <c r="B17" t="s">
        <v>16</v>
      </c>
      <c r="C17" s="3">
        <v>112</v>
      </c>
      <c r="D17" s="3" t="b">
        <v>0</v>
      </c>
      <c r="E17" t="b">
        <v>1</v>
      </c>
      <c r="F17" s="5">
        <f t="shared" si="2"/>
        <v>3.5641872896082631</v>
      </c>
      <c r="G17" s="2">
        <f t="shared" si="0"/>
        <v>0.97245994213485643</v>
      </c>
      <c r="H17" s="5">
        <f t="shared" si="1"/>
        <v>2.7926394944723477E-2</v>
      </c>
      <c r="I17" s="2">
        <f t="shared" si="3"/>
        <v>35.310744330921054</v>
      </c>
      <c r="K17">
        <v>0.2</v>
      </c>
      <c r="L17">
        <v>0.8</v>
      </c>
      <c r="M17" s="5">
        <f t="shared" si="9"/>
        <v>0.98611572947677839</v>
      </c>
      <c r="N17" s="6">
        <f t="shared" si="4"/>
        <v>161</v>
      </c>
      <c r="O17">
        <f t="shared" si="5"/>
        <v>142</v>
      </c>
      <c r="P17">
        <f t="shared" si="5"/>
        <v>19</v>
      </c>
      <c r="Q17" s="5">
        <f t="shared" si="10"/>
        <v>0.78888888888888886</v>
      </c>
      <c r="R17" s="5">
        <f t="shared" si="10"/>
        <v>0.95</v>
      </c>
      <c r="AB17">
        <v>160</v>
      </c>
      <c r="AC17" s="2">
        <f t="shared" si="11"/>
        <v>9.1548260772962813</v>
      </c>
      <c r="AD17" s="2">
        <f t="shared" si="12"/>
        <v>7.5265823690819396</v>
      </c>
      <c r="AE17" s="6">
        <f t="shared" si="13"/>
        <v>9459.9850082802586</v>
      </c>
      <c r="AF17" s="6">
        <f t="shared" si="13"/>
        <v>1856.7489649225706</v>
      </c>
      <c r="AG17" s="4">
        <f t="shared" si="14"/>
        <v>1.0569723967692577E-4</v>
      </c>
      <c r="AH17" s="4">
        <f t="shared" si="14"/>
        <v>5.3828586040508388E-4</v>
      </c>
      <c r="AI17">
        <f t="shared" si="6"/>
        <v>144</v>
      </c>
      <c r="AJ17">
        <f t="shared" si="15"/>
        <v>9</v>
      </c>
      <c r="AK17" s="4">
        <f t="shared" si="16"/>
        <v>0</v>
      </c>
      <c r="AL17">
        <f t="shared" si="7"/>
        <v>56</v>
      </c>
      <c r="AM17">
        <f t="shared" si="8"/>
        <v>11</v>
      </c>
      <c r="AN17" s="4"/>
    </row>
    <row r="18" spans="2:40" x14ac:dyDescent="0.2">
      <c r="B18" t="s">
        <v>17</v>
      </c>
      <c r="C18" s="3">
        <v>92</v>
      </c>
      <c r="D18" s="3" t="b">
        <v>0</v>
      </c>
      <c r="E18" t="b">
        <v>1</v>
      </c>
      <c r="F18" s="5">
        <f t="shared" si="2"/>
        <v>1.234754461404922</v>
      </c>
      <c r="G18" s="2">
        <f t="shared" si="0"/>
        <v>0.77464963272735632</v>
      </c>
      <c r="H18" s="5">
        <f t="shared" si="1"/>
        <v>0.25534443865425016</v>
      </c>
      <c r="I18" s="2">
        <f t="shared" si="3"/>
        <v>3.4375343697138696</v>
      </c>
      <c r="K18">
        <v>0.1</v>
      </c>
      <c r="L18">
        <v>0.9</v>
      </c>
      <c r="M18" s="5">
        <f t="shared" si="9"/>
        <v>0.99304867220046777</v>
      </c>
      <c r="N18" s="6">
        <f t="shared" si="4"/>
        <v>182</v>
      </c>
      <c r="O18">
        <f t="shared" si="5"/>
        <v>162</v>
      </c>
      <c r="P18">
        <f t="shared" si="5"/>
        <v>20</v>
      </c>
      <c r="Q18" s="5">
        <f t="shared" si="10"/>
        <v>0.9</v>
      </c>
      <c r="R18" s="5">
        <f t="shared" si="10"/>
        <v>1</v>
      </c>
      <c r="AC18" s="2"/>
      <c r="AD18" s="2"/>
      <c r="AE18" s="2"/>
      <c r="AF18" s="2"/>
      <c r="AG18" s="4"/>
      <c r="AH18" s="4"/>
      <c r="AK18" s="4"/>
    </row>
    <row r="19" spans="2:40" x14ac:dyDescent="0.2">
      <c r="B19" t="s">
        <v>18</v>
      </c>
      <c r="C19" s="3">
        <v>118</v>
      </c>
      <c r="D19" s="3" t="b">
        <v>0</v>
      </c>
      <c r="E19" t="b">
        <v>1</v>
      </c>
      <c r="F19" s="5">
        <f t="shared" si="2"/>
        <v>4.2630171380692659</v>
      </c>
      <c r="G19" s="2">
        <f t="shared" si="0"/>
        <v>0.98611572947677839</v>
      </c>
      <c r="H19" s="5">
        <f t="shared" si="1"/>
        <v>1.3981558572635991E-2</v>
      </c>
      <c r="I19" s="2">
        <f t="shared" si="3"/>
        <v>71.023949571385998</v>
      </c>
      <c r="K19">
        <v>0</v>
      </c>
      <c r="L19">
        <v>1</v>
      </c>
      <c r="M19" s="5">
        <f>PERCENTILE(probability,L19)</f>
        <v>0.99989430276032298</v>
      </c>
      <c r="N19" s="6">
        <f>COUNTIF(probability,"&lt;="&amp;M19)</f>
        <v>200</v>
      </c>
      <c r="O19">
        <f t="shared" si="5"/>
        <v>180</v>
      </c>
      <c r="P19">
        <f t="shared" si="5"/>
        <v>20</v>
      </c>
      <c r="Q19" s="5">
        <f>O19/O$5</f>
        <v>1</v>
      </c>
      <c r="R19" s="5">
        <f>P19/P$5</f>
        <v>1</v>
      </c>
      <c r="AC19" s="2"/>
      <c r="AD19" s="2"/>
      <c r="AE19" s="2"/>
      <c r="AF19" s="2"/>
      <c r="AG19" s="4"/>
      <c r="AH19" s="4"/>
    </row>
    <row r="20" spans="2:40" x14ac:dyDescent="0.2">
      <c r="B20" t="s">
        <v>19</v>
      </c>
      <c r="C20" s="3">
        <v>110</v>
      </c>
      <c r="D20" s="3" t="b">
        <v>0</v>
      </c>
      <c r="E20" t="b">
        <v>1</v>
      </c>
      <c r="F20" s="5">
        <f t="shared" si="2"/>
        <v>3.3312440067879301</v>
      </c>
      <c r="G20" s="2">
        <f t="shared" si="0"/>
        <v>0.96548524836702276</v>
      </c>
      <c r="H20" s="5">
        <f t="shared" si="1"/>
        <v>3.5124455980136166E-2</v>
      </c>
      <c r="I20" s="2">
        <f t="shared" si="3"/>
        <v>27.973118816956656</v>
      </c>
      <c r="N20" s="2"/>
      <c r="AC20" s="2"/>
      <c r="AD20" s="2"/>
      <c r="AE20" s="2"/>
      <c r="AF20" s="2"/>
      <c r="AG20" s="4"/>
      <c r="AH20" s="4"/>
    </row>
    <row r="21" spans="2:40" x14ac:dyDescent="0.2">
      <c r="B21" t="s">
        <v>20</v>
      </c>
      <c r="C21" s="3">
        <v>115</v>
      </c>
      <c r="D21" s="3" t="b">
        <v>0</v>
      </c>
      <c r="E21" t="b">
        <v>1</v>
      </c>
      <c r="F21" s="5">
        <f t="shared" si="2"/>
        <v>3.9136022138387645</v>
      </c>
      <c r="G21" s="2">
        <f t="shared" si="0"/>
        <v>0.98042249155981354</v>
      </c>
      <c r="H21" s="5">
        <f t="shared" si="1"/>
        <v>1.9771686383844873E-2</v>
      </c>
      <c r="I21" s="2">
        <f t="shared" si="3"/>
        <v>50.079022800843873</v>
      </c>
      <c r="N21" s="2"/>
      <c r="AC21" s="2"/>
      <c r="AD21" s="2"/>
      <c r="AE21" s="2"/>
      <c r="AF21" s="2"/>
      <c r="AG21" s="4"/>
      <c r="AH21" s="4"/>
    </row>
    <row r="22" spans="2:40" x14ac:dyDescent="0.2">
      <c r="B22" t="s">
        <v>21</v>
      </c>
      <c r="C22" s="3">
        <v>90</v>
      </c>
      <c r="D22" s="3" t="b">
        <v>0</v>
      </c>
      <c r="E22" t="b">
        <v>0</v>
      </c>
      <c r="F22" s="5">
        <f t="shared" si="2"/>
        <v>1.0018111785845871</v>
      </c>
      <c r="G22" s="2">
        <f t="shared" si="0"/>
        <v>0.73141452889462333</v>
      </c>
      <c r="H22" s="5">
        <f t="shared" si="1"/>
        <v>1.3145860875496644</v>
      </c>
      <c r="I22" s="2">
        <f t="shared" si="3"/>
        <v>2.7232095834687238</v>
      </c>
      <c r="N22" s="2"/>
      <c r="AC22" s="2"/>
      <c r="AD22" s="2"/>
      <c r="AE22" s="2"/>
      <c r="AF22" s="2"/>
      <c r="AG22" s="4"/>
      <c r="AH22" s="4"/>
    </row>
    <row r="23" spans="2:40" x14ac:dyDescent="0.2">
      <c r="B23" t="s">
        <v>22</v>
      </c>
      <c r="C23" s="3">
        <v>146</v>
      </c>
      <c r="D23" s="3" t="b">
        <v>0</v>
      </c>
      <c r="E23" t="b">
        <v>1</v>
      </c>
      <c r="F23" s="5">
        <f t="shared" si="2"/>
        <v>7.5242230975539428</v>
      </c>
      <c r="G23" s="2">
        <f t="shared" si="0"/>
        <v>0.9994604433638441</v>
      </c>
      <c r="H23" s="5">
        <f t="shared" si="1"/>
        <v>5.3970224921773052E-4</v>
      </c>
      <c r="I23" s="2">
        <f t="shared" si="3"/>
        <v>1852.3735533764539</v>
      </c>
      <c r="L23" t="s">
        <v>218</v>
      </c>
      <c r="AC23" s="2"/>
      <c r="AD23" s="2"/>
      <c r="AE23" s="2"/>
      <c r="AF23" s="2"/>
      <c r="AG23" s="4"/>
      <c r="AH23" s="4"/>
    </row>
    <row r="24" spans="2:40" x14ac:dyDescent="0.2">
      <c r="B24" t="s">
        <v>23</v>
      </c>
      <c r="C24" s="3">
        <v>123</v>
      </c>
      <c r="D24" s="3" t="b">
        <v>1</v>
      </c>
      <c r="E24" t="b">
        <v>1</v>
      </c>
      <c r="F24" s="5">
        <f t="shared" si="2"/>
        <v>3.2171316369057581</v>
      </c>
      <c r="G24" s="2">
        <f t="shared" si="0"/>
        <v>0.96147390559396373</v>
      </c>
      <c r="H24" s="5">
        <f t="shared" si="1"/>
        <v>3.9287853589427657E-2</v>
      </c>
      <c r="I24" s="2">
        <f t="shared" si="3"/>
        <v>24.956433306235201</v>
      </c>
      <c r="L24" t="s">
        <v>219</v>
      </c>
      <c r="AC24" s="2"/>
      <c r="AD24" s="2"/>
      <c r="AE24" s="2"/>
      <c r="AF24" s="2"/>
      <c r="AG24" s="4"/>
      <c r="AH24" s="4"/>
    </row>
    <row r="25" spans="2:40" x14ac:dyDescent="0.2">
      <c r="B25" t="s">
        <v>24</v>
      </c>
      <c r="C25" s="3">
        <v>110</v>
      </c>
      <c r="D25" s="3" t="b">
        <v>0</v>
      </c>
      <c r="E25" t="b">
        <v>1</v>
      </c>
      <c r="F25" s="5">
        <f t="shared" si="2"/>
        <v>3.3312440067879301</v>
      </c>
      <c r="G25" s="2">
        <f t="shared" si="0"/>
        <v>0.96548524836702276</v>
      </c>
      <c r="H25" s="5">
        <f t="shared" si="1"/>
        <v>3.5124455980136166E-2</v>
      </c>
      <c r="I25" s="2">
        <f t="shared" si="3"/>
        <v>27.973118816956656</v>
      </c>
      <c r="L25" t="s">
        <v>221</v>
      </c>
      <c r="M25" t="s">
        <v>212</v>
      </c>
      <c r="N25" t="s">
        <v>220</v>
      </c>
      <c r="O25" t="s">
        <v>229</v>
      </c>
      <c r="AC25" s="2"/>
      <c r="AD25" s="2"/>
      <c r="AE25" s="2"/>
      <c r="AF25" s="2"/>
      <c r="AG25" s="4"/>
      <c r="AH25" s="4"/>
    </row>
    <row r="26" spans="2:40" x14ac:dyDescent="0.2">
      <c r="B26" t="s">
        <v>25</v>
      </c>
      <c r="C26" s="3">
        <v>103</v>
      </c>
      <c r="D26" s="3" t="b">
        <v>0</v>
      </c>
      <c r="E26" t="b">
        <v>1</v>
      </c>
      <c r="F26" s="5">
        <f t="shared" si="2"/>
        <v>2.5159425169167591</v>
      </c>
      <c r="G26" s="2">
        <f t="shared" si="0"/>
        <v>0.92525191978283494</v>
      </c>
      <c r="H26" s="5">
        <f t="shared" si="1"/>
        <v>7.7689232837900024E-2</v>
      </c>
      <c r="I26" s="2">
        <f t="shared" si="3"/>
        <v>12.378270011680669</v>
      </c>
      <c r="L26">
        <v>1</v>
      </c>
      <c r="M26" s="2">
        <f>LN(L26)</f>
        <v>0</v>
      </c>
      <c r="N26" s="6">
        <f>(M26-$B$5)/$C$5</f>
        <v>81.398668667709373</v>
      </c>
      <c r="O26" s="6">
        <f>(M26-$D$5-$B$5)/$C$5</f>
        <v>95.378412479169128</v>
      </c>
      <c r="P26" s="6">
        <f>O26-N26</f>
        <v>13.979743811459755</v>
      </c>
      <c r="R26" s="6"/>
      <c r="AC26" s="2"/>
      <c r="AD26" s="2"/>
      <c r="AE26" s="2"/>
      <c r="AF26" s="2"/>
      <c r="AG26" s="4"/>
      <c r="AH26" s="4"/>
    </row>
    <row r="27" spans="2:40" x14ac:dyDescent="0.2">
      <c r="B27" t="s">
        <v>26</v>
      </c>
      <c r="C27" s="3">
        <v>96</v>
      </c>
      <c r="D27" s="3" t="b">
        <v>0</v>
      </c>
      <c r="E27" t="b">
        <v>1</v>
      </c>
      <c r="F27" s="5">
        <f t="shared" si="2"/>
        <v>1.7006410270455898</v>
      </c>
      <c r="G27" s="2">
        <f t="shared" si="0"/>
        <v>0.84561843818968063</v>
      </c>
      <c r="H27" s="5">
        <f t="shared" si="1"/>
        <v>0.16768703980375524</v>
      </c>
      <c r="I27" s="2">
        <f t="shared" si="3"/>
        <v>5.4774574649571734</v>
      </c>
      <c r="L27">
        <v>10</v>
      </c>
      <c r="M27" s="2">
        <f>LN(L27)</f>
        <v>2.3025850929940459</v>
      </c>
      <c r="N27" s="6">
        <f>(M27-$B$5)/$C$5</f>
        <v>101.16815989420675</v>
      </c>
      <c r="O27" s="6">
        <f>(M27-$D$5-$B$5)/$C$5</f>
        <v>115.14790370566651</v>
      </c>
      <c r="P27" s="6">
        <f>O27-N27</f>
        <v>13.979743811459755</v>
      </c>
      <c r="R27" s="6"/>
    </row>
    <row r="28" spans="2:40" x14ac:dyDescent="0.2">
      <c r="B28" t="s">
        <v>27</v>
      </c>
      <c r="C28" s="3">
        <v>113</v>
      </c>
      <c r="D28" s="3" t="b">
        <v>0</v>
      </c>
      <c r="E28" t="b">
        <v>1</v>
      </c>
      <c r="F28" s="5">
        <f t="shared" si="2"/>
        <v>3.6806589310184297</v>
      </c>
      <c r="G28" s="2">
        <f t="shared" si="0"/>
        <v>0.97541337911069537</v>
      </c>
      <c r="H28" s="5">
        <f t="shared" si="1"/>
        <v>2.489391926273735E-2</v>
      </c>
      <c r="I28" s="2">
        <f t="shared" si="3"/>
        <v>39.672526920322341</v>
      </c>
      <c r="L28">
        <v>25</v>
      </c>
      <c r="M28" s="2">
        <f>LN(L28)</f>
        <v>3.2188758248682006</v>
      </c>
      <c r="N28" s="6">
        <f>(M28-$B$5)/$C$5</f>
        <v>109.03523140432088</v>
      </c>
      <c r="O28" s="6">
        <f>(M28-$D$5-$B$5)/$C$5</f>
        <v>123.01497521578064</v>
      </c>
      <c r="P28" s="6">
        <f>O28-N28</f>
        <v>13.979743811459755</v>
      </c>
      <c r="R28" s="6"/>
    </row>
    <row r="29" spans="2:40" x14ac:dyDescent="0.2">
      <c r="B29" t="s">
        <v>28</v>
      </c>
      <c r="C29" s="3">
        <v>130</v>
      </c>
      <c r="D29" s="3" t="b">
        <v>0</v>
      </c>
      <c r="E29" t="b">
        <v>1</v>
      </c>
      <c r="F29" s="5">
        <f t="shared" si="2"/>
        <v>5.6606768349912713</v>
      </c>
      <c r="G29" s="2">
        <f t="shared" si="0"/>
        <v>0.9965319089075817</v>
      </c>
      <c r="H29" s="5">
        <f t="shared" si="1"/>
        <v>3.4741188609330596E-3</v>
      </c>
      <c r="I29" s="2">
        <f t="shared" si="3"/>
        <v>287.34306059207512</v>
      </c>
      <c r="L29">
        <v>100</v>
      </c>
      <c r="M29" s="2">
        <f>LN(L29)</f>
        <v>4.6051701859880918</v>
      </c>
      <c r="N29" s="6">
        <f>(M29-$B$5)/$C$5</f>
        <v>120.93765112070412</v>
      </c>
      <c r="O29" s="6">
        <f>(M29-$D$5-$B$5)/$C$5</f>
        <v>134.91739493216386</v>
      </c>
      <c r="P29" s="6">
        <f>O29-N29</f>
        <v>13.979743811459741</v>
      </c>
      <c r="R29" s="6"/>
      <c r="S29" s="5">
        <f>ROUND(SUM(S33:S42),2)</f>
        <v>0.77</v>
      </c>
      <c r="T29" s="5">
        <f>ROUND(SUM(T44:T53),2)</f>
        <v>0.83</v>
      </c>
    </row>
    <row r="30" spans="2:40" x14ac:dyDescent="0.2">
      <c r="B30" t="s">
        <v>29</v>
      </c>
      <c r="C30" s="3">
        <v>121</v>
      </c>
      <c r="D30" s="3" t="b">
        <v>0</v>
      </c>
      <c r="E30" t="b">
        <v>1</v>
      </c>
      <c r="F30" s="5">
        <f t="shared" si="2"/>
        <v>4.6124320622997672</v>
      </c>
      <c r="G30" s="2">
        <f t="shared" si="0"/>
        <v>0.99016994501506306</v>
      </c>
      <c r="H30" s="5">
        <f t="shared" si="1"/>
        <v>9.8786889542965169E-3</v>
      </c>
      <c r="I30" s="2">
        <f t="shared" si="3"/>
        <v>100.72883076771576</v>
      </c>
    </row>
    <row r="31" spans="2:40" x14ac:dyDescent="0.2">
      <c r="B31" t="s">
        <v>30</v>
      </c>
      <c r="C31" s="3">
        <v>98</v>
      </c>
      <c r="D31" s="3" t="b">
        <v>0</v>
      </c>
      <c r="E31" t="b">
        <v>1</v>
      </c>
      <c r="F31" s="5">
        <f t="shared" si="2"/>
        <v>1.9335843098659247</v>
      </c>
      <c r="G31" s="2">
        <f t="shared" si="0"/>
        <v>0.87364561827655562</v>
      </c>
      <c r="H31" s="5">
        <f t="shared" si="1"/>
        <v>0.13508045663168303</v>
      </c>
      <c r="I31" s="2">
        <f t="shared" si="3"/>
        <v>6.9142486897583799</v>
      </c>
      <c r="Q31" t="str">
        <f>"time - AUC = "&amp;S29</f>
        <v>time - AUC = 0.77</v>
      </c>
      <c r="R31" t="str">
        <f>"time and rush - AUC = "&amp;T29</f>
        <v>time and rush - AUC = 0.83</v>
      </c>
    </row>
    <row r="32" spans="2:40" x14ac:dyDescent="0.2">
      <c r="B32" t="s">
        <v>31</v>
      </c>
      <c r="C32" s="3">
        <v>113</v>
      </c>
      <c r="D32" s="3" t="b">
        <v>1</v>
      </c>
      <c r="E32" t="b">
        <v>1</v>
      </c>
      <c r="F32" s="5">
        <f t="shared" si="2"/>
        <v>2.0524152228040875</v>
      </c>
      <c r="G32" s="2">
        <f t="shared" si="0"/>
        <v>0.88619143615248974</v>
      </c>
      <c r="H32" s="5">
        <f t="shared" si="1"/>
        <v>0.12082228382416066</v>
      </c>
      <c r="I32" s="2">
        <f t="shared" si="3"/>
        <v>7.7866849927030026</v>
      </c>
      <c r="P32" s="5">
        <v>0</v>
      </c>
      <c r="Q32" s="5">
        <f>'model (1)'!Q9</f>
        <v>0</v>
      </c>
    </row>
    <row r="33" spans="2:20" x14ac:dyDescent="0.2">
      <c r="B33" t="s">
        <v>32</v>
      </c>
      <c r="C33" s="3">
        <v>95</v>
      </c>
      <c r="D33" s="3" t="b">
        <v>1</v>
      </c>
      <c r="E33" t="b">
        <v>1</v>
      </c>
      <c r="F33" s="5">
        <f t="shared" si="2"/>
        <v>-4.4074322578918856E-2</v>
      </c>
      <c r="G33" s="2">
        <f t="shared" si="0"/>
        <v>0.48898320268374912</v>
      </c>
      <c r="H33" s="5">
        <f t="shared" si="1"/>
        <v>0.71542714043723277</v>
      </c>
      <c r="I33" s="2">
        <f t="shared" si="3"/>
        <v>0.9568828368299882</v>
      </c>
      <c r="N33" s="2"/>
      <c r="P33" s="5">
        <f>'model (1)'!P10</f>
        <v>7.2222222222222215E-2</v>
      </c>
      <c r="Q33" s="5">
        <f>'model (1)'!Q10</f>
        <v>0.35</v>
      </c>
      <c r="R33" s="5"/>
      <c r="S33" s="5">
        <f>(Q33+Q32)/2*($P33-$P32)</f>
        <v>1.2638888888888887E-2</v>
      </c>
      <c r="T33" s="5"/>
    </row>
    <row r="34" spans="2:20" x14ac:dyDescent="0.2">
      <c r="B34" t="s">
        <v>33</v>
      </c>
      <c r="C34" s="3">
        <v>106</v>
      </c>
      <c r="D34" s="3" t="b">
        <v>0</v>
      </c>
      <c r="E34" t="b">
        <v>1</v>
      </c>
      <c r="F34" s="5">
        <f t="shared" si="2"/>
        <v>2.8653574411472604</v>
      </c>
      <c r="G34" s="2">
        <f t="shared" si="0"/>
        <v>0.94610712084376336</v>
      </c>
      <c r="H34" s="5">
        <f t="shared" si="1"/>
        <v>5.5399480776689457E-2</v>
      </c>
      <c r="I34" s="2">
        <f t="shared" si="3"/>
        <v>17.555327079501097</v>
      </c>
      <c r="N34" s="2"/>
      <c r="P34" s="5">
        <f>'model (1)'!P11</f>
        <v>0.16666666666666666</v>
      </c>
      <c r="Q34" s="5">
        <f>'model (1)'!Q11</f>
        <v>0.55000000000000004</v>
      </c>
      <c r="R34" s="5"/>
      <c r="S34" s="5">
        <f t="shared" ref="S34:S41" si="17">(Q34+Q33)/2*($P34-$P33)</f>
        <v>4.2500000000000003E-2</v>
      </c>
      <c r="T34" s="5"/>
    </row>
    <row r="35" spans="2:20" x14ac:dyDescent="0.2">
      <c r="B35" t="s">
        <v>34</v>
      </c>
      <c r="C35" s="3">
        <v>129</v>
      </c>
      <c r="D35" s="3" t="b">
        <v>0</v>
      </c>
      <c r="E35" t="b">
        <v>1</v>
      </c>
      <c r="F35" s="5">
        <f t="shared" si="2"/>
        <v>5.544205193581103</v>
      </c>
      <c r="G35" s="2">
        <f t="shared" si="0"/>
        <v>0.99610517924084363</v>
      </c>
      <c r="H35" s="5">
        <f t="shared" si="1"/>
        <v>3.90242532556691E-3</v>
      </c>
      <c r="I35" s="2">
        <f t="shared" si="3"/>
        <v>255.75122472558309</v>
      </c>
      <c r="N35" s="2"/>
      <c r="P35" s="5">
        <f>'model (1)'!P12</f>
        <v>0.25555555555555554</v>
      </c>
      <c r="Q35" s="5">
        <f>'model (1)'!Q12</f>
        <v>0.75</v>
      </c>
      <c r="R35" s="5"/>
      <c r="S35" s="5">
        <f t="shared" si="17"/>
        <v>5.7777777777777775E-2</v>
      </c>
      <c r="T35" s="5"/>
    </row>
    <row r="36" spans="2:20" x14ac:dyDescent="0.2">
      <c r="B36" t="s">
        <v>35</v>
      </c>
      <c r="C36" s="3">
        <v>118</v>
      </c>
      <c r="D36" s="3" t="b">
        <v>1</v>
      </c>
      <c r="E36" t="b">
        <v>1</v>
      </c>
      <c r="F36" s="5">
        <f t="shared" si="2"/>
        <v>2.6347734298549237</v>
      </c>
      <c r="G36" s="2">
        <f t="shared" si="0"/>
        <v>0.9330662842405345</v>
      </c>
      <c r="H36" s="5">
        <f t="shared" si="1"/>
        <v>6.9279036456239604E-2</v>
      </c>
      <c r="I36" s="2">
        <f t="shared" si="3"/>
        <v>13.940153682691427</v>
      </c>
      <c r="N36" s="2"/>
      <c r="P36" s="5">
        <f>'model (1)'!P13</f>
        <v>0.4</v>
      </c>
      <c r="Q36" s="5">
        <f>'model (1)'!Q13</f>
        <v>0.8</v>
      </c>
      <c r="R36" s="5"/>
      <c r="S36" s="5">
        <f t="shared" si="17"/>
        <v>0.11194444444444449</v>
      </c>
      <c r="T36" s="5"/>
    </row>
    <row r="37" spans="2:20" x14ac:dyDescent="0.2">
      <c r="B37" t="s">
        <v>36</v>
      </c>
      <c r="C37" s="3">
        <v>100</v>
      </c>
      <c r="D37" s="3" t="b">
        <v>0</v>
      </c>
      <c r="E37" t="b">
        <v>0</v>
      </c>
      <c r="F37" s="5">
        <f t="shared" si="2"/>
        <v>2.1665275926862577</v>
      </c>
      <c r="G37" s="2">
        <f t="shared" si="0"/>
        <v>0.8972031490455834</v>
      </c>
      <c r="H37" s="5">
        <f t="shared" si="1"/>
        <v>2.2750005591694022</v>
      </c>
      <c r="I37" s="2">
        <f t="shared" si="3"/>
        <v>8.7279244521160653</v>
      </c>
      <c r="N37" s="2"/>
      <c r="P37" s="5">
        <f>'model (1)'!P14</f>
        <v>0.51666666666666672</v>
      </c>
      <c r="Q37" s="5">
        <f>'model (1)'!Q14</f>
        <v>0.8</v>
      </c>
      <c r="R37" s="5"/>
      <c r="S37" s="5">
        <f t="shared" si="17"/>
        <v>9.3333333333333365E-2</v>
      </c>
      <c r="T37" s="5"/>
    </row>
    <row r="38" spans="2:20" x14ac:dyDescent="0.2">
      <c r="B38" t="s">
        <v>37</v>
      </c>
      <c r="C38" s="3">
        <v>118</v>
      </c>
      <c r="D38" s="3" t="b">
        <v>0</v>
      </c>
      <c r="E38" t="b">
        <v>1</v>
      </c>
      <c r="F38" s="5">
        <f t="shared" si="2"/>
        <v>4.2630171380692659</v>
      </c>
      <c r="G38" s="2">
        <f t="shared" si="0"/>
        <v>0.98611572947677839</v>
      </c>
      <c r="H38" s="5">
        <f t="shared" si="1"/>
        <v>1.3981558572635991E-2</v>
      </c>
      <c r="I38" s="2">
        <f t="shared" si="3"/>
        <v>71.023949571385998</v>
      </c>
      <c r="N38" s="2"/>
      <c r="P38" s="5">
        <f>'model (1)'!P15</f>
        <v>0.57777777777777772</v>
      </c>
      <c r="Q38" s="5">
        <f>'model (1)'!Q15</f>
        <v>0.9</v>
      </c>
      <c r="R38" s="5"/>
      <c r="S38" s="5">
        <f t="shared" si="17"/>
        <v>5.1944444444444363E-2</v>
      </c>
      <c r="T38" s="5"/>
    </row>
    <row r="39" spans="2:20" x14ac:dyDescent="0.2">
      <c r="B39" t="s">
        <v>38</v>
      </c>
      <c r="C39" s="3">
        <v>148</v>
      </c>
      <c r="D39" s="3" t="b">
        <v>0</v>
      </c>
      <c r="E39" t="b">
        <v>1</v>
      </c>
      <c r="F39" s="5">
        <f t="shared" si="2"/>
        <v>7.7571663803742794</v>
      </c>
      <c r="G39" s="2">
        <f t="shared" si="0"/>
        <v>0.99957251611049291</v>
      </c>
      <c r="H39" s="5">
        <f t="shared" si="1"/>
        <v>4.2757528679315246E-4</v>
      </c>
      <c r="I39" s="2">
        <f t="shared" si="3"/>
        <v>2338.269442768988</v>
      </c>
      <c r="N39" s="2"/>
      <c r="P39" s="5">
        <f>'model (1)'!P16</f>
        <v>0.68888888888888888</v>
      </c>
      <c r="Q39" s="5">
        <f>'model (1)'!Q16</f>
        <v>0.9</v>
      </c>
      <c r="R39" s="5"/>
      <c r="S39" s="5">
        <f t="shared" si="17"/>
        <v>0.10000000000000005</v>
      </c>
      <c r="T39" s="5"/>
    </row>
    <row r="40" spans="2:20" x14ac:dyDescent="0.2">
      <c r="B40" t="s">
        <v>39</v>
      </c>
      <c r="C40" s="3">
        <v>116</v>
      </c>
      <c r="D40" s="3" t="b">
        <v>0</v>
      </c>
      <c r="E40" t="b">
        <v>1</v>
      </c>
      <c r="F40" s="5">
        <f t="shared" si="2"/>
        <v>4.030073855248931</v>
      </c>
      <c r="G40" s="2">
        <f t="shared" si="0"/>
        <v>0.98253734676306892</v>
      </c>
      <c r="H40" s="5">
        <f t="shared" si="1"/>
        <v>1.7616923988568244E-2</v>
      </c>
      <c r="I40" s="2">
        <f t="shared" si="3"/>
        <v>56.265066564177182</v>
      </c>
      <c r="N40" s="2"/>
      <c r="P40" s="5">
        <f>'model (1)'!P17</f>
        <v>0.8</v>
      </c>
      <c r="Q40" s="5">
        <f>'model (1)'!Q17</f>
        <v>0.95</v>
      </c>
      <c r="R40" s="5"/>
      <c r="S40" s="5">
        <f t="shared" si="17"/>
        <v>0.10277777777777783</v>
      </c>
      <c r="T40" s="5"/>
    </row>
    <row r="41" spans="2:20" x14ac:dyDescent="0.2">
      <c r="B41" t="s">
        <v>40</v>
      </c>
      <c r="C41" s="3">
        <v>100</v>
      </c>
      <c r="D41" s="3" t="b">
        <v>1</v>
      </c>
      <c r="E41" t="b">
        <v>1</v>
      </c>
      <c r="F41" s="5">
        <f t="shared" si="2"/>
        <v>0.53828388447191555</v>
      </c>
      <c r="G41" s="2">
        <f t="shared" si="0"/>
        <v>0.63141311530009359</v>
      </c>
      <c r="H41" s="5">
        <f t="shared" si="1"/>
        <v>0.45979493129682447</v>
      </c>
      <c r="I41" s="2">
        <f t="shared" si="3"/>
        <v>1.7130645215826741</v>
      </c>
      <c r="N41" s="2"/>
      <c r="P41" s="5">
        <f>'model (1)'!P18</f>
        <v>0.88888888888888884</v>
      </c>
      <c r="Q41" s="5">
        <f>'model (1)'!Q18</f>
        <v>1</v>
      </c>
      <c r="R41" s="5"/>
      <c r="S41" s="5">
        <f t="shared" si="17"/>
        <v>8.6666666666666572E-2</v>
      </c>
      <c r="T41" s="5"/>
    </row>
    <row r="42" spans="2:20" x14ac:dyDescent="0.2">
      <c r="B42" t="s">
        <v>41</v>
      </c>
      <c r="C42" s="3">
        <v>99</v>
      </c>
      <c r="D42" s="3" t="b">
        <v>0</v>
      </c>
      <c r="E42" t="b">
        <v>1</v>
      </c>
      <c r="F42" s="5">
        <f t="shared" si="2"/>
        <v>2.0500559512760912</v>
      </c>
      <c r="G42" s="2">
        <f t="shared" si="0"/>
        <v>0.8859532721632396</v>
      </c>
      <c r="H42" s="5">
        <f t="shared" si="1"/>
        <v>0.12109106998994772</v>
      </c>
      <c r="I42" s="2">
        <f t="shared" si="3"/>
        <v>7.7683357424453297</v>
      </c>
      <c r="N42" s="2"/>
      <c r="P42" s="5">
        <f>'model (1)'!P19</f>
        <v>1</v>
      </c>
      <c r="Q42" s="5">
        <f>'model (1)'!Q19</f>
        <v>1</v>
      </c>
      <c r="R42" s="5"/>
      <c r="S42" s="5">
        <f>(Q42+Q41)/2*($P42-$P41)</f>
        <v>0.11111111111111116</v>
      </c>
    </row>
    <row r="43" spans="2:20" x14ac:dyDescent="0.2">
      <c r="B43" t="s">
        <v>42</v>
      </c>
      <c r="C43" s="3">
        <v>120</v>
      </c>
      <c r="D43" s="3" t="b">
        <v>0</v>
      </c>
      <c r="E43" t="b">
        <v>1</v>
      </c>
      <c r="F43" s="5">
        <f t="shared" si="2"/>
        <v>4.4959604208896007</v>
      </c>
      <c r="G43" s="2">
        <f t="shared" si="0"/>
        <v>0.98896907555263514</v>
      </c>
      <c r="H43" s="5">
        <f t="shared" si="1"/>
        <v>1.109221624805379E-2</v>
      </c>
      <c r="I43" s="2">
        <f t="shared" si="3"/>
        <v>89.654233448120536</v>
      </c>
      <c r="P43" s="5">
        <f>Q9</f>
        <v>0</v>
      </c>
      <c r="R43" s="5">
        <f>R9</f>
        <v>0</v>
      </c>
      <c r="S43" s="5"/>
      <c r="T43" s="5"/>
    </row>
    <row r="44" spans="2:20" x14ac:dyDescent="0.2">
      <c r="B44" t="s">
        <v>43</v>
      </c>
      <c r="C44" s="3">
        <v>91</v>
      </c>
      <c r="D44" s="3" t="b">
        <v>0</v>
      </c>
      <c r="E44" t="b">
        <v>1</v>
      </c>
      <c r="F44" s="5">
        <f t="shared" si="2"/>
        <v>1.1182828199947554</v>
      </c>
      <c r="G44" s="2">
        <f t="shared" si="0"/>
        <v>0.75367005828746991</v>
      </c>
      <c r="H44" s="5">
        <f t="shared" si="1"/>
        <v>0.2828005952221152</v>
      </c>
      <c r="I44" s="2">
        <f t="shared" si="3"/>
        <v>3.0595958130295484</v>
      </c>
      <c r="P44" s="5">
        <f t="shared" ref="P44:P53" si="18">Q10</f>
        <v>6.6666666666666666E-2</v>
      </c>
      <c r="R44" s="5">
        <f t="shared" ref="R44:R53" si="19">R10</f>
        <v>0.45</v>
      </c>
      <c r="S44" s="5"/>
      <c r="T44" s="5">
        <f t="shared" ref="T44:T53" si="20">(R44+R43)/2*($P44-$P43)</f>
        <v>1.4999999999999999E-2</v>
      </c>
    </row>
    <row r="45" spans="2:20" x14ac:dyDescent="0.2">
      <c r="B45" t="s">
        <v>44</v>
      </c>
      <c r="C45" s="3">
        <v>108</v>
      </c>
      <c r="D45" s="3" t="b">
        <v>1</v>
      </c>
      <c r="E45" t="b">
        <v>1</v>
      </c>
      <c r="F45" s="5">
        <f t="shared" si="2"/>
        <v>1.4700570157532531</v>
      </c>
      <c r="G45" s="2">
        <f t="shared" si="0"/>
        <v>0.81306605199085158</v>
      </c>
      <c r="H45" s="5">
        <f t="shared" si="1"/>
        <v>0.20694292797330827</v>
      </c>
      <c r="I45" s="2">
        <f t="shared" si="3"/>
        <v>4.3494831230497564</v>
      </c>
      <c r="P45" s="5">
        <f t="shared" si="18"/>
        <v>0.15555555555555556</v>
      </c>
      <c r="R45" s="5">
        <f t="shared" si="19"/>
        <v>0.6</v>
      </c>
      <c r="S45" s="5"/>
      <c r="T45" s="5">
        <f t="shared" si="20"/>
        <v>4.6666666666666669E-2</v>
      </c>
    </row>
    <row r="46" spans="2:20" x14ac:dyDescent="0.2">
      <c r="B46" t="s">
        <v>45</v>
      </c>
      <c r="C46" s="3">
        <v>119</v>
      </c>
      <c r="D46" s="3" t="b">
        <v>0</v>
      </c>
      <c r="E46" t="b">
        <v>1</v>
      </c>
      <c r="F46" s="5">
        <f t="shared" si="2"/>
        <v>4.3794887794794324</v>
      </c>
      <c r="G46" s="2">
        <f t="shared" si="0"/>
        <v>0.98762333792336021</v>
      </c>
      <c r="H46" s="5">
        <f t="shared" si="1"/>
        <v>1.2453890843214742E-2</v>
      </c>
      <c r="I46" s="2">
        <f t="shared" si="3"/>
        <v>79.797228995000637</v>
      </c>
      <c r="P46" s="5">
        <f t="shared" si="18"/>
        <v>0.25</v>
      </c>
      <c r="R46" s="5">
        <f t="shared" si="19"/>
        <v>0.8</v>
      </c>
      <c r="S46" s="5"/>
      <c r="T46" s="5">
        <f t="shared" si="20"/>
        <v>6.6111111111111107E-2</v>
      </c>
    </row>
    <row r="47" spans="2:20" x14ac:dyDescent="0.2">
      <c r="B47" t="s">
        <v>46</v>
      </c>
      <c r="C47" s="3">
        <v>95</v>
      </c>
      <c r="D47" s="3" t="b">
        <v>0</v>
      </c>
      <c r="E47" t="b">
        <v>1</v>
      </c>
      <c r="F47" s="5">
        <f t="shared" si="2"/>
        <v>1.5841693856354233</v>
      </c>
      <c r="G47" s="2">
        <f t="shared" si="0"/>
        <v>0.82979419442282532</v>
      </c>
      <c r="H47" s="5">
        <f t="shared" si="1"/>
        <v>0.18657756746500814</v>
      </c>
      <c r="I47" s="2">
        <f t="shared" si="3"/>
        <v>4.8752402516997577</v>
      </c>
      <c r="P47" s="5">
        <f t="shared" si="18"/>
        <v>0.34444444444444444</v>
      </c>
      <c r="R47" s="5">
        <f t="shared" si="19"/>
        <v>0.9</v>
      </c>
      <c r="S47" s="5"/>
      <c r="T47" s="5">
        <f t="shared" si="20"/>
        <v>8.0277777777777781E-2</v>
      </c>
    </row>
    <row r="48" spans="2:20" x14ac:dyDescent="0.2">
      <c r="B48" t="s">
        <v>47</v>
      </c>
      <c r="C48" s="3">
        <v>111</v>
      </c>
      <c r="D48" s="3" t="b">
        <v>0</v>
      </c>
      <c r="E48" t="b">
        <v>1</v>
      </c>
      <c r="F48" s="5">
        <f t="shared" si="2"/>
        <v>3.4477156481980966</v>
      </c>
      <c r="G48" s="2">
        <f t="shared" si="0"/>
        <v>0.96916294332095332</v>
      </c>
      <c r="H48" s="5">
        <f t="shared" si="1"/>
        <v>3.132252506605894E-2</v>
      </c>
      <c r="I48" s="2">
        <f t="shared" si="3"/>
        <v>31.428516456938169</v>
      </c>
      <c r="P48" s="5">
        <f t="shared" si="18"/>
        <v>0.4777777777777778</v>
      </c>
      <c r="R48" s="5">
        <f t="shared" si="19"/>
        <v>0.9</v>
      </c>
      <c r="S48" s="5"/>
      <c r="T48" s="5">
        <f t="shared" si="20"/>
        <v>0.12000000000000002</v>
      </c>
    </row>
    <row r="49" spans="2:20" x14ac:dyDescent="0.2">
      <c r="B49" t="s">
        <v>48</v>
      </c>
      <c r="C49" s="3">
        <v>129</v>
      </c>
      <c r="D49" s="3" t="b">
        <v>1</v>
      </c>
      <c r="E49" t="b">
        <v>1</v>
      </c>
      <c r="F49" s="5">
        <f t="shared" si="2"/>
        <v>3.9159614853667608</v>
      </c>
      <c r="G49" s="2">
        <f t="shared" si="0"/>
        <v>0.98046772466890086</v>
      </c>
      <c r="H49" s="5">
        <f t="shared" si="1"/>
        <v>1.972555110434682E-2</v>
      </c>
      <c r="I49" s="2">
        <f t="shared" si="3"/>
        <v>50.197312297139916</v>
      </c>
      <c r="P49" s="5">
        <f t="shared" si="18"/>
        <v>0.56666666666666665</v>
      </c>
      <c r="R49" s="5">
        <f t="shared" si="19"/>
        <v>0.95</v>
      </c>
      <c r="S49" s="5"/>
      <c r="T49" s="5">
        <f t="shared" si="20"/>
        <v>8.2222222222222197E-2</v>
      </c>
    </row>
    <row r="50" spans="2:20" x14ac:dyDescent="0.2">
      <c r="B50" t="s">
        <v>49</v>
      </c>
      <c r="C50" s="3">
        <v>93</v>
      </c>
      <c r="D50" s="3" t="b">
        <v>0</v>
      </c>
      <c r="E50" t="b">
        <v>1</v>
      </c>
      <c r="F50" s="5">
        <f t="shared" si="2"/>
        <v>1.3512261028150885</v>
      </c>
      <c r="G50" s="2">
        <f t="shared" si="0"/>
        <v>0.7943300087150843</v>
      </c>
      <c r="H50" s="5">
        <f t="shared" si="1"/>
        <v>0.2302562759797965</v>
      </c>
      <c r="I50" s="2">
        <f t="shared" si="3"/>
        <v>3.8621580316726654</v>
      </c>
      <c r="P50" s="5">
        <f t="shared" si="18"/>
        <v>0.68333333333333335</v>
      </c>
      <c r="R50" s="5">
        <f t="shared" si="19"/>
        <v>0.95</v>
      </c>
      <c r="S50" s="5"/>
      <c r="T50" s="5">
        <f t="shared" si="20"/>
        <v>0.11083333333333335</v>
      </c>
    </row>
    <row r="51" spans="2:20" x14ac:dyDescent="0.2">
      <c r="B51" t="s">
        <v>50</v>
      </c>
      <c r="C51" s="3">
        <v>106</v>
      </c>
      <c r="D51" s="3" t="b">
        <v>0</v>
      </c>
      <c r="E51" t="b">
        <v>1</v>
      </c>
      <c r="F51" s="5">
        <f t="shared" si="2"/>
        <v>2.8653574411472604</v>
      </c>
      <c r="G51" s="2">
        <f t="shared" si="0"/>
        <v>0.94610712084376336</v>
      </c>
      <c r="H51" s="5">
        <f t="shared" si="1"/>
        <v>5.5399480776689457E-2</v>
      </c>
      <c r="I51" s="2">
        <f t="shared" si="3"/>
        <v>17.555327079501097</v>
      </c>
      <c r="P51" s="5">
        <f t="shared" si="18"/>
        <v>0.78888888888888886</v>
      </c>
      <c r="R51" s="5">
        <f t="shared" si="19"/>
        <v>0.95</v>
      </c>
      <c r="S51" s="5"/>
      <c r="T51" s="5">
        <f t="shared" si="20"/>
        <v>0.10027777777777773</v>
      </c>
    </row>
    <row r="52" spans="2:20" x14ac:dyDescent="0.2">
      <c r="B52" t="s">
        <v>51</v>
      </c>
      <c r="C52" s="3">
        <v>129</v>
      </c>
      <c r="D52" s="3" t="b">
        <v>0</v>
      </c>
      <c r="E52" t="b">
        <v>1</v>
      </c>
      <c r="F52" s="5">
        <f t="shared" si="2"/>
        <v>5.544205193581103</v>
      </c>
      <c r="G52" s="2">
        <f t="shared" si="0"/>
        <v>0.99610517924084363</v>
      </c>
      <c r="H52" s="5">
        <f t="shared" si="1"/>
        <v>3.90242532556691E-3</v>
      </c>
      <c r="I52" s="2">
        <f t="shared" si="3"/>
        <v>255.75122472558309</v>
      </c>
      <c r="P52" s="5">
        <f t="shared" si="18"/>
        <v>0.9</v>
      </c>
      <c r="R52" s="5">
        <f t="shared" si="19"/>
        <v>1</v>
      </c>
      <c r="S52" s="5"/>
      <c r="T52" s="5">
        <f t="shared" si="20"/>
        <v>0.10833333333333338</v>
      </c>
    </row>
    <row r="53" spans="2:20" x14ac:dyDescent="0.2">
      <c r="B53" t="s">
        <v>52</v>
      </c>
      <c r="C53" s="3">
        <v>95</v>
      </c>
      <c r="D53" s="3" t="b">
        <v>0</v>
      </c>
      <c r="E53" t="b">
        <v>0</v>
      </c>
      <c r="F53" s="5">
        <f t="shared" si="2"/>
        <v>1.5841693856354233</v>
      </c>
      <c r="G53" s="2">
        <f t="shared" si="0"/>
        <v>0.82979419442282532</v>
      </c>
      <c r="H53" s="5">
        <f t="shared" si="1"/>
        <v>1.7707469531004316</v>
      </c>
      <c r="I53" s="2">
        <f t="shared" si="3"/>
        <v>4.8752402516997577</v>
      </c>
      <c r="P53" s="5">
        <f t="shared" si="18"/>
        <v>1</v>
      </c>
      <c r="Q53" s="5"/>
      <c r="R53" s="5">
        <f t="shared" si="19"/>
        <v>1</v>
      </c>
      <c r="T53" s="5">
        <f t="shared" si="20"/>
        <v>9.9999999999999978E-2</v>
      </c>
    </row>
    <row r="54" spans="2:20" x14ac:dyDescent="0.2">
      <c r="B54" t="s">
        <v>53</v>
      </c>
      <c r="C54" s="3">
        <v>108</v>
      </c>
      <c r="D54" s="3" t="b">
        <v>1</v>
      </c>
      <c r="E54" t="b">
        <v>1</v>
      </c>
      <c r="F54" s="5">
        <f t="shared" si="2"/>
        <v>1.4700570157532531</v>
      </c>
      <c r="G54" s="2">
        <f t="shared" si="0"/>
        <v>0.81306605199085158</v>
      </c>
      <c r="H54" s="5">
        <f t="shared" si="1"/>
        <v>0.20694292797330827</v>
      </c>
      <c r="I54" s="2">
        <f t="shared" si="3"/>
        <v>4.3494831230497564</v>
      </c>
      <c r="Q54" s="5"/>
      <c r="R54" s="5"/>
    </row>
    <row r="55" spans="2:20" x14ac:dyDescent="0.2">
      <c r="B55" t="s">
        <v>54</v>
      </c>
      <c r="C55" s="3">
        <v>106</v>
      </c>
      <c r="D55" s="3" t="b">
        <v>1</v>
      </c>
      <c r="E55" t="b">
        <v>1</v>
      </c>
      <c r="F55" s="5">
        <f t="shared" si="2"/>
        <v>1.2371137329329183</v>
      </c>
      <c r="G55" s="2">
        <f t="shared" si="0"/>
        <v>0.77506121815959084</v>
      </c>
      <c r="H55" s="5">
        <f t="shared" si="1"/>
        <v>0.25481326157476292</v>
      </c>
      <c r="I55" s="2">
        <f t="shared" si="3"/>
        <v>3.4456540211437878</v>
      </c>
      <c r="Q55" s="5"/>
      <c r="R55" s="5"/>
    </row>
    <row r="56" spans="2:20" x14ac:dyDescent="0.2">
      <c r="B56" t="s">
        <v>55</v>
      </c>
      <c r="C56" s="3">
        <v>108</v>
      </c>
      <c r="D56" s="3" t="b">
        <v>0</v>
      </c>
      <c r="E56" t="b">
        <v>1</v>
      </c>
      <c r="F56" s="5">
        <f t="shared" si="2"/>
        <v>3.0983007239675953</v>
      </c>
      <c r="G56" s="2">
        <f t="shared" si="0"/>
        <v>0.9568225971436537</v>
      </c>
      <c r="H56" s="5">
        <f t="shared" si="1"/>
        <v>4.4137278648630519E-2</v>
      </c>
      <c r="I56" s="2">
        <f t="shared" si="3"/>
        <v>22.160262865440494</v>
      </c>
    </row>
    <row r="57" spans="2:20" x14ac:dyDescent="0.2">
      <c r="B57" t="s">
        <v>56</v>
      </c>
      <c r="C57" s="3">
        <v>118</v>
      </c>
      <c r="D57" s="3" t="b">
        <v>0</v>
      </c>
      <c r="E57" t="b">
        <v>1</v>
      </c>
      <c r="F57" s="5">
        <f t="shared" si="2"/>
        <v>4.2630171380692659</v>
      </c>
      <c r="G57" s="2">
        <f t="shared" si="0"/>
        <v>0.98611572947677839</v>
      </c>
      <c r="H57" s="5">
        <f t="shared" si="1"/>
        <v>1.3981558572635991E-2</v>
      </c>
      <c r="I57" s="2">
        <f t="shared" si="3"/>
        <v>71.023949571385998</v>
      </c>
    </row>
    <row r="58" spans="2:20" x14ac:dyDescent="0.2">
      <c r="B58" t="s">
        <v>57</v>
      </c>
      <c r="C58" s="3">
        <v>105</v>
      </c>
      <c r="D58" s="3" t="b">
        <v>0</v>
      </c>
      <c r="E58" t="b">
        <v>1</v>
      </c>
      <c r="F58" s="5">
        <f t="shared" si="2"/>
        <v>2.7488857997370939</v>
      </c>
      <c r="G58" s="2">
        <f t="shared" si="0"/>
        <v>0.93985039312754959</v>
      </c>
      <c r="H58" s="5">
        <f t="shared" si="1"/>
        <v>6.2034572632074673E-2</v>
      </c>
      <c r="I58" s="2">
        <f t="shared" si="3"/>
        <v>15.625212565736955</v>
      </c>
    </row>
    <row r="59" spans="2:20" x14ac:dyDescent="0.2">
      <c r="B59" t="s">
        <v>58</v>
      </c>
      <c r="C59" s="3">
        <v>112</v>
      </c>
      <c r="D59" s="3" t="b">
        <v>0</v>
      </c>
      <c r="E59" t="b">
        <v>1</v>
      </c>
      <c r="F59" s="5">
        <f t="shared" si="2"/>
        <v>3.5641872896082631</v>
      </c>
      <c r="G59" s="2">
        <f t="shared" si="0"/>
        <v>0.97245994213485643</v>
      </c>
      <c r="H59" s="5">
        <f t="shared" si="1"/>
        <v>2.7926394944723477E-2</v>
      </c>
      <c r="I59" s="2">
        <f t="shared" si="3"/>
        <v>35.310744330921054</v>
      </c>
    </row>
    <row r="60" spans="2:20" x14ac:dyDescent="0.2">
      <c r="B60" t="s">
        <v>59</v>
      </c>
      <c r="C60" s="3">
        <v>102</v>
      </c>
      <c r="D60" s="3" t="b">
        <v>0</v>
      </c>
      <c r="E60" t="b">
        <v>1</v>
      </c>
      <c r="F60" s="5">
        <f t="shared" si="2"/>
        <v>2.3994708755065925</v>
      </c>
      <c r="G60" s="2">
        <f t="shared" si="0"/>
        <v>0.91678694621833368</v>
      </c>
      <c r="H60" s="5">
        <f t="shared" si="1"/>
        <v>8.6880171541077078E-2</v>
      </c>
      <c r="I60" s="2">
        <f t="shared" si="3"/>
        <v>11.017345290845716</v>
      </c>
    </row>
    <row r="61" spans="2:20" x14ac:dyDescent="0.2">
      <c r="B61" t="s">
        <v>60</v>
      </c>
      <c r="C61" s="3">
        <v>107</v>
      </c>
      <c r="D61" s="3" t="b">
        <v>0</v>
      </c>
      <c r="E61" t="b">
        <v>1</v>
      </c>
      <c r="F61" s="5">
        <f t="shared" si="2"/>
        <v>2.9818290825574287</v>
      </c>
      <c r="G61" s="2">
        <f t="shared" si="0"/>
        <v>0.95174644161778288</v>
      </c>
      <c r="H61" s="5">
        <f t="shared" si="1"/>
        <v>4.9456622504788147E-2</v>
      </c>
      <c r="I61" s="2">
        <f t="shared" si="3"/>
        <v>19.723860240088165</v>
      </c>
    </row>
    <row r="62" spans="2:20" x14ac:dyDescent="0.2">
      <c r="B62" t="s">
        <v>61</v>
      </c>
      <c r="C62" s="3">
        <v>112</v>
      </c>
      <c r="D62" s="3" t="b">
        <v>1</v>
      </c>
      <c r="E62" t="b">
        <v>1</v>
      </c>
      <c r="F62" s="5">
        <f t="shared" si="2"/>
        <v>1.935943581393921</v>
      </c>
      <c r="G62" s="2">
        <f t="shared" si="0"/>
        <v>0.8739058262856344</v>
      </c>
      <c r="H62" s="5">
        <f t="shared" si="1"/>
        <v>0.13478265937734588</v>
      </c>
      <c r="I62" s="2">
        <f t="shared" si="3"/>
        <v>6.9305805378862813</v>
      </c>
    </row>
    <row r="63" spans="2:20" x14ac:dyDescent="0.2">
      <c r="B63" t="s">
        <v>62</v>
      </c>
      <c r="C63" s="3">
        <v>124</v>
      </c>
      <c r="D63" s="3" t="b">
        <v>0</v>
      </c>
      <c r="E63" t="b">
        <v>1</v>
      </c>
      <c r="F63" s="5">
        <f t="shared" si="2"/>
        <v>4.9618469865302686</v>
      </c>
      <c r="G63" s="2">
        <f t="shared" si="0"/>
        <v>0.99304867220046777</v>
      </c>
      <c r="H63" s="5">
        <f t="shared" si="1"/>
        <v>6.9756008305542766E-3</v>
      </c>
      <c r="I63" s="2">
        <f t="shared" si="3"/>
        <v>142.85740808645261</v>
      </c>
    </row>
    <row r="64" spans="2:20" x14ac:dyDescent="0.2">
      <c r="B64" t="s">
        <v>63</v>
      </c>
      <c r="C64" s="3">
        <v>104</v>
      </c>
      <c r="D64" s="3" t="b">
        <v>1</v>
      </c>
      <c r="E64" t="b">
        <v>1</v>
      </c>
      <c r="F64" s="5">
        <f t="shared" si="2"/>
        <v>1.0041704501125852</v>
      </c>
      <c r="G64" s="2">
        <f t="shared" si="0"/>
        <v>0.73187774833493491</v>
      </c>
      <c r="H64" s="5">
        <f t="shared" si="1"/>
        <v>0.31214178944002763</v>
      </c>
      <c r="I64" s="2">
        <f t="shared" si="3"/>
        <v>2.7296419591805732</v>
      </c>
    </row>
    <row r="65" spans="2:9" x14ac:dyDescent="0.2">
      <c r="B65" t="s">
        <v>64</v>
      </c>
      <c r="C65" s="3">
        <v>101</v>
      </c>
      <c r="D65" s="3" t="b">
        <v>1</v>
      </c>
      <c r="E65" t="b">
        <v>1</v>
      </c>
      <c r="F65" s="5">
        <f t="shared" si="2"/>
        <v>0.65475552588208386</v>
      </c>
      <c r="G65" s="2">
        <f t="shared" si="0"/>
        <v>0.65808130797950759</v>
      </c>
      <c r="H65" s="5">
        <f t="shared" si="1"/>
        <v>0.41842678693284624</v>
      </c>
      <c r="I65" s="2">
        <f t="shared" si="3"/>
        <v>1.9246719273834447</v>
      </c>
    </row>
    <row r="66" spans="2:9" x14ac:dyDescent="0.2">
      <c r="B66" t="s">
        <v>65</v>
      </c>
      <c r="C66" s="3">
        <v>107</v>
      </c>
      <c r="D66" s="3" t="b">
        <v>0</v>
      </c>
      <c r="E66" t="b">
        <v>1</v>
      </c>
      <c r="F66" s="5">
        <f t="shared" si="2"/>
        <v>2.9818290825574287</v>
      </c>
      <c r="G66" s="2">
        <f t="shared" si="0"/>
        <v>0.95174644161778288</v>
      </c>
      <c r="H66" s="5">
        <f t="shared" si="1"/>
        <v>4.9456622504788147E-2</v>
      </c>
      <c r="I66" s="2">
        <f t="shared" si="3"/>
        <v>19.723860240088165</v>
      </c>
    </row>
    <row r="67" spans="2:9" x14ac:dyDescent="0.2">
      <c r="B67" t="s">
        <v>66</v>
      </c>
      <c r="C67" s="3">
        <v>94</v>
      </c>
      <c r="D67" s="3" t="b">
        <v>0</v>
      </c>
      <c r="E67" t="b">
        <v>0</v>
      </c>
      <c r="F67" s="5">
        <f t="shared" si="2"/>
        <v>1.4676977442252568</v>
      </c>
      <c r="G67" s="2">
        <f t="shared" si="0"/>
        <v>0.81270720226115367</v>
      </c>
      <c r="H67" s="5">
        <f t="shared" si="1"/>
        <v>1.6750821233475335</v>
      </c>
      <c r="I67" s="2">
        <f t="shared" si="3"/>
        <v>4.3392336068061743</v>
      </c>
    </row>
    <row r="68" spans="2:9" x14ac:dyDescent="0.2">
      <c r="B68" t="s">
        <v>67</v>
      </c>
      <c r="C68" s="3">
        <v>96</v>
      </c>
      <c r="D68" s="3" t="b">
        <v>0</v>
      </c>
      <c r="E68" t="b">
        <v>1</v>
      </c>
      <c r="F68" s="5">
        <f t="shared" si="2"/>
        <v>1.7006410270455898</v>
      </c>
      <c r="G68" s="2">
        <f t="shared" si="0"/>
        <v>0.84561843818968063</v>
      </c>
      <c r="H68" s="5">
        <f t="shared" si="1"/>
        <v>0.16768703980375524</v>
      </c>
      <c r="I68" s="2">
        <f t="shared" si="3"/>
        <v>5.4774574649571734</v>
      </c>
    </row>
    <row r="69" spans="2:9" x14ac:dyDescent="0.2">
      <c r="B69" t="s">
        <v>68</v>
      </c>
      <c r="C69" s="3">
        <v>127</v>
      </c>
      <c r="D69" s="3" t="b">
        <v>1</v>
      </c>
      <c r="E69" t="b">
        <v>1</v>
      </c>
      <c r="F69" s="5">
        <f t="shared" si="2"/>
        <v>3.6830182025464278</v>
      </c>
      <c r="G69" s="2">
        <f t="shared" si="0"/>
        <v>0.97546989602390677</v>
      </c>
      <c r="H69" s="5">
        <f t="shared" si="1"/>
        <v>2.4835979442403084E-2</v>
      </c>
      <c r="I69" s="2">
        <f t="shared" si="3"/>
        <v>39.766235682269674</v>
      </c>
    </row>
    <row r="70" spans="2:9" x14ac:dyDescent="0.2">
      <c r="B70" t="s">
        <v>69</v>
      </c>
      <c r="C70" s="3">
        <v>107</v>
      </c>
      <c r="D70" s="3" t="b">
        <v>0</v>
      </c>
      <c r="E70" t="b">
        <v>1</v>
      </c>
      <c r="F70" s="5">
        <f t="shared" si="2"/>
        <v>2.9818290825574287</v>
      </c>
      <c r="G70" s="2">
        <f t="shared" si="0"/>
        <v>0.95174644161778288</v>
      </c>
      <c r="H70" s="5">
        <f t="shared" si="1"/>
        <v>4.9456622504788147E-2</v>
      </c>
      <c r="I70" s="2">
        <f t="shared" si="3"/>
        <v>19.723860240088165</v>
      </c>
    </row>
    <row r="71" spans="2:9" x14ac:dyDescent="0.2">
      <c r="B71" t="s">
        <v>70</v>
      </c>
      <c r="C71" s="3">
        <v>110</v>
      </c>
      <c r="D71" s="3" t="b">
        <v>0</v>
      </c>
      <c r="E71" t="b">
        <v>1</v>
      </c>
      <c r="F71" s="5">
        <f t="shared" si="2"/>
        <v>3.3312440067879301</v>
      </c>
      <c r="G71" s="2">
        <f t="shared" si="0"/>
        <v>0.96548524836702276</v>
      </c>
      <c r="H71" s="5">
        <f t="shared" si="1"/>
        <v>3.5124455980136166E-2</v>
      </c>
      <c r="I71" s="2">
        <f t="shared" si="3"/>
        <v>27.973118816956656</v>
      </c>
    </row>
    <row r="72" spans="2:9" x14ac:dyDescent="0.2">
      <c r="B72" t="s">
        <v>71</v>
      </c>
      <c r="C72" s="3">
        <v>106</v>
      </c>
      <c r="D72" s="3" t="b">
        <v>0</v>
      </c>
      <c r="E72" t="b">
        <v>1</v>
      </c>
      <c r="F72" s="5">
        <f t="shared" si="2"/>
        <v>2.8653574411472604</v>
      </c>
      <c r="G72" s="2">
        <f t="shared" ref="G72:G135" si="21">1/(1+EXP(-F72))</f>
        <v>0.94610712084376336</v>
      </c>
      <c r="H72" s="5">
        <f t="shared" ref="H72:H135" si="22">-(E72*LN(G72)+(1-E72)*LN(1-G72))</f>
        <v>5.5399480776689457E-2</v>
      </c>
      <c r="I72" s="2">
        <f t="shared" si="3"/>
        <v>17.555327079501097</v>
      </c>
    </row>
    <row r="73" spans="2:9" x14ac:dyDescent="0.2">
      <c r="B73" t="s">
        <v>72</v>
      </c>
      <c r="C73" s="3">
        <v>118</v>
      </c>
      <c r="D73" s="3" t="b">
        <v>0</v>
      </c>
      <c r="E73" t="b">
        <v>1</v>
      </c>
      <c r="F73" s="5">
        <f t="shared" ref="F73:F136" si="23">$B$5+$C$5*C73+$D$5*D73</f>
        <v>4.2630171380692659</v>
      </c>
      <c r="G73" s="2">
        <f t="shared" si="21"/>
        <v>0.98611572947677839</v>
      </c>
      <c r="H73" s="5">
        <f t="shared" si="22"/>
        <v>1.3981558572635991E-2</v>
      </c>
      <c r="I73" s="2">
        <f t="shared" ref="I73:I136" si="24">EXP(F73)</f>
        <v>71.023949571385998</v>
      </c>
    </row>
    <row r="74" spans="2:9" x14ac:dyDescent="0.2">
      <c r="B74" t="s">
        <v>73</v>
      </c>
      <c r="C74" s="3">
        <v>117</v>
      </c>
      <c r="D74" s="3" t="b">
        <v>0</v>
      </c>
      <c r="E74" t="b">
        <v>1</v>
      </c>
      <c r="F74" s="5">
        <f t="shared" si="23"/>
        <v>4.1465454966590993</v>
      </c>
      <c r="G74" s="2">
        <f t="shared" si="21"/>
        <v>0.98442737400041302</v>
      </c>
      <c r="H74" s="5">
        <f t="shared" si="22"/>
        <v>1.5695153049739823E-2</v>
      </c>
      <c r="I74" s="2">
        <f t="shared" si="24"/>
        <v>63.215245394483787</v>
      </c>
    </row>
    <row r="75" spans="2:9" x14ac:dyDescent="0.2">
      <c r="B75" t="s">
        <v>74</v>
      </c>
      <c r="C75" s="3">
        <v>110</v>
      </c>
      <c r="D75" s="3" t="b">
        <v>1</v>
      </c>
      <c r="E75" t="b">
        <v>1</v>
      </c>
      <c r="F75" s="5">
        <f t="shared" si="23"/>
        <v>1.7030002985735879</v>
      </c>
      <c r="G75" s="2">
        <f t="shared" si="21"/>
        <v>0.84592618503991546</v>
      </c>
      <c r="H75" s="5">
        <f t="shared" si="22"/>
        <v>0.16732317490843529</v>
      </c>
      <c r="I75" s="2">
        <f t="shared" si="24"/>
        <v>5.4903955306037409</v>
      </c>
    </row>
    <row r="76" spans="2:9" x14ac:dyDescent="0.2">
      <c r="B76" t="s">
        <v>75</v>
      </c>
      <c r="C76" s="3">
        <v>116</v>
      </c>
      <c r="D76" s="3" t="b">
        <v>0</v>
      </c>
      <c r="E76" t="b">
        <v>1</v>
      </c>
      <c r="F76" s="5">
        <f t="shared" si="23"/>
        <v>4.030073855248931</v>
      </c>
      <c r="G76" s="2">
        <f t="shared" si="21"/>
        <v>0.98253734676306892</v>
      </c>
      <c r="H76" s="5">
        <f t="shared" si="22"/>
        <v>1.7616923988568244E-2</v>
      </c>
      <c r="I76" s="2">
        <f t="shared" si="24"/>
        <v>56.265066564177182</v>
      </c>
    </row>
    <row r="77" spans="2:9" x14ac:dyDescent="0.2">
      <c r="B77" t="s">
        <v>76</v>
      </c>
      <c r="C77" s="3">
        <v>101</v>
      </c>
      <c r="D77" s="3" t="b">
        <v>0</v>
      </c>
      <c r="E77" t="b">
        <v>1</v>
      </c>
      <c r="F77" s="5">
        <f t="shared" si="23"/>
        <v>2.282999234096426</v>
      </c>
      <c r="G77" s="2">
        <f t="shared" si="21"/>
        <v>0.90745922149790603</v>
      </c>
      <c r="H77" s="5">
        <f t="shared" si="22"/>
        <v>9.7106648841271348E-2</v>
      </c>
      <c r="I77" s="2">
        <f t="shared" si="24"/>
        <v>9.8060469793581078</v>
      </c>
    </row>
    <row r="78" spans="2:9" x14ac:dyDescent="0.2">
      <c r="B78" t="s">
        <v>77</v>
      </c>
      <c r="C78" s="3">
        <v>96</v>
      </c>
      <c r="D78" s="3" t="b">
        <v>0</v>
      </c>
      <c r="E78" t="b">
        <v>1</v>
      </c>
      <c r="F78" s="5">
        <f t="shared" si="23"/>
        <v>1.7006410270455898</v>
      </c>
      <c r="G78" s="2">
        <f t="shared" si="21"/>
        <v>0.84561843818968063</v>
      </c>
      <c r="H78" s="5">
        <f t="shared" si="22"/>
        <v>0.16768703980375524</v>
      </c>
      <c r="I78" s="2">
        <f t="shared" si="24"/>
        <v>5.4774574649571734</v>
      </c>
    </row>
    <row r="79" spans="2:9" x14ac:dyDescent="0.2">
      <c r="B79" t="s">
        <v>78</v>
      </c>
      <c r="C79" s="3">
        <v>110</v>
      </c>
      <c r="D79" s="3" t="b">
        <v>1</v>
      </c>
      <c r="E79" t="b">
        <v>1</v>
      </c>
      <c r="F79" s="5">
        <f t="shared" si="23"/>
        <v>1.7030002985735879</v>
      </c>
      <c r="G79" s="2">
        <f t="shared" si="21"/>
        <v>0.84592618503991546</v>
      </c>
      <c r="H79" s="5">
        <f t="shared" si="22"/>
        <v>0.16732317490843529</v>
      </c>
      <c r="I79" s="2">
        <f t="shared" si="24"/>
        <v>5.4903955306037409</v>
      </c>
    </row>
    <row r="80" spans="2:9" x14ac:dyDescent="0.2">
      <c r="B80" t="s">
        <v>79</v>
      </c>
      <c r="C80" s="3">
        <v>106</v>
      </c>
      <c r="D80" s="3" t="b">
        <v>0</v>
      </c>
      <c r="E80" t="b">
        <v>1</v>
      </c>
      <c r="F80" s="5">
        <f t="shared" si="23"/>
        <v>2.8653574411472604</v>
      </c>
      <c r="G80" s="2">
        <f t="shared" si="21"/>
        <v>0.94610712084376336</v>
      </c>
      <c r="H80" s="5">
        <f t="shared" si="22"/>
        <v>5.5399480776689457E-2</v>
      </c>
      <c r="I80" s="2">
        <f t="shared" si="24"/>
        <v>17.555327079501097</v>
      </c>
    </row>
    <row r="81" spans="2:9" x14ac:dyDescent="0.2">
      <c r="B81" t="s">
        <v>80</v>
      </c>
      <c r="C81" s="3">
        <v>104</v>
      </c>
      <c r="D81" s="3" t="b">
        <v>0</v>
      </c>
      <c r="E81" t="b">
        <v>1</v>
      </c>
      <c r="F81" s="5">
        <f t="shared" si="23"/>
        <v>2.6324141583269274</v>
      </c>
      <c r="G81" s="2">
        <f t="shared" si="21"/>
        <v>0.93291878862473132</v>
      </c>
      <c r="H81" s="5">
        <f t="shared" si="22"/>
        <v>6.9437125197950589E-2</v>
      </c>
      <c r="I81" s="2">
        <f t="shared" si="24"/>
        <v>13.90730384109724</v>
      </c>
    </row>
    <row r="82" spans="2:9" x14ac:dyDescent="0.2">
      <c r="B82" t="s">
        <v>81</v>
      </c>
      <c r="C82" s="3">
        <v>128</v>
      </c>
      <c r="D82" s="3" t="b">
        <v>0</v>
      </c>
      <c r="E82" t="b">
        <v>1</v>
      </c>
      <c r="F82" s="5">
        <f t="shared" si="23"/>
        <v>5.4277335521709364</v>
      </c>
      <c r="G82" s="2">
        <f t="shared" si="21"/>
        <v>0.99562617327403102</v>
      </c>
      <c r="H82" s="5">
        <f t="shared" si="22"/>
        <v>4.3834198888576389E-3</v>
      </c>
      <c r="I82" s="2">
        <f t="shared" si="24"/>
        <v>227.63274259646337</v>
      </c>
    </row>
    <row r="83" spans="2:9" x14ac:dyDescent="0.2">
      <c r="B83" t="s">
        <v>82</v>
      </c>
      <c r="C83" s="3">
        <v>112</v>
      </c>
      <c r="D83" s="3" t="b">
        <v>0</v>
      </c>
      <c r="E83" t="b">
        <v>1</v>
      </c>
      <c r="F83" s="5">
        <f t="shared" si="23"/>
        <v>3.5641872896082631</v>
      </c>
      <c r="G83" s="2">
        <f t="shared" si="21"/>
        <v>0.97245994213485643</v>
      </c>
      <c r="H83" s="5">
        <f t="shared" si="22"/>
        <v>2.7926394944723477E-2</v>
      </c>
      <c r="I83" s="2">
        <f t="shared" si="24"/>
        <v>35.310744330921054</v>
      </c>
    </row>
    <row r="84" spans="2:9" x14ac:dyDescent="0.2">
      <c r="B84" t="s">
        <v>83</v>
      </c>
      <c r="C84" s="3">
        <v>104</v>
      </c>
      <c r="D84" s="3" t="b">
        <v>0</v>
      </c>
      <c r="E84" t="b">
        <v>1</v>
      </c>
      <c r="F84" s="5">
        <f t="shared" si="23"/>
        <v>2.6324141583269274</v>
      </c>
      <c r="G84" s="2">
        <f t="shared" si="21"/>
        <v>0.93291878862473132</v>
      </c>
      <c r="H84" s="5">
        <f t="shared" si="22"/>
        <v>6.9437125197950589E-2</v>
      </c>
      <c r="I84" s="2">
        <f t="shared" si="24"/>
        <v>13.90730384109724</v>
      </c>
    </row>
    <row r="85" spans="2:9" x14ac:dyDescent="0.2">
      <c r="B85" t="s">
        <v>84</v>
      </c>
      <c r="C85" s="3">
        <v>127</v>
      </c>
      <c r="D85" s="3" t="b">
        <v>0</v>
      </c>
      <c r="E85" t="b">
        <v>1</v>
      </c>
      <c r="F85" s="5">
        <f t="shared" si="23"/>
        <v>5.3112619107607699</v>
      </c>
      <c r="G85" s="2">
        <f t="shared" si="21"/>
        <v>0.99508854705039307</v>
      </c>
      <c r="H85" s="5">
        <f t="shared" si="22"/>
        <v>4.9235537726530377E-3</v>
      </c>
      <c r="I85" s="2">
        <f t="shared" si="24"/>
        <v>202.60573749973705</v>
      </c>
    </row>
    <row r="86" spans="2:9" x14ac:dyDescent="0.2">
      <c r="B86" t="s">
        <v>85</v>
      </c>
      <c r="C86" s="3">
        <v>118</v>
      </c>
      <c r="D86" s="3" t="b">
        <v>0</v>
      </c>
      <c r="E86" t="b">
        <v>1</v>
      </c>
      <c r="F86" s="5">
        <f t="shared" si="23"/>
        <v>4.2630171380692659</v>
      </c>
      <c r="G86" s="2">
        <f t="shared" si="21"/>
        <v>0.98611572947677839</v>
      </c>
      <c r="H86" s="5">
        <f t="shared" si="22"/>
        <v>1.3981558572635991E-2</v>
      </c>
      <c r="I86" s="2">
        <f t="shared" si="24"/>
        <v>71.023949571385998</v>
      </c>
    </row>
    <row r="87" spans="2:9" x14ac:dyDescent="0.2">
      <c r="B87" t="s">
        <v>86</v>
      </c>
      <c r="C87" s="3">
        <v>118</v>
      </c>
      <c r="D87" s="3" t="b">
        <v>1</v>
      </c>
      <c r="E87" t="b">
        <v>1</v>
      </c>
      <c r="F87" s="5">
        <f t="shared" si="23"/>
        <v>2.6347734298549237</v>
      </c>
      <c r="G87" s="2">
        <f t="shared" si="21"/>
        <v>0.9330662842405345</v>
      </c>
      <c r="H87" s="5">
        <f t="shared" si="22"/>
        <v>6.9279036456239604E-2</v>
      </c>
      <c r="I87" s="2">
        <f t="shared" si="24"/>
        <v>13.940153682691427</v>
      </c>
    </row>
    <row r="88" spans="2:9" x14ac:dyDescent="0.2">
      <c r="B88" t="s">
        <v>87</v>
      </c>
      <c r="C88" s="3">
        <v>121</v>
      </c>
      <c r="D88" s="3" t="b">
        <v>0</v>
      </c>
      <c r="E88" t="b">
        <v>1</v>
      </c>
      <c r="F88" s="5">
        <f t="shared" si="23"/>
        <v>4.6124320622997672</v>
      </c>
      <c r="G88" s="2">
        <f t="shared" si="21"/>
        <v>0.99016994501506306</v>
      </c>
      <c r="H88" s="5">
        <f t="shared" si="22"/>
        <v>9.8786889542965169E-3</v>
      </c>
      <c r="I88" s="2">
        <f t="shared" si="24"/>
        <v>100.72883076771576</v>
      </c>
    </row>
    <row r="89" spans="2:9" x14ac:dyDescent="0.2">
      <c r="B89" t="s">
        <v>88</v>
      </c>
      <c r="C89" s="3">
        <v>112</v>
      </c>
      <c r="D89" s="3" t="b">
        <v>0</v>
      </c>
      <c r="E89" t="b">
        <v>1</v>
      </c>
      <c r="F89" s="5">
        <f t="shared" si="23"/>
        <v>3.5641872896082631</v>
      </c>
      <c r="G89" s="2">
        <f t="shared" si="21"/>
        <v>0.97245994213485643</v>
      </c>
      <c r="H89" s="5">
        <f t="shared" si="22"/>
        <v>2.7926394944723477E-2</v>
      </c>
      <c r="I89" s="2">
        <f t="shared" si="24"/>
        <v>35.310744330921054</v>
      </c>
    </row>
    <row r="90" spans="2:9" x14ac:dyDescent="0.2">
      <c r="B90" t="s">
        <v>89</v>
      </c>
      <c r="C90" s="3">
        <v>102</v>
      </c>
      <c r="D90" s="3" t="b">
        <v>0</v>
      </c>
      <c r="E90" t="b">
        <v>1</v>
      </c>
      <c r="F90" s="5">
        <f t="shared" si="23"/>
        <v>2.3994708755065925</v>
      </c>
      <c r="G90" s="2">
        <f t="shared" si="21"/>
        <v>0.91678694621833368</v>
      </c>
      <c r="H90" s="5">
        <f t="shared" si="22"/>
        <v>8.6880171541077078E-2</v>
      </c>
      <c r="I90" s="2">
        <f t="shared" si="24"/>
        <v>11.017345290845716</v>
      </c>
    </row>
    <row r="91" spans="2:9" x14ac:dyDescent="0.2">
      <c r="B91" t="s">
        <v>90</v>
      </c>
      <c r="C91" s="3">
        <v>101</v>
      </c>
      <c r="D91" s="3" t="b">
        <v>0</v>
      </c>
      <c r="E91" t="b">
        <v>1</v>
      </c>
      <c r="F91" s="5">
        <f t="shared" si="23"/>
        <v>2.282999234096426</v>
      </c>
      <c r="G91" s="2">
        <f t="shared" si="21"/>
        <v>0.90745922149790603</v>
      </c>
      <c r="H91" s="5">
        <f t="shared" si="22"/>
        <v>9.7106648841271348E-2</v>
      </c>
      <c r="I91" s="2">
        <f t="shared" si="24"/>
        <v>9.8060469793581078</v>
      </c>
    </row>
    <row r="92" spans="2:9" x14ac:dyDescent="0.2">
      <c r="B92" t="s">
        <v>91</v>
      </c>
      <c r="C92" s="3">
        <v>104</v>
      </c>
      <c r="D92" s="3" t="b">
        <v>0</v>
      </c>
      <c r="E92" t="b">
        <v>1</v>
      </c>
      <c r="F92" s="5">
        <f t="shared" si="23"/>
        <v>2.6324141583269274</v>
      </c>
      <c r="G92" s="2">
        <f t="shared" si="21"/>
        <v>0.93291878862473132</v>
      </c>
      <c r="H92" s="5">
        <f t="shared" si="22"/>
        <v>6.9437125197950589E-2</v>
      </c>
      <c r="I92" s="2">
        <f t="shared" si="24"/>
        <v>13.90730384109724</v>
      </c>
    </row>
    <row r="93" spans="2:9" x14ac:dyDescent="0.2">
      <c r="B93" t="s">
        <v>92</v>
      </c>
      <c r="C93" s="3">
        <v>116</v>
      </c>
      <c r="D93" s="3" t="b">
        <v>0</v>
      </c>
      <c r="E93" t="b">
        <v>1</v>
      </c>
      <c r="F93" s="5">
        <f t="shared" si="23"/>
        <v>4.030073855248931</v>
      </c>
      <c r="G93" s="2">
        <f t="shared" si="21"/>
        <v>0.98253734676306892</v>
      </c>
      <c r="H93" s="5">
        <f t="shared" si="22"/>
        <v>1.7616923988568244E-2</v>
      </c>
      <c r="I93" s="2">
        <f t="shared" si="24"/>
        <v>56.265066564177182</v>
      </c>
    </row>
    <row r="94" spans="2:9" x14ac:dyDescent="0.2">
      <c r="B94" t="s">
        <v>93</v>
      </c>
      <c r="C94" s="3">
        <v>124</v>
      </c>
      <c r="D94" s="3" t="b">
        <v>0</v>
      </c>
      <c r="E94" t="b">
        <v>1</v>
      </c>
      <c r="F94" s="5">
        <f t="shared" si="23"/>
        <v>4.9618469865302686</v>
      </c>
      <c r="G94" s="2">
        <f t="shared" si="21"/>
        <v>0.99304867220046777</v>
      </c>
      <c r="H94" s="5">
        <f t="shared" si="22"/>
        <v>6.9756008305542766E-3</v>
      </c>
      <c r="I94" s="2">
        <f t="shared" si="24"/>
        <v>142.85740808645261</v>
      </c>
    </row>
    <row r="95" spans="2:9" x14ac:dyDescent="0.2">
      <c r="B95" t="s">
        <v>94</v>
      </c>
      <c r="C95" s="3">
        <v>102</v>
      </c>
      <c r="D95" s="3" t="b">
        <v>0</v>
      </c>
      <c r="E95" t="b">
        <v>1</v>
      </c>
      <c r="F95" s="5">
        <f t="shared" si="23"/>
        <v>2.3994708755065925</v>
      </c>
      <c r="G95" s="2">
        <f t="shared" si="21"/>
        <v>0.91678694621833368</v>
      </c>
      <c r="H95" s="5">
        <f t="shared" si="22"/>
        <v>8.6880171541077078E-2</v>
      </c>
      <c r="I95" s="2">
        <f t="shared" si="24"/>
        <v>11.017345290845716</v>
      </c>
    </row>
    <row r="96" spans="2:9" x14ac:dyDescent="0.2">
      <c r="B96" t="s">
        <v>95</v>
      </c>
      <c r="C96" s="3">
        <v>150</v>
      </c>
      <c r="D96" s="3" t="b">
        <v>0</v>
      </c>
      <c r="E96" t="b">
        <v>1</v>
      </c>
      <c r="F96" s="5">
        <f t="shared" si="23"/>
        <v>7.9901096631946125</v>
      </c>
      <c r="G96" s="2">
        <f t="shared" si="21"/>
        <v>0.9996613178167103</v>
      </c>
      <c r="H96" s="5">
        <f t="shared" si="22"/>
        <v>3.387395490532084E-4</v>
      </c>
      <c r="I96" s="2">
        <f t="shared" si="24"/>
        <v>2951.6206258835659</v>
      </c>
    </row>
    <row r="97" spans="2:9" x14ac:dyDescent="0.2">
      <c r="B97" t="s">
        <v>96</v>
      </c>
      <c r="C97" s="3">
        <v>113</v>
      </c>
      <c r="D97" s="3" t="b">
        <v>1</v>
      </c>
      <c r="E97" t="b">
        <v>1</v>
      </c>
      <c r="F97" s="5">
        <f t="shared" si="23"/>
        <v>2.0524152228040875</v>
      </c>
      <c r="G97" s="2">
        <f t="shared" si="21"/>
        <v>0.88619143615248974</v>
      </c>
      <c r="H97" s="5">
        <f t="shared" si="22"/>
        <v>0.12082228382416066</v>
      </c>
      <c r="I97" s="2">
        <f t="shared" si="24"/>
        <v>7.7866849927030026</v>
      </c>
    </row>
    <row r="98" spans="2:9" x14ac:dyDescent="0.2">
      <c r="B98" t="s">
        <v>97</v>
      </c>
      <c r="C98" s="3">
        <v>124</v>
      </c>
      <c r="D98" s="3" t="b">
        <v>1</v>
      </c>
      <c r="E98" t="b">
        <v>1</v>
      </c>
      <c r="F98" s="5">
        <f t="shared" si="23"/>
        <v>3.3336032783159264</v>
      </c>
      <c r="G98" s="2">
        <f t="shared" si="21"/>
        <v>0.96556378123128506</v>
      </c>
      <c r="H98" s="5">
        <f t="shared" si="22"/>
        <v>3.5043118983403433E-2</v>
      </c>
      <c r="I98" s="2">
        <f t="shared" si="24"/>
        <v>28.03919291244862</v>
      </c>
    </row>
    <row r="99" spans="2:9" x14ac:dyDescent="0.2">
      <c r="B99" t="s">
        <v>98</v>
      </c>
      <c r="C99" s="3">
        <v>114</v>
      </c>
      <c r="D99" s="3" t="b">
        <v>1</v>
      </c>
      <c r="E99" t="b">
        <v>1</v>
      </c>
      <c r="F99" s="5">
        <f t="shared" si="23"/>
        <v>2.1688868642142558</v>
      </c>
      <c r="G99" s="2">
        <f t="shared" si="21"/>
        <v>0.89742054003253446</v>
      </c>
      <c r="H99" s="5">
        <f t="shared" si="22"/>
        <v>0.10823069732182973</v>
      </c>
      <c r="I99" s="2">
        <f t="shared" si="24"/>
        <v>8.7485403054097137</v>
      </c>
    </row>
    <row r="100" spans="2:9" x14ac:dyDescent="0.2">
      <c r="B100" t="s">
        <v>99</v>
      </c>
      <c r="C100" s="3">
        <v>117</v>
      </c>
      <c r="D100" s="3" t="b">
        <v>0</v>
      </c>
      <c r="E100" t="b">
        <v>1</v>
      </c>
      <c r="F100" s="5">
        <f t="shared" si="23"/>
        <v>4.1465454966590993</v>
      </c>
      <c r="G100" s="2">
        <f t="shared" si="21"/>
        <v>0.98442737400041302</v>
      </c>
      <c r="H100" s="5">
        <f t="shared" si="22"/>
        <v>1.5695153049739823E-2</v>
      </c>
      <c r="I100" s="2">
        <f t="shared" si="24"/>
        <v>63.215245394483787</v>
      </c>
    </row>
    <row r="101" spans="2:9" x14ac:dyDescent="0.2">
      <c r="B101" t="s">
        <v>100</v>
      </c>
      <c r="C101" s="3">
        <v>97</v>
      </c>
      <c r="D101" s="3" t="b">
        <v>0</v>
      </c>
      <c r="E101" t="b">
        <v>1</v>
      </c>
      <c r="F101" s="5">
        <f t="shared" si="23"/>
        <v>1.8171126684557581</v>
      </c>
      <c r="G101" s="2">
        <f t="shared" si="21"/>
        <v>0.86021930933332424</v>
      </c>
      <c r="H101" s="5">
        <f t="shared" si="22"/>
        <v>0.15056791139162176</v>
      </c>
      <c r="I101" s="2">
        <f t="shared" si="24"/>
        <v>6.1540639499673278</v>
      </c>
    </row>
    <row r="102" spans="2:9" x14ac:dyDescent="0.2">
      <c r="B102" t="s">
        <v>101</v>
      </c>
      <c r="C102" s="3">
        <v>105</v>
      </c>
      <c r="D102" s="3" t="b">
        <v>0</v>
      </c>
      <c r="E102" t="b">
        <v>1</v>
      </c>
      <c r="F102" s="5">
        <f t="shared" si="23"/>
        <v>2.7488857997370939</v>
      </c>
      <c r="G102" s="2">
        <f t="shared" si="21"/>
        <v>0.93985039312754959</v>
      </c>
      <c r="H102" s="5">
        <f t="shared" si="22"/>
        <v>6.2034572632074673E-2</v>
      </c>
      <c r="I102" s="2">
        <f t="shared" si="24"/>
        <v>15.625212565736955</v>
      </c>
    </row>
    <row r="103" spans="2:9" x14ac:dyDescent="0.2">
      <c r="B103" t="s">
        <v>102</v>
      </c>
      <c r="C103" s="3">
        <v>105</v>
      </c>
      <c r="D103" s="3" t="b">
        <v>1</v>
      </c>
      <c r="E103" t="b">
        <v>1</v>
      </c>
      <c r="F103" s="5">
        <f t="shared" si="23"/>
        <v>1.1206420915227517</v>
      </c>
      <c r="G103" s="2">
        <f t="shared" si="21"/>
        <v>0.7541077984089154</v>
      </c>
      <c r="H103" s="5">
        <f t="shared" si="22"/>
        <v>0.2822199524811439</v>
      </c>
      <c r="I103" s="2">
        <f t="shared" si="24"/>
        <v>3.066822752122031</v>
      </c>
    </row>
    <row r="104" spans="2:9" x14ac:dyDescent="0.2">
      <c r="B104" t="s">
        <v>103</v>
      </c>
      <c r="C104" s="3">
        <v>117</v>
      </c>
      <c r="D104" s="3" t="b">
        <v>0</v>
      </c>
      <c r="E104" t="b">
        <v>1</v>
      </c>
      <c r="F104" s="5">
        <f t="shared" si="23"/>
        <v>4.1465454966590993</v>
      </c>
      <c r="G104" s="2">
        <f t="shared" si="21"/>
        <v>0.98442737400041302</v>
      </c>
      <c r="H104" s="5">
        <f t="shared" si="22"/>
        <v>1.5695153049739823E-2</v>
      </c>
      <c r="I104" s="2">
        <f t="shared" si="24"/>
        <v>63.215245394483787</v>
      </c>
    </row>
    <row r="105" spans="2:9" x14ac:dyDescent="0.2">
      <c r="B105" t="s">
        <v>104</v>
      </c>
      <c r="C105" s="3">
        <v>112</v>
      </c>
      <c r="D105" s="3" t="b">
        <v>1</v>
      </c>
      <c r="E105" t="b">
        <v>1</v>
      </c>
      <c r="F105" s="5">
        <f t="shared" si="23"/>
        <v>1.935943581393921</v>
      </c>
      <c r="G105" s="2">
        <f t="shared" si="21"/>
        <v>0.8739058262856344</v>
      </c>
      <c r="H105" s="5">
        <f t="shared" si="22"/>
        <v>0.13478265937734588</v>
      </c>
      <c r="I105" s="2">
        <f t="shared" si="24"/>
        <v>6.9305805378862813</v>
      </c>
    </row>
    <row r="106" spans="2:9" x14ac:dyDescent="0.2">
      <c r="B106" t="s">
        <v>105</v>
      </c>
      <c r="C106" s="3">
        <v>121</v>
      </c>
      <c r="D106" s="3" t="b">
        <v>0</v>
      </c>
      <c r="E106" t="b">
        <v>1</v>
      </c>
      <c r="F106" s="5">
        <f t="shared" si="23"/>
        <v>4.6124320622997672</v>
      </c>
      <c r="G106" s="2">
        <f t="shared" si="21"/>
        <v>0.99016994501506306</v>
      </c>
      <c r="H106" s="5">
        <f t="shared" si="22"/>
        <v>9.8786889542965169E-3</v>
      </c>
      <c r="I106" s="2">
        <f t="shared" si="24"/>
        <v>100.72883076771576</v>
      </c>
    </row>
    <row r="107" spans="2:9" x14ac:dyDescent="0.2">
      <c r="B107" t="s">
        <v>106</v>
      </c>
      <c r="C107" s="3">
        <v>104</v>
      </c>
      <c r="D107" s="3" t="b">
        <v>1</v>
      </c>
      <c r="E107" t="b">
        <v>0</v>
      </c>
      <c r="F107" s="5">
        <f t="shared" si="23"/>
        <v>1.0041704501125852</v>
      </c>
      <c r="G107" s="2">
        <f t="shared" si="21"/>
        <v>0.73187774833493491</v>
      </c>
      <c r="H107" s="5">
        <f t="shared" si="22"/>
        <v>1.3163122395526128</v>
      </c>
      <c r="I107" s="2">
        <f t="shared" si="24"/>
        <v>2.7296419591805732</v>
      </c>
    </row>
    <row r="108" spans="2:9" x14ac:dyDescent="0.2">
      <c r="B108" t="s">
        <v>107</v>
      </c>
      <c r="C108" s="3">
        <v>92</v>
      </c>
      <c r="D108" s="3" t="b">
        <v>0</v>
      </c>
      <c r="E108" t="b">
        <v>1</v>
      </c>
      <c r="F108" s="5">
        <f t="shared" si="23"/>
        <v>1.234754461404922</v>
      </c>
      <c r="G108" s="2">
        <f t="shared" si="21"/>
        <v>0.77464963272735632</v>
      </c>
      <c r="H108" s="5">
        <f t="shared" si="22"/>
        <v>0.25534443865425016</v>
      </c>
      <c r="I108" s="2">
        <f t="shared" si="24"/>
        <v>3.4375343697138696</v>
      </c>
    </row>
    <row r="109" spans="2:9" x14ac:dyDescent="0.2">
      <c r="B109" t="s">
        <v>108</v>
      </c>
      <c r="C109" s="3">
        <v>123</v>
      </c>
      <c r="D109" s="3" t="b">
        <v>0</v>
      </c>
      <c r="E109" t="b">
        <v>1</v>
      </c>
      <c r="F109" s="5">
        <f t="shared" si="23"/>
        <v>4.8453753451201003</v>
      </c>
      <c r="G109" s="2">
        <f t="shared" si="21"/>
        <v>0.99219670536043791</v>
      </c>
      <c r="H109" s="5">
        <f t="shared" si="22"/>
        <v>7.8338996604738493E-3</v>
      </c>
      <c r="I109" s="2">
        <f t="shared" si="24"/>
        <v>127.1509985449091</v>
      </c>
    </row>
    <row r="110" spans="2:9" x14ac:dyDescent="0.2">
      <c r="B110" t="s">
        <v>109</v>
      </c>
      <c r="C110" s="3">
        <v>92</v>
      </c>
      <c r="D110" s="3" t="b">
        <v>0</v>
      </c>
      <c r="E110" t="b">
        <v>1</v>
      </c>
      <c r="F110" s="5">
        <f t="shared" si="23"/>
        <v>1.234754461404922</v>
      </c>
      <c r="G110" s="2">
        <f t="shared" si="21"/>
        <v>0.77464963272735632</v>
      </c>
      <c r="H110" s="5">
        <f t="shared" si="22"/>
        <v>0.25534443865425016</v>
      </c>
      <c r="I110" s="2">
        <f t="shared" si="24"/>
        <v>3.4375343697138696</v>
      </c>
    </row>
    <row r="111" spans="2:9" x14ac:dyDescent="0.2">
      <c r="B111" t="s">
        <v>110</v>
      </c>
      <c r="C111" s="3">
        <v>120</v>
      </c>
      <c r="D111" s="3" t="b">
        <v>0</v>
      </c>
      <c r="E111" t="b">
        <v>0</v>
      </c>
      <c r="F111" s="5">
        <f t="shared" si="23"/>
        <v>4.4959604208896007</v>
      </c>
      <c r="G111" s="2">
        <f t="shared" si="21"/>
        <v>0.98896907555263514</v>
      </c>
      <c r="H111" s="5">
        <f t="shared" si="22"/>
        <v>4.5070526371376598</v>
      </c>
      <c r="I111" s="2">
        <f t="shared" si="24"/>
        <v>89.654233448120536</v>
      </c>
    </row>
    <row r="112" spans="2:9" x14ac:dyDescent="0.2">
      <c r="B112" t="s">
        <v>111</v>
      </c>
      <c r="C112" s="3">
        <v>118</v>
      </c>
      <c r="D112" s="3" t="b">
        <v>0</v>
      </c>
      <c r="E112" t="b">
        <v>1</v>
      </c>
      <c r="F112" s="5">
        <f t="shared" si="23"/>
        <v>4.2630171380692659</v>
      </c>
      <c r="G112" s="2">
        <f t="shared" si="21"/>
        <v>0.98611572947677839</v>
      </c>
      <c r="H112" s="5">
        <f t="shared" si="22"/>
        <v>1.3981558572635991E-2</v>
      </c>
      <c r="I112" s="2">
        <f t="shared" si="24"/>
        <v>71.023949571385998</v>
      </c>
    </row>
    <row r="113" spans="2:9" x14ac:dyDescent="0.2">
      <c r="B113" t="s">
        <v>112</v>
      </c>
      <c r="C113" s="3">
        <v>107</v>
      </c>
      <c r="D113" s="3" t="b">
        <v>0</v>
      </c>
      <c r="E113" t="b">
        <v>1</v>
      </c>
      <c r="F113" s="5">
        <f t="shared" si="23"/>
        <v>2.9818290825574287</v>
      </c>
      <c r="G113" s="2">
        <f t="shared" si="21"/>
        <v>0.95174644161778288</v>
      </c>
      <c r="H113" s="5">
        <f t="shared" si="22"/>
        <v>4.9456622504788147E-2</v>
      </c>
      <c r="I113" s="2">
        <f t="shared" si="24"/>
        <v>19.723860240088165</v>
      </c>
    </row>
    <row r="114" spans="2:9" x14ac:dyDescent="0.2">
      <c r="B114" t="s">
        <v>113</v>
      </c>
      <c r="C114" s="3">
        <v>122</v>
      </c>
      <c r="D114" s="3" t="b">
        <v>1</v>
      </c>
      <c r="E114" t="b">
        <v>1</v>
      </c>
      <c r="F114" s="5">
        <f t="shared" si="23"/>
        <v>3.1006599954955916</v>
      </c>
      <c r="G114" s="2">
        <f t="shared" si="21"/>
        <v>0.95691996101810672</v>
      </c>
      <c r="H114" s="5">
        <f t="shared" si="22"/>
        <v>4.403552632659348E-2</v>
      </c>
      <c r="I114" s="2">
        <f t="shared" si="24"/>
        <v>22.212606665010334</v>
      </c>
    </row>
    <row r="115" spans="2:9" x14ac:dyDescent="0.2">
      <c r="B115" t="s">
        <v>114</v>
      </c>
      <c r="C115" s="3">
        <v>116</v>
      </c>
      <c r="D115" s="3" t="b">
        <v>0</v>
      </c>
      <c r="E115" t="b">
        <v>1</v>
      </c>
      <c r="F115" s="5">
        <f t="shared" si="23"/>
        <v>4.030073855248931</v>
      </c>
      <c r="G115" s="2">
        <f t="shared" si="21"/>
        <v>0.98253734676306892</v>
      </c>
      <c r="H115" s="5">
        <f t="shared" si="22"/>
        <v>1.7616923988568244E-2</v>
      </c>
      <c r="I115" s="2">
        <f t="shared" si="24"/>
        <v>56.265066564177182</v>
      </c>
    </row>
    <row r="116" spans="2:9" x14ac:dyDescent="0.2">
      <c r="B116" t="s">
        <v>115</v>
      </c>
      <c r="C116" s="3">
        <v>140</v>
      </c>
      <c r="D116" s="3" t="b">
        <v>0</v>
      </c>
      <c r="E116" t="b">
        <v>1</v>
      </c>
      <c r="F116" s="5">
        <f t="shared" si="23"/>
        <v>6.8253932490929401</v>
      </c>
      <c r="G116" s="2">
        <f t="shared" si="21"/>
        <v>0.99891532894040325</v>
      </c>
      <c r="H116" s="5">
        <f t="shared" si="22"/>
        <v>1.0852597409727843E-3</v>
      </c>
      <c r="I116" s="2">
        <f t="shared" si="24"/>
        <v>920.93849107748633</v>
      </c>
    </row>
    <row r="117" spans="2:9" x14ac:dyDescent="0.2">
      <c r="B117" t="s">
        <v>116</v>
      </c>
      <c r="C117" s="3">
        <v>107</v>
      </c>
      <c r="D117" s="3" t="b">
        <v>0</v>
      </c>
      <c r="E117" t="b">
        <v>1</v>
      </c>
      <c r="F117" s="5">
        <f t="shared" si="23"/>
        <v>2.9818290825574287</v>
      </c>
      <c r="G117" s="2">
        <f t="shared" si="21"/>
        <v>0.95174644161778288</v>
      </c>
      <c r="H117" s="5">
        <f t="shared" si="22"/>
        <v>4.9456622504788147E-2</v>
      </c>
      <c r="I117" s="2">
        <f t="shared" si="24"/>
        <v>19.723860240088165</v>
      </c>
    </row>
    <row r="118" spans="2:9" x14ac:dyDescent="0.2">
      <c r="B118" t="s">
        <v>117</v>
      </c>
      <c r="C118" s="3">
        <v>90</v>
      </c>
      <c r="D118" s="3" t="b">
        <v>0</v>
      </c>
      <c r="E118" t="b">
        <v>0</v>
      </c>
      <c r="F118" s="5">
        <f t="shared" si="23"/>
        <v>1.0018111785845871</v>
      </c>
      <c r="G118" s="2">
        <f t="shared" si="21"/>
        <v>0.73141452889462333</v>
      </c>
      <c r="H118" s="5">
        <f t="shared" si="22"/>
        <v>1.3145860875496644</v>
      </c>
      <c r="I118" s="2">
        <f t="shared" si="24"/>
        <v>2.7232095834687238</v>
      </c>
    </row>
    <row r="119" spans="2:9" x14ac:dyDescent="0.2">
      <c r="B119" t="s">
        <v>118</v>
      </c>
      <c r="C119" s="3">
        <v>103</v>
      </c>
      <c r="D119" s="3" t="b">
        <v>0</v>
      </c>
      <c r="E119" t="b">
        <v>1</v>
      </c>
      <c r="F119" s="5">
        <f t="shared" si="23"/>
        <v>2.5159425169167591</v>
      </c>
      <c r="G119" s="2">
        <f t="shared" si="21"/>
        <v>0.92525191978283494</v>
      </c>
      <c r="H119" s="5">
        <f t="shared" si="22"/>
        <v>7.7689232837900024E-2</v>
      </c>
      <c r="I119" s="2">
        <f t="shared" si="24"/>
        <v>12.378270011680669</v>
      </c>
    </row>
    <row r="120" spans="2:9" x14ac:dyDescent="0.2">
      <c r="B120" t="s">
        <v>119</v>
      </c>
      <c r="C120" s="3">
        <v>103</v>
      </c>
      <c r="D120" s="3" t="b">
        <v>0</v>
      </c>
      <c r="E120" t="b">
        <v>1</v>
      </c>
      <c r="F120" s="5">
        <f t="shared" si="23"/>
        <v>2.5159425169167591</v>
      </c>
      <c r="G120" s="2">
        <f t="shared" si="21"/>
        <v>0.92525191978283494</v>
      </c>
      <c r="H120" s="5">
        <f t="shared" si="22"/>
        <v>7.7689232837900024E-2</v>
      </c>
      <c r="I120" s="2">
        <f t="shared" si="24"/>
        <v>12.378270011680669</v>
      </c>
    </row>
    <row r="121" spans="2:9" x14ac:dyDescent="0.2">
      <c r="B121" t="s">
        <v>120</v>
      </c>
      <c r="C121" s="3">
        <v>91</v>
      </c>
      <c r="D121" s="3" t="b">
        <v>0</v>
      </c>
      <c r="E121" t="b">
        <v>1</v>
      </c>
      <c r="F121" s="5">
        <f t="shared" si="23"/>
        <v>1.1182828199947554</v>
      </c>
      <c r="G121" s="2">
        <f t="shared" si="21"/>
        <v>0.75367005828746991</v>
      </c>
      <c r="H121" s="5">
        <f t="shared" si="22"/>
        <v>0.2828005952221152</v>
      </c>
      <c r="I121" s="2">
        <f t="shared" si="24"/>
        <v>3.0595958130295484</v>
      </c>
    </row>
    <row r="122" spans="2:9" x14ac:dyDescent="0.2">
      <c r="B122" t="s">
        <v>121</v>
      </c>
      <c r="C122" s="3">
        <v>98</v>
      </c>
      <c r="D122" s="3" t="b">
        <v>0</v>
      </c>
      <c r="E122" t="b">
        <v>1</v>
      </c>
      <c r="F122" s="5">
        <f t="shared" si="23"/>
        <v>1.9335843098659247</v>
      </c>
      <c r="G122" s="2">
        <f t="shared" si="21"/>
        <v>0.87364561827655562</v>
      </c>
      <c r="H122" s="5">
        <f t="shared" si="22"/>
        <v>0.13508045663168303</v>
      </c>
      <c r="I122" s="2">
        <f t="shared" si="24"/>
        <v>6.9142486897583799</v>
      </c>
    </row>
    <row r="123" spans="2:9" x14ac:dyDescent="0.2">
      <c r="B123" t="s">
        <v>122</v>
      </c>
      <c r="C123" s="3">
        <v>99</v>
      </c>
      <c r="D123" s="3" t="b">
        <v>1</v>
      </c>
      <c r="E123" t="b">
        <v>1</v>
      </c>
      <c r="F123" s="5">
        <f t="shared" si="23"/>
        <v>0.42181224306174903</v>
      </c>
      <c r="G123" s="2">
        <f t="shared" si="21"/>
        <v>0.60391682228302035</v>
      </c>
      <c r="H123" s="5">
        <f t="shared" si="22"/>
        <v>0.50431880198236778</v>
      </c>
      <c r="I123" s="2">
        <f t="shared" si="24"/>
        <v>1.5247222206305056</v>
      </c>
    </row>
    <row r="124" spans="2:9" x14ac:dyDescent="0.2">
      <c r="B124" t="s">
        <v>123</v>
      </c>
      <c r="C124" s="3">
        <v>99</v>
      </c>
      <c r="D124" s="3" t="b">
        <v>0</v>
      </c>
      <c r="E124" t="b">
        <v>1</v>
      </c>
      <c r="F124" s="5">
        <f t="shared" si="23"/>
        <v>2.0500559512760912</v>
      </c>
      <c r="G124" s="2">
        <f t="shared" si="21"/>
        <v>0.8859532721632396</v>
      </c>
      <c r="H124" s="5">
        <f t="shared" si="22"/>
        <v>0.12109106998994772</v>
      </c>
      <c r="I124" s="2">
        <f t="shared" si="24"/>
        <v>7.7683357424453297</v>
      </c>
    </row>
    <row r="125" spans="2:9" x14ac:dyDescent="0.2">
      <c r="B125" t="s">
        <v>124</v>
      </c>
      <c r="C125" s="3">
        <v>97</v>
      </c>
      <c r="D125" s="3" t="b">
        <v>1</v>
      </c>
      <c r="E125" t="b">
        <v>1</v>
      </c>
      <c r="F125" s="5">
        <f t="shared" si="23"/>
        <v>0.18886896024141597</v>
      </c>
      <c r="G125" s="2">
        <f t="shared" si="21"/>
        <v>0.54707737985544469</v>
      </c>
      <c r="H125" s="5">
        <f t="shared" si="22"/>
        <v>0.60316502430641505</v>
      </c>
      <c r="I125" s="2">
        <f t="shared" si="24"/>
        <v>1.2078826614595641</v>
      </c>
    </row>
    <row r="126" spans="2:9" x14ac:dyDescent="0.2">
      <c r="B126" t="s">
        <v>125</v>
      </c>
      <c r="C126" s="3">
        <v>139</v>
      </c>
      <c r="D126" s="3" t="b">
        <v>0</v>
      </c>
      <c r="E126" t="b">
        <v>1</v>
      </c>
      <c r="F126" s="5">
        <f t="shared" si="23"/>
        <v>6.7089216076827753</v>
      </c>
      <c r="G126" s="2">
        <f t="shared" si="21"/>
        <v>0.99878150750379902</v>
      </c>
      <c r="H126" s="5">
        <f t="shared" si="22"/>
        <v>1.2192354617759421E-3</v>
      </c>
      <c r="I126" s="2">
        <f t="shared" si="24"/>
        <v>819.68621933894133</v>
      </c>
    </row>
    <row r="127" spans="2:9" x14ac:dyDescent="0.2">
      <c r="B127" t="s">
        <v>126</v>
      </c>
      <c r="C127" s="3">
        <v>124</v>
      </c>
      <c r="D127" s="3" t="b">
        <v>0</v>
      </c>
      <c r="E127" t="b">
        <v>1</v>
      </c>
      <c r="F127" s="5">
        <f t="shared" si="23"/>
        <v>4.9618469865302686</v>
      </c>
      <c r="G127" s="2">
        <f t="shared" si="21"/>
        <v>0.99304867220046777</v>
      </c>
      <c r="H127" s="5">
        <f t="shared" si="22"/>
        <v>6.9756008305542766E-3</v>
      </c>
      <c r="I127" s="2">
        <f t="shared" si="24"/>
        <v>142.85740808645261</v>
      </c>
    </row>
    <row r="128" spans="2:9" x14ac:dyDescent="0.2">
      <c r="B128" t="s">
        <v>127</v>
      </c>
      <c r="C128" s="3">
        <v>119</v>
      </c>
      <c r="D128" s="3" t="b">
        <v>1</v>
      </c>
      <c r="E128" t="b">
        <v>1</v>
      </c>
      <c r="F128" s="5">
        <f t="shared" si="23"/>
        <v>2.7512450712650902</v>
      </c>
      <c r="G128" s="2">
        <f t="shared" si="21"/>
        <v>0.9399836282731262</v>
      </c>
      <c r="H128" s="5">
        <f t="shared" si="22"/>
        <v>6.1892820600477294E-2</v>
      </c>
      <c r="I128" s="2">
        <f t="shared" si="24"/>
        <v>15.662120205314308</v>
      </c>
    </row>
    <row r="129" spans="2:9" x14ac:dyDescent="0.2">
      <c r="B129" t="s">
        <v>128</v>
      </c>
      <c r="C129" s="3">
        <v>120</v>
      </c>
      <c r="D129" s="3" t="b">
        <v>0</v>
      </c>
      <c r="E129" t="b">
        <v>1</v>
      </c>
      <c r="F129" s="5">
        <f t="shared" si="23"/>
        <v>4.4959604208896007</v>
      </c>
      <c r="G129" s="2">
        <f t="shared" si="21"/>
        <v>0.98896907555263514</v>
      </c>
      <c r="H129" s="5">
        <f t="shared" si="22"/>
        <v>1.109221624805379E-2</v>
      </c>
      <c r="I129" s="2">
        <f t="shared" si="24"/>
        <v>89.654233448120536</v>
      </c>
    </row>
    <row r="130" spans="2:9" x14ac:dyDescent="0.2">
      <c r="B130" t="s">
        <v>129</v>
      </c>
      <c r="C130" s="3">
        <v>104</v>
      </c>
      <c r="D130" s="3" t="b">
        <v>1</v>
      </c>
      <c r="E130" t="b">
        <v>0</v>
      </c>
      <c r="F130" s="5">
        <f t="shared" si="23"/>
        <v>1.0041704501125852</v>
      </c>
      <c r="G130" s="2">
        <f t="shared" si="21"/>
        <v>0.73187774833493491</v>
      </c>
      <c r="H130" s="5">
        <f t="shared" si="22"/>
        <v>1.3163122395526128</v>
      </c>
      <c r="I130" s="2">
        <f t="shared" si="24"/>
        <v>2.7296419591805732</v>
      </c>
    </row>
    <row r="131" spans="2:9" x14ac:dyDescent="0.2">
      <c r="B131" t="s">
        <v>130</v>
      </c>
      <c r="C131" s="3">
        <v>97</v>
      </c>
      <c r="D131" s="3" t="b">
        <v>0</v>
      </c>
      <c r="E131" t="b">
        <v>0</v>
      </c>
      <c r="F131" s="5">
        <f t="shared" si="23"/>
        <v>1.8171126684557581</v>
      </c>
      <c r="G131" s="2">
        <f t="shared" si="21"/>
        <v>0.86021930933332424</v>
      </c>
      <c r="H131" s="5">
        <f t="shared" si="22"/>
        <v>1.9676805798473804</v>
      </c>
      <c r="I131" s="2">
        <f t="shared" si="24"/>
        <v>6.1540639499673278</v>
      </c>
    </row>
    <row r="132" spans="2:9" x14ac:dyDescent="0.2">
      <c r="B132" t="s">
        <v>131</v>
      </c>
      <c r="C132" s="3">
        <v>104</v>
      </c>
      <c r="D132" s="3" t="b">
        <v>0</v>
      </c>
      <c r="E132" t="b">
        <v>1</v>
      </c>
      <c r="F132" s="5">
        <f t="shared" si="23"/>
        <v>2.6324141583269274</v>
      </c>
      <c r="G132" s="2">
        <f t="shared" si="21"/>
        <v>0.93291878862473132</v>
      </c>
      <c r="H132" s="5">
        <f t="shared" si="22"/>
        <v>6.9437125197950589E-2</v>
      </c>
      <c r="I132" s="2">
        <f t="shared" si="24"/>
        <v>13.90730384109724</v>
      </c>
    </row>
    <row r="133" spans="2:9" x14ac:dyDescent="0.2">
      <c r="B133" t="s">
        <v>132</v>
      </c>
      <c r="C133" s="3">
        <v>110</v>
      </c>
      <c r="D133" s="3" t="b">
        <v>0</v>
      </c>
      <c r="E133" t="b">
        <v>1</v>
      </c>
      <c r="F133" s="5">
        <f t="shared" si="23"/>
        <v>3.3312440067879301</v>
      </c>
      <c r="G133" s="2">
        <f t="shared" si="21"/>
        <v>0.96548524836702276</v>
      </c>
      <c r="H133" s="5">
        <f t="shared" si="22"/>
        <v>3.5124455980136166E-2</v>
      </c>
      <c r="I133" s="2">
        <f t="shared" si="24"/>
        <v>27.973118816956656</v>
      </c>
    </row>
    <row r="134" spans="2:9" x14ac:dyDescent="0.2">
      <c r="B134" t="s">
        <v>133</v>
      </c>
      <c r="C134" s="3">
        <v>110</v>
      </c>
      <c r="D134" s="3" t="b">
        <v>0</v>
      </c>
      <c r="E134" t="b">
        <v>1</v>
      </c>
      <c r="F134" s="5">
        <f t="shared" si="23"/>
        <v>3.3312440067879301</v>
      </c>
      <c r="G134" s="2">
        <f t="shared" si="21"/>
        <v>0.96548524836702276</v>
      </c>
      <c r="H134" s="5">
        <f t="shared" si="22"/>
        <v>3.5124455980136166E-2</v>
      </c>
      <c r="I134" s="2">
        <f t="shared" si="24"/>
        <v>27.973118816956656</v>
      </c>
    </row>
    <row r="135" spans="2:9" x14ac:dyDescent="0.2">
      <c r="B135" t="s">
        <v>134</v>
      </c>
      <c r="C135" s="3">
        <v>111</v>
      </c>
      <c r="D135" s="3" t="b">
        <v>0</v>
      </c>
      <c r="E135" t="b">
        <v>1</v>
      </c>
      <c r="F135" s="5">
        <f t="shared" si="23"/>
        <v>3.4477156481980966</v>
      </c>
      <c r="G135" s="2">
        <f t="shared" si="21"/>
        <v>0.96916294332095332</v>
      </c>
      <c r="H135" s="5">
        <f t="shared" si="22"/>
        <v>3.132252506605894E-2</v>
      </c>
      <c r="I135" s="2">
        <f t="shared" si="24"/>
        <v>31.428516456938169</v>
      </c>
    </row>
    <row r="136" spans="2:9" x14ac:dyDescent="0.2">
      <c r="B136" t="s">
        <v>135</v>
      </c>
      <c r="C136" s="3">
        <v>92</v>
      </c>
      <c r="D136" s="3" t="b">
        <v>0</v>
      </c>
      <c r="E136" t="b">
        <v>1</v>
      </c>
      <c r="F136" s="5">
        <f t="shared" si="23"/>
        <v>1.234754461404922</v>
      </c>
      <c r="G136" s="2">
        <f t="shared" ref="G136:G199" si="25">1/(1+EXP(-F136))</f>
        <v>0.77464963272735632</v>
      </c>
      <c r="H136" s="5">
        <f t="shared" ref="H136:H199" si="26">-(E136*LN(G136)+(1-E136)*LN(1-G136))</f>
        <v>0.25534443865425016</v>
      </c>
      <c r="I136" s="2">
        <f t="shared" si="24"/>
        <v>3.4375343697138696</v>
      </c>
    </row>
    <row r="137" spans="2:9" x14ac:dyDescent="0.2">
      <c r="B137" t="s">
        <v>136</v>
      </c>
      <c r="C137" s="3">
        <v>108</v>
      </c>
      <c r="D137" s="3" t="b">
        <v>1</v>
      </c>
      <c r="E137" t="b">
        <v>1</v>
      </c>
      <c r="F137" s="5">
        <f t="shared" ref="F137:F200" si="27">$B$5+$C$5*C137+$D$5*D137</f>
        <v>1.4700570157532531</v>
      </c>
      <c r="G137" s="2">
        <f t="shared" si="25"/>
        <v>0.81306605199085158</v>
      </c>
      <c r="H137" s="5">
        <f t="shared" si="26"/>
        <v>0.20694292797330827</v>
      </c>
      <c r="I137" s="2">
        <f t="shared" ref="I137:I200" si="28">EXP(F137)</f>
        <v>4.3494831230497564</v>
      </c>
    </row>
    <row r="138" spans="2:9" x14ac:dyDescent="0.2">
      <c r="B138" t="s">
        <v>137</v>
      </c>
      <c r="C138" s="3">
        <v>111</v>
      </c>
      <c r="D138" s="3" t="b">
        <v>0</v>
      </c>
      <c r="E138" t="b">
        <v>1</v>
      </c>
      <c r="F138" s="5">
        <f t="shared" si="27"/>
        <v>3.4477156481980966</v>
      </c>
      <c r="G138" s="2">
        <f t="shared" si="25"/>
        <v>0.96916294332095332</v>
      </c>
      <c r="H138" s="5">
        <f t="shared" si="26"/>
        <v>3.132252506605894E-2</v>
      </c>
      <c r="I138" s="2">
        <f t="shared" si="28"/>
        <v>31.428516456938169</v>
      </c>
    </row>
    <row r="139" spans="2:9" x14ac:dyDescent="0.2">
      <c r="B139" t="s">
        <v>138</v>
      </c>
      <c r="C139" s="3">
        <v>99</v>
      </c>
      <c r="D139" s="3" t="b">
        <v>1</v>
      </c>
      <c r="E139" t="b">
        <v>0</v>
      </c>
      <c r="F139" s="5">
        <f t="shared" si="27"/>
        <v>0.42181224306174903</v>
      </c>
      <c r="G139" s="2">
        <f t="shared" si="25"/>
        <v>0.60391682228302035</v>
      </c>
      <c r="H139" s="5">
        <f t="shared" si="26"/>
        <v>0.92613104504411681</v>
      </c>
      <c r="I139" s="2">
        <f t="shared" si="28"/>
        <v>1.5247222206305056</v>
      </c>
    </row>
    <row r="140" spans="2:9" x14ac:dyDescent="0.2">
      <c r="B140" t="s">
        <v>139</v>
      </c>
      <c r="C140" s="3">
        <v>123</v>
      </c>
      <c r="D140" s="3" t="b">
        <v>0</v>
      </c>
      <c r="E140" t="b">
        <v>1</v>
      </c>
      <c r="F140" s="5">
        <f t="shared" si="27"/>
        <v>4.8453753451201003</v>
      </c>
      <c r="G140" s="2">
        <f t="shared" si="25"/>
        <v>0.99219670536043791</v>
      </c>
      <c r="H140" s="5">
        <f t="shared" si="26"/>
        <v>7.8338996604738493E-3</v>
      </c>
      <c r="I140" s="2">
        <f t="shared" si="28"/>
        <v>127.1509985449091</v>
      </c>
    </row>
    <row r="141" spans="2:9" x14ac:dyDescent="0.2">
      <c r="B141" t="s">
        <v>140</v>
      </c>
      <c r="C141" s="3">
        <v>99</v>
      </c>
      <c r="D141" s="3" t="b">
        <v>1</v>
      </c>
      <c r="E141" t="b">
        <v>0</v>
      </c>
      <c r="F141" s="5">
        <f t="shared" si="27"/>
        <v>0.42181224306174903</v>
      </c>
      <c r="G141" s="2">
        <f t="shared" si="25"/>
        <v>0.60391682228302035</v>
      </c>
      <c r="H141" s="5">
        <f t="shared" si="26"/>
        <v>0.92613104504411681</v>
      </c>
      <c r="I141" s="2">
        <f t="shared" si="28"/>
        <v>1.5247222206305056</v>
      </c>
    </row>
    <row r="142" spans="2:9" x14ac:dyDescent="0.2">
      <c r="B142" t="s">
        <v>141</v>
      </c>
      <c r="C142" s="3">
        <v>106</v>
      </c>
      <c r="D142" s="3" t="b">
        <v>0</v>
      </c>
      <c r="E142" t="b">
        <v>1</v>
      </c>
      <c r="F142" s="5">
        <f t="shared" si="27"/>
        <v>2.8653574411472604</v>
      </c>
      <c r="G142" s="2">
        <f t="shared" si="25"/>
        <v>0.94610712084376336</v>
      </c>
      <c r="H142" s="5">
        <f t="shared" si="26"/>
        <v>5.5399480776689457E-2</v>
      </c>
      <c r="I142" s="2">
        <f t="shared" si="28"/>
        <v>17.555327079501097</v>
      </c>
    </row>
    <row r="143" spans="2:9" x14ac:dyDescent="0.2">
      <c r="B143" t="s">
        <v>142</v>
      </c>
      <c r="C143" s="3">
        <v>105</v>
      </c>
      <c r="D143" s="3" t="b">
        <v>0</v>
      </c>
      <c r="E143" t="b">
        <v>1</v>
      </c>
      <c r="F143" s="5">
        <f t="shared" si="27"/>
        <v>2.7488857997370939</v>
      </c>
      <c r="G143" s="2">
        <f t="shared" si="25"/>
        <v>0.93985039312754959</v>
      </c>
      <c r="H143" s="5">
        <f t="shared" si="26"/>
        <v>6.2034572632074673E-2</v>
      </c>
      <c r="I143" s="2">
        <f t="shared" si="28"/>
        <v>15.625212565736955</v>
      </c>
    </row>
    <row r="144" spans="2:9" x14ac:dyDescent="0.2">
      <c r="B144" t="s">
        <v>143</v>
      </c>
      <c r="C144" s="3">
        <v>112</v>
      </c>
      <c r="D144" s="3" t="b">
        <v>0</v>
      </c>
      <c r="E144" t="b">
        <v>1</v>
      </c>
      <c r="F144" s="5">
        <f t="shared" si="27"/>
        <v>3.5641872896082631</v>
      </c>
      <c r="G144" s="2">
        <f t="shared" si="25"/>
        <v>0.97245994213485643</v>
      </c>
      <c r="H144" s="5">
        <f t="shared" si="26"/>
        <v>2.7926394944723477E-2</v>
      </c>
      <c r="I144" s="2">
        <f t="shared" si="28"/>
        <v>35.310744330921054</v>
      </c>
    </row>
    <row r="145" spans="2:9" x14ac:dyDescent="0.2">
      <c r="B145" t="s">
        <v>144</v>
      </c>
      <c r="C145" s="3">
        <v>104</v>
      </c>
      <c r="D145" s="3" t="b">
        <v>0</v>
      </c>
      <c r="E145" t="b">
        <v>1</v>
      </c>
      <c r="F145" s="5">
        <f t="shared" si="27"/>
        <v>2.6324141583269274</v>
      </c>
      <c r="G145" s="2">
        <f t="shared" si="25"/>
        <v>0.93291878862473132</v>
      </c>
      <c r="H145" s="5">
        <f t="shared" si="26"/>
        <v>6.9437125197950589E-2</v>
      </c>
      <c r="I145" s="2">
        <f t="shared" si="28"/>
        <v>13.90730384109724</v>
      </c>
    </row>
    <row r="146" spans="2:9" x14ac:dyDescent="0.2">
      <c r="B146" t="s">
        <v>145</v>
      </c>
      <c r="C146" s="3">
        <v>110</v>
      </c>
      <c r="D146" s="3" t="b">
        <v>1</v>
      </c>
      <c r="E146" t="b">
        <v>1</v>
      </c>
      <c r="F146" s="5">
        <f t="shared" si="27"/>
        <v>1.7030002985735879</v>
      </c>
      <c r="G146" s="2">
        <f t="shared" si="25"/>
        <v>0.84592618503991546</v>
      </c>
      <c r="H146" s="5">
        <f t="shared" si="26"/>
        <v>0.16732317490843529</v>
      </c>
      <c r="I146" s="2">
        <f t="shared" si="28"/>
        <v>5.4903955306037409</v>
      </c>
    </row>
    <row r="147" spans="2:9" x14ac:dyDescent="0.2">
      <c r="B147" t="s">
        <v>146</v>
      </c>
      <c r="C147" s="3">
        <v>117</v>
      </c>
      <c r="D147" s="3" t="b">
        <v>1</v>
      </c>
      <c r="E147" t="b">
        <v>1</v>
      </c>
      <c r="F147" s="5">
        <f t="shared" si="27"/>
        <v>2.5183017884447572</v>
      </c>
      <c r="G147" s="2">
        <f t="shared" si="25"/>
        <v>0.92541492528372449</v>
      </c>
      <c r="H147" s="5">
        <f t="shared" si="26"/>
        <v>7.7513074171908239E-2</v>
      </c>
      <c r="I147" s="2">
        <f t="shared" si="28"/>
        <v>12.407508188522142</v>
      </c>
    </row>
    <row r="148" spans="2:9" x14ac:dyDescent="0.2">
      <c r="B148" t="s">
        <v>147</v>
      </c>
      <c r="C148" s="3">
        <v>95</v>
      </c>
      <c r="D148" s="3" t="b">
        <v>1</v>
      </c>
      <c r="E148" t="b">
        <v>0</v>
      </c>
      <c r="F148" s="5">
        <f t="shared" si="27"/>
        <v>-4.4074322578918856E-2</v>
      </c>
      <c r="G148" s="2">
        <f t="shared" si="25"/>
        <v>0.48898320268374912</v>
      </c>
      <c r="H148" s="5">
        <f t="shared" si="26"/>
        <v>0.67135281785831358</v>
      </c>
      <c r="I148" s="2">
        <f t="shared" si="28"/>
        <v>0.9568828368299882</v>
      </c>
    </row>
    <row r="149" spans="2:9" x14ac:dyDescent="0.2">
      <c r="B149" t="s">
        <v>148</v>
      </c>
      <c r="C149" s="3">
        <v>102</v>
      </c>
      <c r="D149" s="3" t="b">
        <v>1</v>
      </c>
      <c r="E149" t="b">
        <v>0</v>
      </c>
      <c r="F149" s="5">
        <f t="shared" si="27"/>
        <v>0.77122716729225038</v>
      </c>
      <c r="G149" s="2">
        <f t="shared" si="25"/>
        <v>0.68378629486054954</v>
      </c>
      <c r="H149" s="5">
        <f t="shared" si="26"/>
        <v>1.1513370118840383</v>
      </c>
      <c r="I149" s="2">
        <f t="shared" si="28"/>
        <v>2.162418275194617</v>
      </c>
    </row>
    <row r="150" spans="2:9" x14ac:dyDescent="0.2">
      <c r="B150" t="s">
        <v>149</v>
      </c>
      <c r="C150" s="3">
        <v>124</v>
      </c>
      <c r="D150" s="3" t="b">
        <v>0</v>
      </c>
      <c r="E150" t="b">
        <v>1</v>
      </c>
      <c r="F150" s="5">
        <f t="shared" si="27"/>
        <v>4.9618469865302686</v>
      </c>
      <c r="G150" s="2">
        <f t="shared" si="25"/>
        <v>0.99304867220046777</v>
      </c>
      <c r="H150" s="5">
        <f t="shared" si="26"/>
        <v>6.9756008305542766E-3</v>
      </c>
      <c r="I150" s="2">
        <f t="shared" si="28"/>
        <v>142.85740808645261</v>
      </c>
    </row>
    <row r="151" spans="2:9" x14ac:dyDescent="0.2">
      <c r="B151" t="s">
        <v>150</v>
      </c>
      <c r="C151" s="3">
        <v>100</v>
      </c>
      <c r="D151" s="3" t="b">
        <v>1</v>
      </c>
      <c r="E151" t="b">
        <v>1</v>
      </c>
      <c r="F151" s="5">
        <f t="shared" si="27"/>
        <v>0.53828388447191555</v>
      </c>
      <c r="G151" s="2">
        <f t="shared" si="25"/>
        <v>0.63141311530009359</v>
      </c>
      <c r="H151" s="5">
        <f t="shared" si="26"/>
        <v>0.45979493129682447</v>
      </c>
      <c r="I151" s="2">
        <f t="shared" si="28"/>
        <v>1.7130645215826741</v>
      </c>
    </row>
    <row r="152" spans="2:9" x14ac:dyDescent="0.2">
      <c r="B152" t="s">
        <v>151</v>
      </c>
      <c r="C152" s="3">
        <v>107</v>
      </c>
      <c r="D152" s="3" t="b">
        <v>1</v>
      </c>
      <c r="E152" t="b">
        <v>1</v>
      </c>
      <c r="F152" s="5">
        <f t="shared" si="27"/>
        <v>1.3535853743430866</v>
      </c>
      <c r="G152" s="2">
        <f t="shared" si="25"/>
        <v>0.79471517490145793</v>
      </c>
      <c r="H152" s="5">
        <f t="shared" si="26"/>
        <v>0.22977149908624067</v>
      </c>
      <c r="I152" s="2">
        <f t="shared" si="28"/>
        <v>3.8712806683103538</v>
      </c>
    </row>
    <row r="153" spans="2:9" x14ac:dyDescent="0.2">
      <c r="B153" t="s">
        <v>152</v>
      </c>
      <c r="C153" s="3">
        <v>96</v>
      </c>
      <c r="D153" s="3" t="b">
        <v>0</v>
      </c>
      <c r="E153" t="b">
        <v>1</v>
      </c>
      <c r="F153" s="5">
        <f t="shared" si="27"/>
        <v>1.7006410270455898</v>
      </c>
      <c r="G153" s="2">
        <f t="shared" si="25"/>
        <v>0.84561843818968063</v>
      </c>
      <c r="H153" s="5">
        <f t="shared" si="26"/>
        <v>0.16768703980375524</v>
      </c>
      <c r="I153" s="2">
        <f t="shared" si="28"/>
        <v>5.4774574649571734</v>
      </c>
    </row>
    <row r="154" spans="2:9" x14ac:dyDescent="0.2">
      <c r="B154" t="s">
        <v>153</v>
      </c>
      <c r="C154" s="3">
        <v>121</v>
      </c>
      <c r="D154" s="3" t="b">
        <v>1</v>
      </c>
      <c r="E154" t="b">
        <v>1</v>
      </c>
      <c r="F154" s="5">
        <f t="shared" si="27"/>
        <v>2.984188354085425</v>
      </c>
      <c r="G154" s="2">
        <f t="shared" si="25"/>
        <v>0.95185467611673802</v>
      </c>
      <c r="H154" s="5">
        <f t="shared" si="26"/>
        <v>4.9342906981022769E-2</v>
      </c>
      <c r="I154" s="2">
        <f t="shared" si="28"/>
        <v>19.770449118271593</v>
      </c>
    </row>
    <row r="155" spans="2:9" x14ac:dyDescent="0.2">
      <c r="B155" t="s">
        <v>154</v>
      </c>
      <c r="C155" s="3">
        <v>110</v>
      </c>
      <c r="D155" s="3" t="b">
        <v>0</v>
      </c>
      <c r="E155" t="b">
        <v>1</v>
      </c>
      <c r="F155" s="5">
        <f t="shared" si="27"/>
        <v>3.3312440067879301</v>
      </c>
      <c r="G155" s="2">
        <f t="shared" si="25"/>
        <v>0.96548524836702276</v>
      </c>
      <c r="H155" s="5">
        <f t="shared" si="26"/>
        <v>3.5124455980136166E-2</v>
      </c>
      <c r="I155" s="2">
        <f t="shared" si="28"/>
        <v>27.973118816956656</v>
      </c>
    </row>
    <row r="156" spans="2:9" x14ac:dyDescent="0.2">
      <c r="B156" t="s">
        <v>155</v>
      </c>
      <c r="C156" s="3">
        <v>127</v>
      </c>
      <c r="D156" s="3" t="b">
        <v>0</v>
      </c>
      <c r="E156" t="b">
        <v>1</v>
      </c>
      <c r="F156" s="5">
        <f t="shared" si="27"/>
        <v>5.3112619107607699</v>
      </c>
      <c r="G156" s="2">
        <f t="shared" si="25"/>
        <v>0.99508854705039307</v>
      </c>
      <c r="H156" s="5">
        <f t="shared" si="26"/>
        <v>4.9235537726530377E-3</v>
      </c>
      <c r="I156" s="2">
        <f t="shared" si="28"/>
        <v>202.60573749973705</v>
      </c>
    </row>
    <row r="157" spans="2:9" x14ac:dyDescent="0.2">
      <c r="B157" t="s">
        <v>156</v>
      </c>
      <c r="C157" s="3">
        <v>94</v>
      </c>
      <c r="D157" s="3" t="b">
        <v>0</v>
      </c>
      <c r="E157" t="b">
        <v>1</v>
      </c>
      <c r="F157" s="5">
        <f t="shared" si="27"/>
        <v>1.4676977442252568</v>
      </c>
      <c r="G157" s="2">
        <f t="shared" si="25"/>
        <v>0.81270720226115367</v>
      </c>
      <c r="H157" s="5">
        <f t="shared" si="26"/>
        <v>0.20738437912227639</v>
      </c>
      <c r="I157" s="2">
        <f t="shared" si="28"/>
        <v>4.3392336068061743</v>
      </c>
    </row>
    <row r="158" spans="2:9" x14ac:dyDescent="0.2">
      <c r="B158" t="s">
        <v>157</v>
      </c>
      <c r="C158" s="3">
        <v>119</v>
      </c>
      <c r="D158" s="3" t="b">
        <v>0</v>
      </c>
      <c r="E158" t="b">
        <v>1</v>
      </c>
      <c r="F158" s="5">
        <f t="shared" si="27"/>
        <v>4.3794887794794324</v>
      </c>
      <c r="G158" s="2">
        <f t="shared" si="25"/>
        <v>0.98762333792336021</v>
      </c>
      <c r="H158" s="5">
        <f t="shared" si="26"/>
        <v>1.2453890843214742E-2</v>
      </c>
      <c r="I158" s="2">
        <f t="shared" si="28"/>
        <v>79.797228995000637</v>
      </c>
    </row>
    <row r="159" spans="2:9" x14ac:dyDescent="0.2">
      <c r="B159" t="s">
        <v>158</v>
      </c>
      <c r="C159" s="3">
        <v>109</v>
      </c>
      <c r="D159" s="3" t="b">
        <v>0</v>
      </c>
      <c r="E159" t="b">
        <v>1</v>
      </c>
      <c r="F159" s="5">
        <f t="shared" si="27"/>
        <v>3.2147723653777618</v>
      </c>
      <c r="G159" s="2">
        <f t="shared" si="25"/>
        <v>0.96138641863842333</v>
      </c>
      <c r="H159" s="5">
        <f t="shared" si="26"/>
        <v>3.9378850272336167E-2</v>
      </c>
      <c r="I159" s="2">
        <f t="shared" si="28"/>
        <v>24.897623704883127</v>
      </c>
    </row>
    <row r="160" spans="2:9" x14ac:dyDescent="0.2">
      <c r="B160" t="s">
        <v>159</v>
      </c>
      <c r="C160" s="3">
        <v>110</v>
      </c>
      <c r="D160" s="3" t="b">
        <v>0</v>
      </c>
      <c r="E160" t="b">
        <v>1</v>
      </c>
      <c r="F160" s="5">
        <f t="shared" si="27"/>
        <v>3.3312440067879301</v>
      </c>
      <c r="G160" s="2">
        <f t="shared" si="25"/>
        <v>0.96548524836702276</v>
      </c>
      <c r="H160" s="5">
        <f t="shared" si="26"/>
        <v>3.5124455980136166E-2</v>
      </c>
      <c r="I160" s="2">
        <f t="shared" si="28"/>
        <v>27.973118816956656</v>
      </c>
    </row>
    <row r="161" spans="2:9" x14ac:dyDescent="0.2">
      <c r="B161" t="s">
        <v>160</v>
      </c>
      <c r="C161" s="3">
        <v>126</v>
      </c>
      <c r="D161" s="3" t="b">
        <v>1</v>
      </c>
      <c r="E161" t="b">
        <v>1</v>
      </c>
      <c r="F161" s="5">
        <f t="shared" si="27"/>
        <v>3.5665465611362595</v>
      </c>
      <c r="G161" s="2">
        <f t="shared" si="25"/>
        <v>0.9725230568276918</v>
      </c>
      <c r="H161" s="5">
        <f t="shared" si="26"/>
        <v>2.7861494950336692E-2</v>
      </c>
      <c r="I161" s="2">
        <f t="shared" si="28"/>
        <v>35.394150314647085</v>
      </c>
    </row>
    <row r="162" spans="2:9" x14ac:dyDescent="0.2">
      <c r="B162" t="s">
        <v>161</v>
      </c>
      <c r="C162" s="3">
        <v>142</v>
      </c>
      <c r="D162" s="3" t="b">
        <v>0</v>
      </c>
      <c r="E162" t="b">
        <v>1</v>
      </c>
      <c r="F162" s="5">
        <f t="shared" si="27"/>
        <v>7.0583365319132767</v>
      </c>
      <c r="G162" s="2">
        <f t="shared" si="25"/>
        <v>0.99914053148878534</v>
      </c>
      <c r="H162" s="5">
        <f t="shared" si="26"/>
        <v>8.5983806603786943E-4</v>
      </c>
      <c r="I162" s="2">
        <f t="shared" si="28"/>
        <v>1162.5097585911362</v>
      </c>
    </row>
    <row r="163" spans="2:9" x14ac:dyDescent="0.2">
      <c r="B163" t="s">
        <v>162</v>
      </c>
      <c r="C163" s="3">
        <v>114</v>
      </c>
      <c r="D163" s="3" t="b">
        <v>0</v>
      </c>
      <c r="E163" t="b">
        <v>1</v>
      </c>
      <c r="F163" s="5">
        <f t="shared" si="27"/>
        <v>3.797130572428598</v>
      </c>
      <c r="G163" s="2">
        <f t="shared" si="25"/>
        <v>0.97805723186755333</v>
      </c>
      <c r="H163" s="5">
        <f t="shared" si="26"/>
        <v>2.2187091367529863E-2</v>
      </c>
      <c r="I163" s="2">
        <f t="shared" si="28"/>
        <v>44.573101532313395</v>
      </c>
    </row>
    <row r="164" spans="2:9" x14ac:dyDescent="0.2">
      <c r="B164" t="s">
        <v>163</v>
      </c>
      <c r="C164" s="3">
        <v>107</v>
      </c>
      <c r="D164" s="3" t="b">
        <v>1</v>
      </c>
      <c r="E164" t="b">
        <v>0</v>
      </c>
      <c r="F164" s="5">
        <f t="shared" si="27"/>
        <v>1.3535853743430866</v>
      </c>
      <c r="G164" s="2">
        <f t="shared" si="25"/>
        <v>0.79471517490145793</v>
      </c>
      <c r="H164" s="5">
        <f t="shared" si="26"/>
        <v>1.5833568734293271</v>
      </c>
      <c r="I164" s="2">
        <f t="shared" si="28"/>
        <v>3.8712806683103538</v>
      </c>
    </row>
    <row r="165" spans="2:9" x14ac:dyDescent="0.2">
      <c r="B165" t="s">
        <v>164</v>
      </c>
      <c r="C165" s="3">
        <v>124</v>
      </c>
      <c r="D165" s="3" t="b">
        <v>0</v>
      </c>
      <c r="E165" t="b">
        <v>1</v>
      </c>
      <c r="F165" s="5">
        <f t="shared" si="27"/>
        <v>4.9618469865302686</v>
      </c>
      <c r="G165" s="2">
        <f t="shared" si="25"/>
        <v>0.99304867220046777</v>
      </c>
      <c r="H165" s="5">
        <f t="shared" si="26"/>
        <v>6.9756008305542766E-3</v>
      </c>
      <c r="I165" s="2">
        <f t="shared" si="28"/>
        <v>142.85740808645261</v>
      </c>
    </row>
    <row r="166" spans="2:9" x14ac:dyDescent="0.2">
      <c r="B166" t="s">
        <v>165</v>
      </c>
      <c r="C166" s="3">
        <v>103</v>
      </c>
      <c r="D166" s="3" t="b">
        <v>0</v>
      </c>
      <c r="E166" t="b">
        <v>0</v>
      </c>
      <c r="F166" s="5">
        <f t="shared" si="27"/>
        <v>2.5159425169167591</v>
      </c>
      <c r="G166" s="2">
        <f t="shared" si="25"/>
        <v>0.92525191978283494</v>
      </c>
      <c r="H166" s="5">
        <f t="shared" si="26"/>
        <v>2.5936317497546586</v>
      </c>
      <c r="I166" s="2">
        <f t="shared" si="28"/>
        <v>12.378270011680669</v>
      </c>
    </row>
    <row r="167" spans="2:9" x14ac:dyDescent="0.2">
      <c r="B167" t="s">
        <v>166</v>
      </c>
      <c r="C167" s="3">
        <v>105</v>
      </c>
      <c r="D167" s="3" t="b">
        <v>0</v>
      </c>
      <c r="E167" t="b">
        <v>1</v>
      </c>
      <c r="F167" s="5">
        <f t="shared" si="27"/>
        <v>2.7488857997370939</v>
      </c>
      <c r="G167" s="2">
        <f t="shared" si="25"/>
        <v>0.93985039312754959</v>
      </c>
      <c r="H167" s="5">
        <f t="shared" si="26"/>
        <v>6.2034572632074673E-2</v>
      </c>
      <c r="I167" s="2">
        <f t="shared" si="28"/>
        <v>15.625212565736955</v>
      </c>
    </row>
    <row r="168" spans="2:9" x14ac:dyDescent="0.2">
      <c r="B168" t="s">
        <v>167</v>
      </c>
      <c r="C168" s="3">
        <v>123</v>
      </c>
      <c r="D168" s="3" t="b">
        <v>0</v>
      </c>
      <c r="E168" t="b">
        <v>1</v>
      </c>
      <c r="F168" s="5">
        <f t="shared" si="27"/>
        <v>4.8453753451201003</v>
      </c>
      <c r="G168" s="2">
        <f t="shared" si="25"/>
        <v>0.99219670536043791</v>
      </c>
      <c r="H168" s="5">
        <f t="shared" si="26"/>
        <v>7.8338996604738493E-3</v>
      </c>
      <c r="I168" s="2">
        <f t="shared" si="28"/>
        <v>127.1509985449091</v>
      </c>
    </row>
    <row r="169" spans="2:9" x14ac:dyDescent="0.2">
      <c r="B169" t="s">
        <v>168</v>
      </c>
      <c r="C169" s="3">
        <v>125</v>
      </c>
      <c r="D169" s="3" t="b">
        <v>0</v>
      </c>
      <c r="E169" t="b">
        <v>1</v>
      </c>
      <c r="F169" s="5">
        <f t="shared" si="27"/>
        <v>5.0783186279404351</v>
      </c>
      <c r="G169" s="2">
        <f t="shared" si="25"/>
        <v>0.99380820143789927</v>
      </c>
      <c r="H169" s="5">
        <f t="shared" si="26"/>
        <v>6.2110472439250494E-3</v>
      </c>
      <c r="I169" s="2">
        <f t="shared" si="28"/>
        <v>160.50396205084564</v>
      </c>
    </row>
    <row r="170" spans="2:9" x14ac:dyDescent="0.2">
      <c r="B170" t="s">
        <v>169</v>
      </c>
      <c r="C170" s="3">
        <v>87</v>
      </c>
      <c r="D170" s="3" t="b">
        <v>0</v>
      </c>
      <c r="E170" t="b">
        <v>1</v>
      </c>
      <c r="F170" s="5">
        <f t="shared" si="27"/>
        <v>0.65239625435408755</v>
      </c>
      <c r="G170" s="2">
        <f t="shared" si="25"/>
        <v>0.65755024976964915</v>
      </c>
      <c r="H170" s="5">
        <f t="shared" si="26"/>
        <v>0.41923409234532777</v>
      </c>
      <c r="I170" s="2">
        <f t="shared" si="28"/>
        <v>1.920136456012435</v>
      </c>
    </row>
    <row r="171" spans="2:9" x14ac:dyDescent="0.2">
      <c r="B171" t="s">
        <v>170</v>
      </c>
      <c r="C171" s="3">
        <v>122</v>
      </c>
      <c r="D171" s="3" t="b">
        <v>0</v>
      </c>
      <c r="E171" t="b">
        <v>1</v>
      </c>
      <c r="F171" s="5">
        <f t="shared" si="27"/>
        <v>4.7289037037099337</v>
      </c>
      <c r="G171" s="2">
        <f t="shared" si="25"/>
        <v>0.99124124095974708</v>
      </c>
      <c r="H171" s="5">
        <f t="shared" si="26"/>
        <v>8.7973424305089754E-3</v>
      </c>
      <c r="I171" s="2">
        <f t="shared" si="28"/>
        <v>113.17142490212015</v>
      </c>
    </row>
    <row r="172" spans="2:9" x14ac:dyDescent="0.2">
      <c r="B172" t="s">
        <v>171</v>
      </c>
      <c r="C172" s="3">
        <v>119</v>
      </c>
      <c r="D172" s="3" t="b">
        <v>1</v>
      </c>
      <c r="E172" t="b">
        <v>1</v>
      </c>
      <c r="F172" s="5">
        <f t="shared" si="27"/>
        <v>2.7512450712650902</v>
      </c>
      <c r="G172" s="2">
        <f t="shared" si="25"/>
        <v>0.9399836282731262</v>
      </c>
      <c r="H172" s="5">
        <f t="shared" si="26"/>
        <v>6.1892820600477294E-2</v>
      </c>
      <c r="I172" s="2">
        <f t="shared" si="28"/>
        <v>15.662120205314308</v>
      </c>
    </row>
    <row r="173" spans="2:9" x14ac:dyDescent="0.2">
      <c r="B173" t="s">
        <v>172</v>
      </c>
      <c r="C173" s="3">
        <v>98</v>
      </c>
      <c r="D173" s="3" t="b">
        <v>0</v>
      </c>
      <c r="E173" t="b">
        <v>1</v>
      </c>
      <c r="F173" s="5">
        <f t="shared" si="27"/>
        <v>1.9335843098659247</v>
      </c>
      <c r="G173" s="2">
        <f t="shared" si="25"/>
        <v>0.87364561827655562</v>
      </c>
      <c r="H173" s="5">
        <f t="shared" si="26"/>
        <v>0.13508045663168303</v>
      </c>
      <c r="I173" s="2">
        <f t="shared" si="28"/>
        <v>6.9142486897583799</v>
      </c>
    </row>
    <row r="174" spans="2:9" x14ac:dyDescent="0.2">
      <c r="B174" t="s">
        <v>173</v>
      </c>
      <c r="C174" s="3">
        <v>100</v>
      </c>
      <c r="D174" s="3" t="b">
        <v>0</v>
      </c>
      <c r="E174" t="b">
        <v>1</v>
      </c>
      <c r="F174" s="5">
        <f t="shared" si="27"/>
        <v>2.1665275926862577</v>
      </c>
      <c r="G174" s="2">
        <f t="shared" si="25"/>
        <v>0.8972031490455834</v>
      </c>
      <c r="H174" s="5">
        <f t="shared" si="26"/>
        <v>0.10847296648314458</v>
      </c>
      <c r="I174" s="2">
        <f t="shared" si="28"/>
        <v>8.7279244521160653</v>
      </c>
    </row>
    <row r="175" spans="2:9" x14ac:dyDescent="0.2">
      <c r="B175" t="s">
        <v>174</v>
      </c>
      <c r="C175" s="3">
        <v>109</v>
      </c>
      <c r="D175" s="3" t="b">
        <v>0</v>
      </c>
      <c r="E175" t="b">
        <v>1</v>
      </c>
      <c r="F175" s="5">
        <f t="shared" si="27"/>
        <v>3.2147723653777618</v>
      </c>
      <c r="G175" s="2">
        <f t="shared" si="25"/>
        <v>0.96138641863842333</v>
      </c>
      <c r="H175" s="5">
        <f t="shared" si="26"/>
        <v>3.9378850272336167E-2</v>
      </c>
      <c r="I175" s="2">
        <f t="shared" si="28"/>
        <v>24.897623704883127</v>
      </c>
    </row>
    <row r="176" spans="2:9" x14ac:dyDescent="0.2">
      <c r="B176" t="s">
        <v>175</v>
      </c>
      <c r="C176" s="3">
        <v>115</v>
      </c>
      <c r="D176" s="3" t="b">
        <v>0</v>
      </c>
      <c r="E176" t="b">
        <v>1</v>
      </c>
      <c r="F176" s="5">
        <f t="shared" si="27"/>
        <v>3.9136022138387645</v>
      </c>
      <c r="G176" s="2">
        <f t="shared" si="25"/>
        <v>0.98042249155981354</v>
      </c>
      <c r="H176" s="5">
        <f t="shared" si="26"/>
        <v>1.9771686383844873E-2</v>
      </c>
      <c r="I176" s="2">
        <f t="shared" si="28"/>
        <v>50.079022800843873</v>
      </c>
    </row>
    <row r="177" spans="2:9" x14ac:dyDescent="0.2">
      <c r="B177" t="s">
        <v>176</v>
      </c>
      <c r="C177" s="3">
        <v>141</v>
      </c>
      <c r="D177" s="3" t="b">
        <v>0</v>
      </c>
      <c r="E177" t="b">
        <v>1</v>
      </c>
      <c r="F177" s="5">
        <f t="shared" si="27"/>
        <v>6.9418648905031084</v>
      </c>
      <c r="G177" s="2">
        <f t="shared" si="25"/>
        <v>0.99903446759075254</v>
      </c>
      <c r="H177" s="5">
        <f t="shared" si="26"/>
        <v>9.6599883592166384E-4</v>
      </c>
      <c r="I177" s="2">
        <f t="shared" si="28"/>
        <v>1034.6980153357663</v>
      </c>
    </row>
    <row r="178" spans="2:9" x14ac:dyDescent="0.2">
      <c r="B178" t="s">
        <v>177</v>
      </c>
      <c r="C178" s="3">
        <v>115</v>
      </c>
      <c r="D178" s="3" t="b">
        <v>1</v>
      </c>
      <c r="E178" t="b">
        <v>1</v>
      </c>
      <c r="F178" s="5">
        <f t="shared" si="27"/>
        <v>2.2853585056244223</v>
      </c>
      <c r="G178" s="2">
        <f t="shared" si="25"/>
        <v>0.90765715563520066</v>
      </c>
      <c r="H178" s="5">
        <f t="shared" si="26"/>
        <v>9.688855358239673E-2</v>
      </c>
      <c r="I178" s="2">
        <f t="shared" si="28"/>
        <v>9.8292094192974115</v>
      </c>
    </row>
    <row r="179" spans="2:9" x14ac:dyDescent="0.2">
      <c r="B179" t="s">
        <v>178</v>
      </c>
      <c r="C179" s="3">
        <v>133</v>
      </c>
      <c r="D179" s="3" t="b">
        <v>1</v>
      </c>
      <c r="E179" t="b">
        <v>1</v>
      </c>
      <c r="F179" s="5">
        <f t="shared" si="27"/>
        <v>4.3818480510074309</v>
      </c>
      <c r="G179" s="2">
        <f t="shared" si="25"/>
        <v>0.98765214328035777</v>
      </c>
      <c r="H179" s="5">
        <f t="shared" si="26"/>
        <v>1.2424724929625765E-2</v>
      </c>
      <c r="I179" s="2">
        <f t="shared" si="28"/>
        <v>79.985714582293042</v>
      </c>
    </row>
    <row r="180" spans="2:9" x14ac:dyDescent="0.2">
      <c r="B180" t="s">
        <v>179</v>
      </c>
      <c r="C180" s="3">
        <v>120</v>
      </c>
      <c r="D180" s="3" t="b">
        <v>0</v>
      </c>
      <c r="E180" t="b">
        <v>1</v>
      </c>
      <c r="F180" s="5">
        <f t="shared" si="27"/>
        <v>4.4959604208896007</v>
      </c>
      <c r="G180" s="2">
        <f t="shared" si="25"/>
        <v>0.98896907555263514</v>
      </c>
      <c r="H180" s="5">
        <f t="shared" si="26"/>
        <v>1.109221624805379E-2</v>
      </c>
      <c r="I180" s="2">
        <f t="shared" si="28"/>
        <v>89.654233448120536</v>
      </c>
    </row>
    <row r="181" spans="2:9" x14ac:dyDescent="0.2">
      <c r="B181" t="s">
        <v>180</v>
      </c>
      <c r="C181" s="3">
        <v>112</v>
      </c>
      <c r="D181" s="3" t="b">
        <v>1</v>
      </c>
      <c r="E181" t="b">
        <v>0</v>
      </c>
      <c r="F181" s="5">
        <f t="shared" si="27"/>
        <v>1.935943581393921</v>
      </c>
      <c r="G181" s="2">
        <f t="shared" si="25"/>
        <v>0.8739058262856344</v>
      </c>
      <c r="H181" s="5">
        <f t="shared" si="26"/>
        <v>2.070726240771267</v>
      </c>
      <c r="I181" s="2">
        <f t="shared" si="28"/>
        <v>6.9305805378862813</v>
      </c>
    </row>
    <row r="182" spans="2:9" x14ac:dyDescent="0.2">
      <c r="B182" t="s">
        <v>181</v>
      </c>
      <c r="C182" s="3">
        <v>107</v>
      </c>
      <c r="D182" s="3" t="b">
        <v>1</v>
      </c>
      <c r="E182" t="b">
        <v>1</v>
      </c>
      <c r="F182" s="5">
        <f t="shared" si="27"/>
        <v>1.3535853743430866</v>
      </c>
      <c r="G182" s="2">
        <f t="shared" si="25"/>
        <v>0.79471517490145793</v>
      </c>
      <c r="H182" s="5">
        <f t="shared" si="26"/>
        <v>0.22977149908624067</v>
      </c>
      <c r="I182" s="2">
        <f t="shared" si="28"/>
        <v>3.8712806683103538</v>
      </c>
    </row>
    <row r="183" spans="2:9" x14ac:dyDescent="0.2">
      <c r="B183" t="s">
        <v>182</v>
      </c>
      <c r="C183" s="3">
        <v>107</v>
      </c>
      <c r="D183" s="3" t="b">
        <v>0</v>
      </c>
      <c r="E183" t="b">
        <v>1</v>
      </c>
      <c r="F183" s="5">
        <f t="shared" si="27"/>
        <v>2.9818290825574287</v>
      </c>
      <c r="G183" s="2">
        <f t="shared" si="25"/>
        <v>0.95174644161778288</v>
      </c>
      <c r="H183" s="5">
        <f t="shared" si="26"/>
        <v>4.9456622504788147E-2</v>
      </c>
      <c r="I183" s="2">
        <f t="shared" si="28"/>
        <v>19.723860240088165</v>
      </c>
    </row>
    <row r="184" spans="2:9" x14ac:dyDescent="0.2">
      <c r="B184" t="s">
        <v>183</v>
      </c>
      <c r="C184" s="3">
        <v>123</v>
      </c>
      <c r="D184" s="3" t="b">
        <v>1</v>
      </c>
      <c r="E184" t="b">
        <v>0</v>
      </c>
      <c r="F184" s="5">
        <f t="shared" si="27"/>
        <v>3.2171316369057581</v>
      </c>
      <c r="G184" s="2">
        <f t="shared" si="25"/>
        <v>0.96147390559396373</v>
      </c>
      <c r="H184" s="5">
        <f t="shared" si="26"/>
        <v>3.2564194904951842</v>
      </c>
      <c r="I184" s="2">
        <f t="shared" si="28"/>
        <v>24.956433306235201</v>
      </c>
    </row>
    <row r="185" spans="2:9" x14ac:dyDescent="0.2">
      <c r="B185" t="s">
        <v>184</v>
      </c>
      <c r="C185" s="3">
        <v>109</v>
      </c>
      <c r="D185" s="3" t="b">
        <v>1</v>
      </c>
      <c r="E185" t="b">
        <v>1</v>
      </c>
      <c r="F185" s="5">
        <f t="shared" si="27"/>
        <v>1.5865286571634196</v>
      </c>
      <c r="G185" s="2">
        <f t="shared" si="25"/>
        <v>0.83012714878172655</v>
      </c>
      <c r="H185" s="5">
        <f t="shared" si="26"/>
        <v>0.18617639862079793</v>
      </c>
      <c r="I185" s="2">
        <f t="shared" si="28"/>
        <v>4.8867558460832417</v>
      </c>
    </row>
    <row r="186" spans="2:9" x14ac:dyDescent="0.2">
      <c r="B186" t="s">
        <v>185</v>
      </c>
      <c r="C186" s="3">
        <v>108</v>
      </c>
      <c r="D186" s="3" t="b">
        <v>0</v>
      </c>
      <c r="E186" t="b">
        <v>1</v>
      </c>
      <c r="F186" s="5">
        <f t="shared" si="27"/>
        <v>3.0983007239675953</v>
      </c>
      <c r="G186" s="2">
        <f t="shared" si="25"/>
        <v>0.9568225971436537</v>
      </c>
      <c r="H186" s="5">
        <f t="shared" si="26"/>
        <v>4.4137278648630519E-2</v>
      </c>
      <c r="I186" s="2">
        <f t="shared" si="28"/>
        <v>22.160262865440494</v>
      </c>
    </row>
    <row r="187" spans="2:9" x14ac:dyDescent="0.2">
      <c r="B187" t="s">
        <v>186</v>
      </c>
      <c r="C187" s="3">
        <v>108</v>
      </c>
      <c r="D187" s="3" t="b">
        <v>0</v>
      </c>
      <c r="E187" t="b">
        <v>1</v>
      </c>
      <c r="F187" s="5">
        <f t="shared" si="27"/>
        <v>3.0983007239675953</v>
      </c>
      <c r="G187" s="2">
        <f t="shared" si="25"/>
        <v>0.9568225971436537</v>
      </c>
      <c r="H187" s="5">
        <f t="shared" si="26"/>
        <v>4.4137278648630519E-2</v>
      </c>
      <c r="I187" s="2">
        <f t="shared" si="28"/>
        <v>22.160262865440494</v>
      </c>
    </row>
    <row r="188" spans="2:9" x14ac:dyDescent="0.2">
      <c r="B188" t="s">
        <v>187</v>
      </c>
      <c r="C188" s="3">
        <v>132</v>
      </c>
      <c r="D188" s="3" t="b">
        <v>1</v>
      </c>
      <c r="E188" t="b">
        <v>1</v>
      </c>
      <c r="F188" s="5">
        <f t="shared" si="27"/>
        <v>4.2653764095972626</v>
      </c>
      <c r="G188" s="2">
        <f t="shared" si="25"/>
        <v>0.98614799441818635</v>
      </c>
      <c r="H188" s="5">
        <f t="shared" si="26"/>
        <v>1.394883988393333E-2</v>
      </c>
      <c r="I188" s="2">
        <f t="shared" si="28"/>
        <v>71.191712174365833</v>
      </c>
    </row>
    <row r="189" spans="2:9" x14ac:dyDescent="0.2">
      <c r="B189" t="s">
        <v>188</v>
      </c>
      <c r="C189" s="3">
        <v>122</v>
      </c>
      <c r="D189" s="3" t="b">
        <v>0</v>
      </c>
      <c r="E189" t="b">
        <v>1</v>
      </c>
      <c r="F189" s="5">
        <f t="shared" si="27"/>
        <v>4.7289037037099337</v>
      </c>
      <c r="G189" s="2">
        <f t="shared" si="25"/>
        <v>0.99124124095974708</v>
      </c>
      <c r="H189" s="5">
        <f t="shared" si="26"/>
        <v>8.7973424305089754E-3</v>
      </c>
      <c r="I189" s="2">
        <f t="shared" si="28"/>
        <v>113.17142490212015</v>
      </c>
    </row>
    <row r="190" spans="2:9" x14ac:dyDescent="0.2">
      <c r="B190" t="s">
        <v>189</v>
      </c>
      <c r="C190" s="3">
        <v>108</v>
      </c>
      <c r="D190" s="3" t="b">
        <v>0</v>
      </c>
      <c r="E190" t="b">
        <v>1</v>
      </c>
      <c r="F190" s="5">
        <f t="shared" si="27"/>
        <v>3.0983007239675953</v>
      </c>
      <c r="G190" s="2">
        <f t="shared" si="25"/>
        <v>0.9568225971436537</v>
      </c>
      <c r="H190" s="5">
        <f t="shared" si="26"/>
        <v>4.4137278648630519E-2</v>
      </c>
      <c r="I190" s="2">
        <f t="shared" si="28"/>
        <v>22.160262865440494</v>
      </c>
    </row>
    <row r="191" spans="2:9" x14ac:dyDescent="0.2">
      <c r="B191" t="s">
        <v>190</v>
      </c>
      <c r="C191" s="3">
        <v>105</v>
      </c>
      <c r="D191" s="3" t="b">
        <v>0</v>
      </c>
      <c r="E191" t="b">
        <v>1</v>
      </c>
      <c r="F191" s="5">
        <f t="shared" si="27"/>
        <v>2.7488857997370939</v>
      </c>
      <c r="G191" s="2">
        <f t="shared" si="25"/>
        <v>0.93985039312754959</v>
      </c>
      <c r="H191" s="5">
        <f t="shared" si="26"/>
        <v>6.2034572632074673E-2</v>
      </c>
      <c r="I191" s="2">
        <f t="shared" si="28"/>
        <v>15.625212565736955</v>
      </c>
    </row>
    <row r="192" spans="2:9" x14ac:dyDescent="0.2">
      <c r="B192" t="s">
        <v>191</v>
      </c>
      <c r="C192" s="3">
        <v>107</v>
      </c>
      <c r="D192" s="3" t="b">
        <v>1</v>
      </c>
      <c r="E192" t="b">
        <v>1</v>
      </c>
      <c r="F192" s="5">
        <f t="shared" si="27"/>
        <v>1.3535853743430866</v>
      </c>
      <c r="G192" s="2">
        <f t="shared" si="25"/>
        <v>0.79471517490145793</v>
      </c>
      <c r="H192" s="5">
        <f t="shared" si="26"/>
        <v>0.22977149908624067</v>
      </c>
      <c r="I192" s="2">
        <f t="shared" si="28"/>
        <v>3.8712806683103538</v>
      </c>
    </row>
    <row r="193" spans="2:9" x14ac:dyDescent="0.2">
      <c r="B193" t="s">
        <v>192</v>
      </c>
      <c r="C193" s="3">
        <v>106</v>
      </c>
      <c r="D193" s="3" t="b">
        <v>1</v>
      </c>
      <c r="E193" t="b">
        <v>1</v>
      </c>
      <c r="F193" s="5">
        <f t="shared" si="27"/>
        <v>1.2371137329329183</v>
      </c>
      <c r="G193" s="2">
        <f t="shared" si="25"/>
        <v>0.77506121815959084</v>
      </c>
      <c r="H193" s="5">
        <f t="shared" si="26"/>
        <v>0.25481326157476292</v>
      </c>
      <c r="I193" s="2">
        <f t="shared" si="28"/>
        <v>3.4456540211437878</v>
      </c>
    </row>
    <row r="194" spans="2:9" x14ac:dyDescent="0.2">
      <c r="B194" t="s">
        <v>193</v>
      </c>
      <c r="C194" s="3">
        <v>146</v>
      </c>
      <c r="D194" s="3" t="b">
        <v>0</v>
      </c>
      <c r="E194" t="b">
        <v>1</v>
      </c>
      <c r="F194" s="5">
        <f t="shared" si="27"/>
        <v>7.5242230975539428</v>
      </c>
      <c r="G194" s="2">
        <f t="shared" si="25"/>
        <v>0.9994604433638441</v>
      </c>
      <c r="H194" s="5">
        <f t="shared" si="26"/>
        <v>5.3970224921773052E-4</v>
      </c>
      <c r="I194" s="2">
        <f t="shared" si="28"/>
        <v>1852.3735533764539</v>
      </c>
    </row>
    <row r="195" spans="2:9" x14ac:dyDescent="0.2">
      <c r="B195" t="s">
        <v>194</v>
      </c>
      <c r="C195" s="3">
        <v>106</v>
      </c>
      <c r="D195" s="3" t="b">
        <v>0</v>
      </c>
      <c r="E195" t="b">
        <v>1</v>
      </c>
      <c r="F195" s="5">
        <f t="shared" si="27"/>
        <v>2.8653574411472604</v>
      </c>
      <c r="G195" s="2">
        <f t="shared" si="25"/>
        <v>0.94610712084376336</v>
      </c>
      <c r="H195" s="5">
        <f t="shared" si="26"/>
        <v>5.5399480776689457E-2</v>
      </c>
      <c r="I195" s="2">
        <f t="shared" si="28"/>
        <v>17.555327079501097</v>
      </c>
    </row>
    <row r="196" spans="2:9" x14ac:dyDescent="0.2">
      <c r="B196" t="s">
        <v>195</v>
      </c>
      <c r="C196" s="3">
        <v>106</v>
      </c>
      <c r="D196" s="3" t="b">
        <v>1</v>
      </c>
      <c r="E196" t="b">
        <v>1</v>
      </c>
      <c r="F196" s="5">
        <f t="shared" si="27"/>
        <v>1.2371137329329183</v>
      </c>
      <c r="G196" s="2">
        <f t="shared" si="25"/>
        <v>0.77506121815959084</v>
      </c>
      <c r="H196" s="5">
        <f t="shared" si="26"/>
        <v>0.25481326157476292</v>
      </c>
      <c r="I196" s="2">
        <f t="shared" si="28"/>
        <v>3.4456540211437878</v>
      </c>
    </row>
    <row r="197" spans="2:9" x14ac:dyDescent="0.2">
      <c r="B197" t="s">
        <v>196</v>
      </c>
      <c r="C197" s="3">
        <v>97</v>
      </c>
      <c r="D197" s="3" t="b">
        <v>1</v>
      </c>
      <c r="E197" t="b">
        <v>1</v>
      </c>
      <c r="F197" s="5">
        <f t="shared" si="27"/>
        <v>0.18886896024141597</v>
      </c>
      <c r="G197" s="2">
        <f t="shared" si="25"/>
        <v>0.54707737985544469</v>
      </c>
      <c r="H197" s="5">
        <f t="shared" si="26"/>
        <v>0.60316502430641505</v>
      </c>
      <c r="I197" s="2">
        <f t="shared" si="28"/>
        <v>1.2078826614595641</v>
      </c>
    </row>
    <row r="198" spans="2:9" x14ac:dyDescent="0.2">
      <c r="B198" t="s">
        <v>197</v>
      </c>
      <c r="C198" s="3">
        <v>113</v>
      </c>
      <c r="D198" s="3" t="b">
        <v>0</v>
      </c>
      <c r="E198" t="b">
        <v>1</v>
      </c>
      <c r="F198" s="5">
        <f t="shared" si="27"/>
        <v>3.6806589310184297</v>
      </c>
      <c r="G198" s="2">
        <f t="shared" si="25"/>
        <v>0.97541337911069537</v>
      </c>
      <c r="H198" s="5">
        <f t="shared" si="26"/>
        <v>2.489391926273735E-2</v>
      </c>
      <c r="I198" s="2">
        <f t="shared" si="28"/>
        <v>39.672526920322341</v>
      </c>
    </row>
    <row r="199" spans="2:9" x14ac:dyDescent="0.2">
      <c r="B199" t="s">
        <v>198</v>
      </c>
      <c r="C199" s="3">
        <v>93</v>
      </c>
      <c r="D199" s="3" t="b">
        <v>0</v>
      </c>
      <c r="E199" t="b">
        <v>0</v>
      </c>
      <c r="F199" s="5">
        <f t="shared" si="27"/>
        <v>1.3512261028150885</v>
      </c>
      <c r="G199" s="2">
        <f t="shared" si="25"/>
        <v>0.7943300087150843</v>
      </c>
      <c r="H199" s="5">
        <f t="shared" si="26"/>
        <v>1.5814823787948851</v>
      </c>
      <c r="I199" s="2">
        <f t="shared" si="28"/>
        <v>3.8621580316726654</v>
      </c>
    </row>
    <row r="200" spans="2:9" x14ac:dyDescent="0.2">
      <c r="B200" t="s">
        <v>199</v>
      </c>
      <c r="C200" s="3">
        <v>113</v>
      </c>
      <c r="D200" s="3" t="b">
        <v>0</v>
      </c>
      <c r="E200" t="b">
        <v>1</v>
      </c>
      <c r="F200" s="5">
        <f t="shared" si="27"/>
        <v>3.6806589310184297</v>
      </c>
      <c r="G200" s="2">
        <f t="shared" ref="G200:G207" si="29">1/(1+EXP(-F200))</f>
        <v>0.97541337911069537</v>
      </c>
      <c r="H200" s="5">
        <f t="shared" ref="H200:H207" si="30">-(E200*LN(G200)+(1-E200)*LN(1-G200))</f>
        <v>2.489391926273735E-2</v>
      </c>
      <c r="I200" s="2">
        <f t="shared" si="28"/>
        <v>39.672526920322341</v>
      </c>
    </row>
    <row r="201" spans="2:9" x14ac:dyDescent="0.2">
      <c r="B201" t="s">
        <v>200</v>
      </c>
      <c r="C201" s="3">
        <v>95</v>
      </c>
      <c r="D201" s="3" t="b">
        <v>0</v>
      </c>
      <c r="E201" t="b">
        <v>1</v>
      </c>
      <c r="F201" s="5">
        <f t="shared" ref="F201:F207" si="31">$B$5+$C$5*C201+$D$5*D201</f>
        <v>1.5841693856354233</v>
      </c>
      <c r="G201" s="2">
        <f t="shared" si="29"/>
        <v>0.82979419442282532</v>
      </c>
      <c r="H201" s="5">
        <f t="shared" si="30"/>
        <v>0.18657756746500814</v>
      </c>
      <c r="I201" s="2">
        <f t="shared" ref="I201:I207" si="32">EXP(F201)</f>
        <v>4.8752402516997577</v>
      </c>
    </row>
    <row r="202" spans="2:9" x14ac:dyDescent="0.2">
      <c r="B202" t="s">
        <v>201</v>
      </c>
      <c r="C202" s="3">
        <v>125</v>
      </c>
      <c r="D202" s="3" t="b">
        <v>0</v>
      </c>
      <c r="E202" t="b">
        <v>1</v>
      </c>
      <c r="F202" s="5">
        <f t="shared" si="31"/>
        <v>5.0783186279404351</v>
      </c>
      <c r="G202" s="2">
        <f t="shared" si="29"/>
        <v>0.99380820143789927</v>
      </c>
      <c r="H202" s="5">
        <f t="shared" si="30"/>
        <v>6.2110472439250494E-3</v>
      </c>
      <c r="I202" s="2">
        <f t="shared" si="32"/>
        <v>160.50396205084564</v>
      </c>
    </row>
    <row r="203" spans="2:9" x14ac:dyDescent="0.2">
      <c r="B203" t="s">
        <v>202</v>
      </c>
      <c r="C203" s="3">
        <v>111</v>
      </c>
      <c r="D203" s="3" t="b">
        <v>0</v>
      </c>
      <c r="E203" t="b">
        <v>1</v>
      </c>
      <c r="F203" s="5">
        <f t="shared" si="31"/>
        <v>3.4477156481980966</v>
      </c>
      <c r="G203" s="2">
        <f t="shared" si="29"/>
        <v>0.96916294332095332</v>
      </c>
      <c r="H203" s="5">
        <f t="shared" si="30"/>
        <v>3.132252506605894E-2</v>
      </c>
      <c r="I203" s="2">
        <f t="shared" si="32"/>
        <v>31.428516456938169</v>
      </c>
    </row>
    <row r="204" spans="2:9" x14ac:dyDescent="0.2">
      <c r="B204" t="s">
        <v>203</v>
      </c>
      <c r="C204" s="3">
        <v>105</v>
      </c>
      <c r="D204" s="3" t="b">
        <v>0</v>
      </c>
      <c r="E204" t="b">
        <v>1</v>
      </c>
      <c r="F204" s="5">
        <f t="shared" si="31"/>
        <v>2.7488857997370939</v>
      </c>
      <c r="G204" s="2">
        <f t="shared" si="29"/>
        <v>0.93985039312754959</v>
      </c>
      <c r="H204" s="5">
        <f t="shared" si="30"/>
        <v>6.2034572632074673E-2</v>
      </c>
      <c r="I204" s="2">
        <f t="shared" si="32"/>
        <v>15.625212565736955</v>
      </c>
    </row>
    <row r="205" spans="2:9" x14ac:dyDescent="0.2">
      <c r="B205" t="s">
        <v>204</v>
      </c>
      <c r="C205" s="3">
        <v>115</v>
      </c>
      <c r="D205" s="3" t="b">
        <v>0</v>
      </c>
      <c r="E205" t="b">
        <v>1</v>
      </c>
      <c r="F205" s="5">
        <f t="shared" si="31"/>
        <v>3.9136022138387645</v>
      </c>
      <c r="G205" s="2">
        <f t="shared" si="29"/>
        <v>0.98042249155981354</v>
      </c>
      <c r="H205" s="5">
        <f t="shared" si="30"/>
        <v>1.9771686383844873E-2</v>
      </c>
      <c r="I205" s="2">
        <f t="shared" si="32"/>
        <v>50.079022800843873</v>
      </c>
    </row>
    <row r="206" spans="2:9" x14ac:dyDescent="0.2">
      <c r="B206" t="s">
        <v>205</v>
      </c>
      <c r="C206" s="3">
        <v>160</v>
      </c>
      <c r="D206" s="3" t="b">
        <v>0</v>
      </c>
      <c r="E206" t="b">
        <v>1</v>
      </c>
      <c r="F206" s="5">
        <f t="shared" si="31"/>
        <v>9.1548260772962813</v>
      </c>
      <c r="G206" s="2">
        <f t="shared" si="29"/>
        <v>0.99989430276032298</v>
      </c>
      <c r="H206" s="5">
        <f t="shared" si="30"/>
        <v>1.0570282602389826E-4</v>
      </c>
      <c r="I206" s="2">
        <f t="shared" si="32"/>
        <v>9459.9850082802586</v>
      </c>
    </row>
    <row r="207" spans="2:9" x14ac:dyDescent="0.2">
      <c r="B207" t="s">
        <v>206</v>
      </c>
      <c r="C207" s="3">
        <v>95</v>
      </c>
      <c r="D207" s="3" t="b">
        <v>0</v>
      </c>
      <c r="E207" t="b">
        <v>1</v>
      </c>
      <c r="F207" s="5">
        <f t="shared" si="31"/>
        <v>1.5841693856354233</v>
      </c>
      <c r="G207" s="2">
        <f t="shared" si="29"/>
        <v>0.82979419442282532</v>
      </c>
      <c r="H207" s="5">
        <f t="shared" si="30"/>
        <v>0.18657756746500814</v>
      </c>
      <c r="I207" s="2">
        <f t="shared" si="32"/>
        <v>4.8752402516997577</v>
      </c>
    </row>
  </sheetData>
  <mergeCells count="5">
    <mergeCell ref="AC7:AD7"/>
    <mergeCell ref="AE7:AF7"/>
    <mergeCell ref="AG7:AH7"/>
    <mergeCell ref="AI7:AK7"/>
    <mergeCell ref="AL7:AN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C165-985E-4D6C-8F07-81FBA97C1032}">
  <dimension ref="B1:AN207"/>
  <sheetViews>
    <sheetView topLeftCell="A4" zoomScale="86" workbookViewId="0">
      <selection activeCell="Q10" sqref="Q10"/>
    </sheetView>
  </sheetViews>
  <sheetFormatPr baseColWidth="10" defaultColWidth="8.83203125" defaultRowHeight="15" x14ac:dyDescent="0.2"/>
  <cols>
    <col min="2" max="2" width="9.83203125" bestFit="1" customWidth="1"/>
    <col min="6" max="6" width="9.83203125" bestFit="1" customWidth="1"/>
    <col min="8" max="8" width="9.5" bestFit="1" customWidth="1"/>
    <col min="13" max="13" width="10.5" bestFit="1" customWidth="1"/>
    <col min="14" max="14" width="9.33203125" bestFit="1" customWidth="1"/>
    <col min="17" max="18" width="9.33203125" bestFit="1" customWidth="1"/>
    <col min="19" max="19" width="10.83203125" bestFit="1" customWidth="1"/>
    <col min="20" max="20" width="9.83203125" bestFit="1" customWidth="1"/>
    <col min="29" max="30" width="10.33203125" bestFit="1" customWidth="1"/>
    <col min="31" max="31" width="12" bestFit="1" customWidth="1"/>
    <col min="32" max="32" width="9.1640625" customWidth="1"/>
    <col min="33" max="33" width="9.83203125" bestFit="1" customWidth="1"/>
    <col min="37" max="37" width="9.83203125" bestFit="1" customWidth="1"/>
  </cols>
  <sheetData>
    <row r="1" spans="2:40" x14ac:dyDescent="0.2">
      <c r="B1">
        <v>-7.6329769085715746</v>
      </c>
      <c r="C1">
        <v>9.2239064447379157E-2</v>
      </c>
      <c r="D1">
        <v>0</v>
      </c>
    </row>
    <row r="3" spans="2:40" x14ac:dyDescent="0.2">
      <c r="H3" t="s">
        <v>238</v>
      </c>
    </row>
    <row r="4" spans="2:40" x14ac:dyDescent="0.2">
      <c r="B4" t="s">
        <v>210</v>
      </c>
      <c r="C4" t="s">
        <v>211</v>
      </c>
      <c r="D4" t="s">
        <v>226</v>
      </c>
      <c r="H4" s="5">
        <f>SUM(H8:H207)</f>
        <v>52.239458704359265</v>
      </c>
      <c r="I4" t="s">
        <v>237</v>
      </c>
    </row>
    <row r="5" spans="2:40" x14ac:dyDescent="0.2">
      <c r="B5">
        <v>-9.4806365483304482</v>
      </c>
      <c r="C5">
        <v>0.11647164141016707</v>
      </c>
      <c r="D5">
        <v>-1.6282437082143422</v>
      </c>
      <c r="O5">
        <f>MAX(O9:O19)</f>
        <v>180</v>
      </c>
      <c r="P5">
        <f>MAX(P9:P19)</f>
        <v>20</v>
      </c>
    </row>
    <row r="6" spans="2:40" x14ac:dyDescent="0.2">
      <c r="B6">
        <f>EXP(B5)</f>
        <v>7.63153432859984E-5</v>
      </c>
      <c r="C6">
        <f>EXP(C5)</f>
        <v>1.1235256484123946</v>
      </c>
      <c r="D6">
        <f>EXP(D5)</f>
        <v>0.19627398598384355</v>
      </c>
      <c r="O6" t="b">
        <v>1</v>
      </c>
      <c r="P6" t="b">
        <v>0</v>
      </c>
    </row>
    <row r="7" spans="2:40" s="1" customFormat="1" ht="80" x14ac:dyDescent="0.2">
      <c r="B7" s="1" t="s">
        <v>207</v>
      </c>
      <c r="C7" s="1" t="s">
        <v>208</v>
      </c>
      <c r="D7" s="1" t="s">
        <v>227</v>
      </c>
      <c r="E7" s="1" t="s">
        <v>209</v>
      </c>
      <c r="F7" s="1" t="s">
        <v>212</v>
      </c>
      <c r="G7" s="1" t="s">
        <v>213</v>
      </c>
      <c r="H7" s="1" t="s">
        <v>214</v>
      </c>
      <c r="I7" s="1" t="s">
        <v>215</v>
      </c>
      <c r="AC7" s="43" t="s">
        <v>212</v>
      </c>
      <c r="AD7" s="43"/>
      <c r="AE7" s="43" t="s">
        <v>221</v>
      </c>
      <c r="AF7" s="43"/>
      <c r="AG7" s="43" t="s">
        <v>232</v>
      </c>
      <c r="AH7" s="43"/>
      <c r="AI7" s="43" t="s">
        <v>234</v>
      </c>
      <c r="AJ7" s="43"/>
      <c r="AK7" s="43"/>
      <c r="AL7" s="43" t="s">
        <v>235</v>
      </c>
      <c r="AM7" s="43"/>
      <c r="AN7" s="43"/>
    </row>
    <row r="8" spans="2:40" ht="16" x14ac:dyDescent="0.2">
      <c r="B8" t="s">
        <v>7</v>
      </c>
      <c r="C8" s="3">
        <v>112</v>
      </c>
      <c r="D8" s="3" t="b">
        <v>1</v>
      </c>
      <c r="E8" t="b">
        <v>0</v>
      </c>
      <c r="F8" s="5">
        <f>$B$5+$C$5*C8+$D$5*D8</f>
        <v>1.935943581393921</v>
      </c>
      <c r="G8" s="2">
        <f t="shared" ref="G8:G71" si="0">1/(1+EXP(-F8))</f>
        <v>0.8739058262856344</v>
      </c>
      <c r="H8" s="5">
        <f t="shared" ref="H8:H71" si="1">-(E8*LN(G8)+(1-E8)*LN(1-G8))</f>
        <v>2.070726240771267</v>
      </c>
      <c r="I8" s="2">
        <f>EXP(F8)</f>
        <v>6.9305805378862813</v>
      </c>
      <c r="M8" t="s">
        <v>228</v>
      </c>
      <c r="O8" t="s">
        <v>216</v>
      </c>
      <c r="P8" t="s">
        <v>217</v>
      </c>
      <c r="AC8" t="s">
        <v>230</v>
      </c>
      <c r="AD8" t="s">
        <v>224</v>
      </c>
      <c r="AE8" t="s">
        <v>231</v>
      </c>
      <c r="AF8" t="s">
        <v>224</v>
      </c>
      <c r="AG8" t="s">
        <v>230</v>
      </c>
      <c r="AH8" t="s">
        <v>224</v>
      </c>
      <c r="AI8" t="s">
        <v>233</v>
      </c>
      <c r="AJ8" s="1" t="s">
        <v>217</v>
      </c>
      <c r="AK8" t="s">
        <v>236</v>
      </c>
      <c r="AL8" t="s">
        <v>233</v>
      </c>
      <c r="AM8" s="1" t="s">
        <v>217</v>
      </c>
      <c r="AN8" t="s">
        <v>236</v>
      </c>
    </row>
    <row r="9" spans="2:40" x14ac:dyDescent="0.2">
      <c r="B9" t="s">
        <v>8</v>
      </c>
      <c r="C9" s="3">
        <v>105</v>
      </c>
      <c r="D9" s="3" t="b">
        <v>0</v>
      </c>
      <c r="E9" t="b">
        <v>1</v>
      </c>
      <c r="F9" s="5">
        <f t="shared" ref="F9:F72" si="2">$B$5+$C$5*C9+$D$5*D9</f>
        <v>2.7488857997370939</v>
      </c>
      <c r="G9" s="2">
        <f t="shared" si="0"/>
        <v>0.93985039312754959</v>
      </c>
      <c r="H9" s="5">
        <f t="shared" si="1"/>
        <v>6.2034572632074673E-2</v>
      </c>
      <c r="I9" s="2">
        <f t="shared" ref="I9:I72" si="3">EXP(F9)</f>
        <v>15.625212565736955</v>
      </c>
      <c r="K9">
        <v>1</v>
      </c>
      <c r="L9">
        <v>0</v>
      </c>
      <c r="M9" s="5">
        <v>0</v>
      </c>
      <c r="N9" s="6">
        <f t="shared" ref="N9:N18" si="4">COUNTIF(probability,"&lt;="&amp;M9)</f>
        <v>0</v>
      </c>
      <c r="O9">
        <f>COUNTIFS(probability,"&lt;="&amp;$M9,On_Time,O$6)</f>
        <v>0</v>
      </c>
      <c r="P9">
        <f t="shared" ref="O9:P19" si="5">COUNTIFS(probability,"&lt;="&amp;$M9,On_Time,P$6)</f>
        <v>0</v>
      </c>
      <c r="Q9" s="5">
        <v>0</v>
      </c>
      <c r="R9" s="5">
        <v>0</v>
      </c>
      <c r="AB9">
        <v>80</v>
      </c>
      <c r="AC9" s="2">
        <f>$B$5+$C$5*AB9</f>
        <v>-0.16290523551708347</v>
      </c>
      <c r="AD9" s="2">
        <f>AC9+$D$5</f>
        <v>-1.7911489437314256</v>
      </c>
      <c r="AE9" s="3">
        <f>EXP(AC9)</f>
        <v>0.8496717032991663</v>
      </c>
      <c r="AF9" s="3">
        <f>EXP(AD9)</f>
        <v>0.16676845198420903</v>
      </c>
      <c r="AG9" s="4">
        <f>1/(1+AE9)</f>
        <v>0.54063648063402292</v>
      </c>
      <c r="AH9" s="4">
        <f>1/(1+AF9)</f>
        <v>0.8570680826169047</v>
      </c>
      <c r="AI9">
        <f t="shared" ref="AI9:AI17" si="6">COUNTIFS(rush,"FALSE",Time,"&lt;="&amp;AVERAGE($AB9,$AB10))</f>
        <v>0</v>
      </c>
      <c r="AJ9">
        <f>COUNTIFS(rush, "FALSE",Time,"&lt;="&amp;AVERAGE($AB9,$AB10),On_Time,"FALSE")</f>
        <v>0</v>
      </c>
      <c r="AL9">
        <f t="shared" ref="AL9:AL17" si="7">COUNTIFS(rush,"TRUE",Time,"&lt;="&amp;AVERAGE($AB9,$AB10))</f>
        <v>0</v>
      </c>
      <c r="AM9">
        <f t="shared" ref="AM9:AM17" si="8">COUNTIFS(rush, "TRUE",Time,"&lt;="&amp;AVERAGE($AB9,$AB10),On_Time,"FALSE")</f>
        <v>0</v>
      </c>
    </row>
    <row r="10" spans="2:40" x14ac:dyDescent="0.2">
      <c r="B10" t="s">
        <v>9</v>
      </c>
      <c r="C10" s="3">
        <v>119</v>
      </c>
      <c r="D10" s="3" t="b">
        <v>1</v>
      </c>
      <c r="E10" t="b">
        <v>1</v>
      </c>
      <c r="F10" s="5">
        <f t="shared" si="2"/>
        <v>2.7512450712650902</v>
      </c>
      <c r="G10" s="2">
        <f t="shared" si="0"/>
        <v>0.9399836282731262</v>
      </c>
      <c r="H10" s="5">
        <f t="shared" si="1"/>
        <v>6.1892820600477294E-2</v>
      </c>
      <c r="I10" s="2">
        <f t="shared" si="3"/>
        <v>15.662120205314308</v>
      </c>
      <c r="K10">
        <v>0.9</v>
      </c>
      <c r="L10">
        <v>0.1</v>
      </c>
      <c r="M10" s="5">
        <f t="shared" ref="M10:M18" si="9">PERCENTILE(probability,L10)</f>
        <v>0.75367005828746991</v>
      </c>
      <c r="N10" s="6">
        <f t="shared" si="4"/>
        <v>21</v>
      </c>
      <c r="O10">
        <f t="shared" si="5"/>
        <v>12</v>
      </c>
      <c r="P10">
        <f t="shared" si="5"/>
        <v>9</v>
      </c>
      <c r="Q10" s="5">
        <v>0.1</v>
      </c>
      <c r="R10" s="5">
        <v>0.1</v>
      </c>
      <c r="AB10">
        <v>90</v>
      </c>
      <c r="AC10" s="2">
        <f t="shared" ref="AC10:AC17" si="10">$B$5+$C$5*AB10</f>
        <v>1.0018111785845871</v>
      </c>
      <c r="AD10" s="2">
        <f t="shared" ref="AD10:AD17" si="11">AC10+$D$5</f>
        <v>-0.62643252962975504</v>
      </c>
      <c r="AE10" s="3">
        <f t="shared" ref="AE10:AF17" si="12">EXP(AC10)</f>
        <v>2.7232095834687238</v>
      </c>
      <c r="AF10" s="3">
        <f t="shared" si="12"/>
        <v>0.53449519961680869</v>
      </c>
      <c r="AG10" s="4">
        <f t="shared" ref="AG10:AH17" si="13">1/(1+AE10)</f>
        <v>0.26858547110537656</v>
      </c>
      <c r="AH10" s="4">
        <f t="shared" si="13"/>
        <v>0.65168010968670231</v>
      </c>
      <c r="AI10">
        <f t="shared" si="6"/>
        <v>17</v>
      </c>
      <c r="AJ10">
        <f t="shared" ref="AJ10:AJ17" si="14">COUNTIFS(rush, "FALSE",Time,"&lt;="&amp;AVERAGE($AB10,AB11),On_Time,"FALSE")</f>
        <v>5</v>
      </c>
      <c r="AK10" s="4">
        <f>(AJ10-AJ9)/(AI10-AI9)</f>
        <v>0.29411764705882354</v>
      </c>
      <c r="AL10">
        <f t="shared" si="7"/>
        <v>3</v>
      </c>
      <c r="AM10">
        <f t="shared" si="8"/>
        <v>2</v>
      </c>
      <c r="AN10" s="4">
        <f>(AM10-AM9)/(AL10-AL9)</f>
        <v>0.66666666666666663</v>
      </c>
    </row>
    <row r="11" spans="2:40" x14ac:dyDescent="0.2">
      <c r="B11" t="s">
        <v>10</v>
      </c>
      <c r="C11" s="3">
        <v>129</v>
      </c>
      <c r="D11" s="3" t="b">
        <v>0</v>
      </c>
      <c r="E11" t="b">
        <v>1</v>
      </c>
      <c r="F11" s="5">
        <f t="shared" si="2"/>
        <v>5.544205193581103</v>
      </c>
      <c r="G11" s="2">
        <f t="shared" si="0"/>
        <v>0.99610517924084363</v>
      </c>
      <c r="H11" s="5">
        <f t="shared" si="1"/>
        <v>3.90242532556691E-3</v>
      </c>
      <c r="I11" s="2">
        <f t="shared" si="3"/>
        <v>255.75122472558309</v>
      </c>
      <c r="K11">
        <v>0.8</v>
      </c>
      <c r="L11">
        <v>0.2</v>
      </c>
      <c r="M11" s="5">
        <f t="shared" si="9"/>
        <v>0.82644856593643068</v>
      </c>
      <c r="N11" s="6">
        <f t="shared" si="4"/>
        <v>40</v>
      </c>
      <c r="O11">
        <f t="shared" si="5"/>
        <v>28</v>
      </c>
      <c r="P11">
        <f t="shared" si="5"/>
        <v>12</v>
      </c>
      <c r="Q11" s="5">
        <v>0.2</v>
      </c>
      <c r="R11" s="5">
        <v>0.2</v>
      </c>
      <c r="AB11">
        <v>100</v>
      </c>
      <c r="AC11" s="2">
        <f t="shared" si="10"/>
        <v>2.1665275926862577</v>
      </c>
      <c r="AD11" s="2">
        <f t="shared" si="11"/>
        <v>0.53828388447191555</v>
      </c>
      <c r="AE11" s="3">
        <f t="shared" si="12"/>
        <v>8.7279244521160653</v>
      </c>
      <c r="AF11" s="3">
        <f t="shared" si="12"/>
        <v>1.7130645215826741</v>
      </c>
      <c r="AG11" s="4">
        <f t="shared" si="13"/>
        <v>0.10279685095441661</v>
      </c>
      <c r="AH11" s="4">
        <f t="shared" si="13"/>
        <v>0.36858688469990647</v>
      </c>
      <c r="AI11">
        <f t="shared" si="6"/>
        <v>52</v>
      </c>
      <c r="AJ11">
        <f t="shared" si="14"/>
        <v>8</v>
      </c>
      <c r="AK11" s="4">
        <f t="shared" ref="AK11:AK17" si="15">(AJ11-AJ10)/(AI11-AI10)</f>
        <v>8.5714285714285715E-2</v>
      </c>
      <c r="AL11">
        <f t="shared" si="7"/>
        <v>17</v>
      </c>
      <c r="AM11">
        <f t="shared" si="8"/>
        <v>7</v>
      </c>
      <c r="AN11" s="4">
        <f>(AM11-AM10)/(AL11-AL10)</f>
        <v>0.35714285714285715</v>
      </c>
    </row>
    <row r="12" spans="2:40" x14ac:dyDescent="0.2">
      <c r="B12" t="s">
        <v>11</v>
      </c>
      <c r="C12" s="3">
        <v>116</v>
      </c>
      <c r="D12" s="3" t="b">
        <v>1</v>
      </c>
      <c r="E12" t="b">
        <v>1</v>
      </c>
      <c r="F12" s="5">
        <f t="shared" si="2"/>
        <v>2.4018301470345889</v>
      </c>
      <c r="G12" s="2">
        <f t="shared" si="0"/>
        <v>0.91696675494627755</v>
      </c>
      <c r="H12" s="5">
        <f t="shared" si="1"/>
        <v>8.6684061530876738E-2</v>
      </c>
      <c r="I12" s="2">
        <f t="shared" si="3"/>
        <v>11.043368886197335</v>
      </c>
      <c r="K12">
        <v>0.7</v>
      </c>
      <c r="L12">
        <v>0.3</v>
      </c>
      <c r="M12" s="5">
        <f t="shared" si="9"/>
        <v>0.8739058262856344</v>
      </c>
      <c r="N12" s="6">
        <f t="shared" si="4"/>
        <v>61</v>
      </c>
      <c r="O12">
        <f t="shared" si="5"/>
        <v>45</v>
      </c>
      <c r="P12">
        <f t="shared" si="5"/>
        <v>16</v>
      </c>
      <c r="Q12" s="5">
        <v>0.3</v>
      </c>
      <c r="R12" s="5">
        <v>0.3</v>
      </c>
      <c r="AB12">
        <v>110</v>
      </c>
      <c r="AC12" s="2">
        <f t="shared" si="10"/>
        <v>3.3312440067879301</v>
      </c>
      <c r="AD12" s="2">
        <f t="shared" si="11"/>
        <v>1.7030002985735879</v>
      </c>
      <c r="AE12" s="6">
        <f t="shared" si="12"/>
        <v>27.973118816956656</v>
      </c>
      <c r="AF12" s="6">
        <f t="shared" si="12"/>
        <v>5.4903955306037409</v>
      </c>
      <c r="AG12" s="4">
        <f t="shared" si="13"/>
        <v>3.4514751632977299E-2</v>
      </c>
      <c r="AH12" s="4">
        <f t="shared" si="13"/>
        <v>0.15407381496008446</v>
      </c>
      <c r="AI12">
        <f t="shared" si="6"/>
        <v>94</v>
      </c>
      <c r="AJ12">
        <f t="shared" si="14"/>
        <v>8</v>
      </c>
      <c r="AK12" s="4">
        <f t="shared" si="15"/>
        <v>0</v>
      </c>
      <c r="AL12">
        <f t="shared" si="7"/>
        <v>39</v>
      </c>
      <c r="AM12">
        <f t="shared" si="8"/>
        <v>10</v>
      </c>
      <c r="AN12" s="4">
        <f>(AM12-AM11)/(AL12-AL11)</f>
        <v>0.13636363636363635</v>
      </c>
    </row>
    <row r="13" spans="2:40" x14ac:dyDescent="0.2">
      <c r="B13" t="s">
        <v>12</v>
      </c>
      <c r="C13" s="3">
        <v>96</v>
      </c>
      <c r="D13" s="3" t="b">
        <v>1</v>
      </c>
      <c r="E13" t="b">
        <v>1</v>
      </c>
      <c r="F13" s="5">
        <f t="shared" si="2"/>
        <v>7.239731883124767E-2</v>
      </c>
      <c r="G13" s="2">
        <f>1/(1+EXP(-F13))</f>
        <v>0.51809142840616385</v>
      </c>
      <c r="H13" s="5">
        <f t="shared" si="1"/>
        <v>0.65760354958282352</v>
      </c>
      <c r="I13" s="2">
        <f t="shared" si="3"/>
        <v>1.0750824097041036</v>
      </c>
      <c r="K13">
        <v>0.6</v>
      </c>
      <c r="L13">
        <v>0.4</v>
      </c>
      <c r="M13" s="5">
        <f t="shared" si="9"/>
        <v>0.92534972308336871</v>
      </c>
      <c r="N13" s="6">
        <f t="shared" si="4"/>
        <v>80</v>
      </c>
      <c r="O13">
        <f t="shared" si="5"/>
        <v>62</v>
      </c>
      <c r="P13">
        <f t="shared" si="5"/>
        <v>18</v>
      </c>
      <c r="Q13" s="5">
        <v>0.4</v>
      </c>
      <c r="R13" s="5">
        <v>0.4</v>
      </c>
      <c r="AB13">
        <v>120</v>
      </c>
      <c r="AC13" s="2">
        <f t="shared" si="10"/>
        <v>4.4959604208896007</v>
      </c>
      <c r="AD13" s="2">
        <f t="shared" si="11"/>
        <v>2.8677167126752585</v>
      </c>
      <c r="AE13" s="6">
        <f t="shared" si="12"/>
        <v>89.654233448120536</v>
      </c>
      <c r="AF13" s="6">
        <f t="shared" si="12"/>
        <v>17.596793759188646</v>
      </c>
      <c r="AG13" s="4">
        <f t="shared" si="13"/>
        <v>1.1030924447364926E-2</v>
      </c>
      <c r="AH13" s="4">
        <f t="shared" si="13"/>
        <v>5.3772710121383238E-2</v>
      </c>
      <c r="AI13">
        <f t="shared" si="6"/>
        <v>128</v>
      </c>
      <c r="AJ13">
        <f t="shared" si="14"/>
        <v>9</v>
      </c>
      <c r="AK13" s="4">
        <f t="shared" si="15"/>
        <v>2.9411764705882353E-2</v>
      </c>
      <c r="AL13">
        <f t="shared" si="7"/>
        <v>51</v>
      </c>
      <c r="AM13">
        <f t="shared" si="8"/>
        <v>11</v>
      </c>
      <c r="AN13" s="4">
        <f>(AM13-AM12)/(AL13-AL12)</f>
        <v>8.3333333333333329E-2</v>
      </c>
    </row>
    <row r="14" spans="2:40" x14ac:dyDescent="0.2">
      <c r="B14" t="s">
        <v>13</v>
      </c>
      <c r="C14" s="3">
        <v>103</v>
      </c>
      <c r="D14" s="3" t="b">
        <v>0</v>
      </c>
      <c r="E14" t="b">
        <v>1</v>
      </c>
      <c r="F14" s="5">
        <f t="shared" si="2"/>
        <v>2.5159425169167591</v>
      </c>
      <c r="G14" s="2">
        <f t="shared" si="0"/>
        <v>0.92525191978283494</v>
      </c>
      <c r="H14" s="5">
        <f t="shared" si="1"/>
        <v>7.7689232837900024E-2</v>
      </c>
      <c r="I14" s="2">
        <f t="shared" si="3"/>
        <v>12.378270011680669</v>
      </c>
      <c r="K14">
        <v>0.5</v>
      </c>
      <c r="L14">
        <v>0.5</v>
      </c>
      <c r="M14" s="5">
        <f t="shared" si="9"/>
        <v>0.94610712084376336</v>
      </c>
      <c r="N14" s="6">
        <f t="shared" si="4"/>
        <v>104</v>
      </c>
      <c r="O14">
        <f t="shared" si="5"/>
        <v>86</v>
      </c>
      <c r="P14">
        <f t="shared" si="5"/>
        <v>18</v>
      </c>
      <c r="Q14" s="5">
        <v>0.5</v>
      </c>
      <c r="R14" s="5">
        <v>0.5</v>
      </c>
      <c r="AB14">
        <v>130</v>
      </c>
      <c r="AC14" s="2">
        <f t="shared" si="10"/>
        <v>5.6606768349912713</v>
      </c>
      <c r="AD14" s="2">
        <f t="shared" si="11"/>
        <v>4.0324331267769296</v>
      </c>
      <c r="AE14" s="6">
        <f t="shared" si="12"/>
        <v>287.34306059207512</v>
      </c>
      <c r="AF14" s="6">
        <f t="shared" si="12"/>
        <v>56.397967847203688</v>
      </c>
      <c r="AG14" s="4">
        <f t="shared" si="13"/>
        <v>3.4680910924182796E-3</v>
      </c>
      <c r="AH14" s="4">
        <f t="shared" si="13"/>
        <v>1.7422219592548135E-2</v>
      </c>
      <c r="AI14">
        <f t="shared" si="6"/>
        <v>135</v>
      </c>
      <c r="AJ14">
        <f t="shared" si="14"/>
        <v>9</v>
      </c>
      <c r="AK14" s="4">
        <f t="shared" si="15"/>
        <v>0</v>
      </c>
      <c r="AL14">
        <f t="shared" si="7"/>
        <v>56</v>
      </c>
      <c r="AM14">
        <f t="shared" si="8"/>
        <v>11</v>
      </c>
      <c r="AN14" s="4">
        <f>(AM14-AM13)/(AL14-AL13)</f>
        <v>0</v>
      </c>
    </row>
    <row r="15" spans="2:40" x14ac:dyDescent="0.2">
      <c r="B15" t="s">
        <v>14</v>
      </c>
      <c r="C15" s="3">
        <v>93</v>
      </c>
      <c r="D15" s="3" t="b">
        <v>1</v>
      </c>
      <c r="E15" t="b">
        <v>0</v>
      </c>
      <c r="F15" s="5">
        <f t="shared" si="2"/>
        <v>-0.27701760539925369</v>
      </c>
      <c r="G15" s="2">
        <f t="shared" si="0"/>
        <v>0.43118510097595719</v>
      </c>
      <c r="H15" s="5">
        <f t="shared" si="1"/>
        <v>0.56420020705267815</v>
      </c>
      <c r="I15" s="2">
        <f t="shared" si="3"/>
        <v>0.75804115137590944</v>
      </c>
      <c r="K15">
        <v>0.4</v>
      </c>
      <c r="L15">
        <v>0.6</v>
      </c>
      <c r="M15" s="5">
        <f t="shared" si="9"/>
        <v>0.96147390559396373</v>
      </c>
      <c r="N15" s="6">
        <f t="shared" si="4"/>
        <v>121</v>
      </c>
      <c r="O15">
        <f t="shared" si="5"/>
        <v>102</v>
      </c>
      <c r="P15">
        <f t="shared" si="5"/>
        <v>19</v>
      </c>
      <c r="Q15" s="5">
        <v>0.6</v>
      </c>
      <c r="R15" s="5">
        <v>0.6</v>
      </c>
      <c r="AB15">
        <v>140</v>
      </c>
      <c r="AC15" s="2">
        <f t="shared" si="10"/>
        <v>6.8253932490929401</v>
      </c>
      <c r="AD15" s="2">
        <f t="shared" si="11"/>
        <v>5.1971495408785984</v>
      </c>
      <c r="AE15" s="6">
        <f t="shared" si="12"/>
        <v>920.93849107748633</v>
      </c>
      <c r="AF15" s="6">
        <f t="shared" si="12"/>
        <v>180.75626848972465</v>
      </c>
      <c r="AG15" s="4">
        <f t="shared" si="13"/>
        <v>1.0846710595967001E-3</v>
      </c>
      <c r="AH15" s="4">
        <f t="shared" si="13"/>
        <v>5.5018735161617479E-3</v>
      </c>
      <c r="AI15">
        <f t="shared" si="6"/>
        <v>139</v>
      </c>
      <c r="AJ15">
        <f t="shared" si="14"/>
        <v>9</v>
      </c>
      <c r="AK15" s="4">
        <f t="shared" si="15"/>
        <v>0</v>
      </c>
      <c r="AL15">
        <f t="shared" si="7"/>
        <v>56</v>
      </c>
      <c r="AM15">
        <f t="shared" si="8"/>
        <v>11</v>
      </c>
      <c r="AN15" s="4"/>
    </row>
    <row r="16" spans="2:40" x14ac:dyDescent="0.2">
      <c r="B16" t="s">
        <v>15</v>
      </c>
      <c r="C16" s="3">
        <v>108</v>
      </c>
      <c r="D16" s="3" t="b">
        <v>0</v>
      </c>
      <c r="E16" t="b">
        <v>1</v>
      </c>
      <c r="F16" s="5">
        <f t="shared" si="2"/>
        <v>3.0983007239675953</v>
      </c>
      <c r="G16" s="2">
        <f t="shared" si="0"/>
        <v>0.9568225971436537</v>
      </c>
      <c r="H16" s="5">
        <f t="shared" si="1"/>
        <v>4.4137278648630519E-2</v>
      </c>
      <c r="I16" s="2">
        <f t="shared" si="3"/>
        <v>22.160262865440494</v>
      </c>
      <c r="K16">
        <v>0.3</v>
      </c>
      <c r="L16">
        <v>0.7</v>
      </c>
      <c r="M16" s="5">
        <f t="shared" si="9"/>
        <v>0.97541337911069537</v>
      </c>
      <c r="N16" s="6">
        <f t="shared" si="4"/>
        <v>142</v>
      </c>
      <c r="O16">
        <f t="shared" si="5"/>
        <v>123</v>
      </c>
      <c r="P16">
        <f t="shared" si="5"/>
        <v>19</v>
      </c>
      <c r="Q16" s="5">
        <v>0.7</v>
      </c>
      <c r="R16" s="5">
        <v>0.7</v>
      </c>
      <c r="AB16">
        <v>150</v>
      </c>
      <c r="AC16" s="2">
        <f t="shared" si="10"/>
        <v>7.9901096631946125</v>
      </c>
      <c r="AD16" s="2">
        <f t="shared" si="11"/>
        <v>6.3618659549802707</v>
      </c>
      <c r="AE16" s="6">
        <f t="shared" si="12"/>
        <v>2951.6206258835659</v>
      </c>
      <c r="AF16" s="6">
        <f t="shared" si="12"/>
        <v>579.32634535429486</v>
      </c>
      <c r="AG16" s="4">
        <f t="shared" si="13"/>
        <v>3.3868218328954872E-4</v>
      </c>
      <c r="AH16" s="4">
        <f t="shared" si="13"/>
        <v>1.7231683655331731E-3</v>
      </c>
      <c r="AI16">
        <f t="shared" si="6"/>
        <v>143</v>
      </c>
      <c r="AJ16">
        <f t="shared" si="14"/>
        <v>9</v>
      </c>
      <c r="AK16" s="4">
        <f t="shared" si="15"/>
        <v>0</v>
      </c>
      <c r="AL16">
        <f t="shared" si="7"/>
        <v>56</v>
      </c>
      <c r="AM16">
        <f t="shared" si="8"/>
        <v>11</v>
      </c>
      <c r="AN16" s="4"/>
    </row>
    <row r="17" spans="2:40" x14ac:dyDescent="0.2">
      <c r="B17" t="s">
        <v>16</v>
      </c>
      <c r="C17" s="3">
        <v>112</v>
      </c>
      <c r="D17" s="3" t="b">
        <v>0</v>
      </c>
      <c r="E17" t="b">
        <v>1</v>
      </c>
      <c r="F17" s="5">
        <f t="shared" si="2"/>
        <v>3.5641872896082631</v>
      </c>
      <c r="G17" s="2">
        <f t="shared" si="0"/>
        <v>0.97245994213485643</v>
      </c>
      <c r="H17" s="5">
        <f t="shared" si="1"/>
        <v>2.7926394944723477E-2</v>
      </c>
      <c r="I17" s="2">
        <f t="shared" si="3"/>
        <v>35.310744330921054</v>
      </c>
      <c r="K17">
        <v>0.2</v>
      </c>
      <c r="L17">
        <v>0.8</v>
      </c>
      <c r="M17" s="5">
        <f t="shared" si="9"/>
        <v>0.98611572947677839</v>
      </c>
      <c r="N17" s="6">
        <f t="shared" si="4"/>
        <v>161</v>
      </c>
      <c r="O17">
        <f t="shared" si="5"/>
        <v>142</v>
      </c>
      <c r="P17">
        <f t="shared" si="5"/>
        <v>19</v>
      </c>
      <c r="Q17" s="5">
        <v>0.8</v>
      </c>
      <c r="R17" s="5">
        <v>0.8</v>
      </c>
      <c r="AB17">
        <v>160</v>
      </c>
      <c r="AC17" s="2">
        <f t="shared" si="10"/>
        <v>9.1548260772962813</v>
      </c>
      <c r="AD17" s="2">
        <f t="shared" si="11"/>
        <v>7.5265823690819396</v>
      </c>
      <c r="AE17" s="6">
        <f t="shared" si="12"/>
        <v>9459.9850082802586</v>
      </c>
      <c r="AF17" s="6">
        <f t="shared" si="12"/>
        <v>1856.7489649225706</v>
      </c>
      <c r="AG17" s="4">
        <f t="shared" si="13"/>
        <v>1.0569723967692577E-4</v>
      </c>
      <c r="AH17" s="4">
        <f t="shared" si="13"/>
        <v>5.3828586040508388E-4</v>
      </c>
      <c r="AI17">
        <f t="shared" si="6"/>
        <v>144</v>
      </c>
      <c r="AJ17">
        <f t="shared" si="14"/>
        <v>9</v>
      </c>
      <c r="AK17" s="4">
        <f t="shared" si="15"/>
        <v>0</v>
      </c>
      <c r="AL17">
        <f t="shared" si="7"/>
        <v>56</v>
      </c>
      <c r="AM17">
        <f t="shared" si="8"/>
        <v>11</v>
      </c>
      <c r="AN17" s="4"/>
    </row>
    <row r="18" spans="2:40" x14ac:dyDescent="0.2">
      <c r="B18" t="s">
        <v>17</v>
      </c>
      <c r="C18" s="3">
        <v>92</v>
      </c>
      <c r="D18" s="3" t="b">
        <v>0</v>
      </c>
      <c r="E18" t="b">
        <v>1</v>
      </c>
      <c r="F18" s="5">
        <f t="shared" si="2"/>
        <v>1.234754461404922</v>
      </c>
      <c r="G18" s="2">
        <f t="shared" si="0"/>
        <v>0.77464963272735632</v>
      </c>
      <c r="H18" s="5">
        <f t="shared" si="1"/>
        <v>0.25534443865425016</v>
      </c>
      <c r="I18" s="2">
        <f t="shared" si="3"/>
        <v>3.4375343697138696</v>
      </c>
      <c r="K18">
        <v>0.1</v>
      </c>
      <c r="L18">
        <v>0.9</v>
      </c>
      <c r="M18" s="5">
        <f t="shared" si="9"/>
        <v>0.99304867220046777</v>
      </c>
      <c r="N18" s="6">
        <f t="shared" si="4"/>
        <v>182</v>
      </c>
      <c r="O18">
        <f t="shared" si="5"/>
        <v>162</v>
      </c>
      <c r="P18">
        <f t="shared" si="5"/>
        <v>20</v>
      </c>
      <c r="Q18" s="5">
        <v>0.9</v>
      </c>
      <c r="R18" s="5">
        <v>0.9</v>
      </c>
      <c r="AC18" s="2"/>
      <c r="AD18" s="2"/>
      <c r="AE18" s="2"/>
      <c r="AF18" s="2"/>
      <c r="AG18" s="4"/>
      <c r="AH18" s="4"/>
      <c r="AK18" s="4"/>
    </row>
    <row r="19" spans="2:40" x14ac:dyDescent="0.2">
      <c r="B19" t="s">
        <v>18</v>
      </c>
      <c r="C19" s="3">
        <v>118</v>
      </c>
      <c r="D19" s="3" t="b">
        <v>0</v>
      </c>
      <c r="E19" t="b">
        <v>1</v>
      </c>
      <c r="F19" s="5">
        <f t="shared" si="2"/>
        <v>4.2630171380692659</v>
      </c>
      <c r="G19" s="2">
        <f t="shared" si="0"/>
        <v>0.98611572947677839</v>
      </c>
      <c r="H19" s="5">
        <f t="shared" si="1"/>
        <v>1.3981558572635991E-2</v>
      </c>
      <c r="I19" s="2">
        <f t="shared" si="3"/>
        <v>71.023949571385998</v>
      </c>
      <c r="K19">
        <v>0</v>
      </c>
      <c r="L19">
        <v>1</v>
      </c>
      <c r="M19" s="5">
        <f>PERCENTILE(probability,L19)</f>
        <v>0.99989430276032298</v>
      </c>
      <c r="N19" s="6">
        <f>COUNTIF(probability,"&lt;="&amp;M19)</f>
        <v>200</v>
      </c>
      <c r="O19">
        <f t="shared" si="5"/>
        <v>180</v>
      </c>
      <c r="P19">
        <f t="shared" si="5"/>
        <v>20</v>
      </c>
      <c r="Q19" s="5">
        <v>1</v>
      </c>
      <c r="R19" s="5">
        <v>1</v>
      </c>
      <c r="AC19" s="2"/>
      <c r="AD19" s="2"/>
      <c r="AE19" s="2"/>
      <c r="AF19" s="2"/>
      <c r="AG19" s="4"/>
      <c r="AH19" s="4"/>
    </row>
    <row r="20" spans="2:40" x14ac:dyDescent="0.2">
      <c r="B20" t="s">
        <v>19</v>
      </c>
      <c r="C20" s="3">
        <v>110</v>
      </c>
      <c r="D20" s="3" t="b">
        <v>0</v>
      </c>
      <c r="E20" t="b">
        <v>1</v>
      </c>
      <c r="F20" s="5">
        <f t="shared" si="2"/>
        <v>3.3312440067879301</v>
      </c>
      <c r="G20" s="2">
        <f t="shared" si="0"/>
        <v>0.96548524836702276</v>
      </c>
      <c r="H20" s="5">
        <f t="shared" si="1"/>
        <v>3.5124455980136166E-2</v>
      </c>
      <c r="I20" s="2">
        <f t="shared" si="3"/>
        <v>27.973118816956656</v>
      </c>
      <c r="N20" s="2"/>
      <c r="AC20" s="2"/>
      <c r="AD20" s="2"/>
      <c r="AE20" s="2"/>
      <c r="AF20" s="2"/>
      <c r="AG20" s="4"/>
      <c r="AH20" s="4"/>
    </row>
    <row r="21" spans="2:40" x14ac:dyDescent="0.2">
      <c r="B21" t="s">
        <v>20</v>
      </c>
      <c r="C21" s="3">
        <v>115</v>
      </c>
      <c r="D21" s="3" t="b">
        <v>0</v>
      </c>
      <c r="E21" t="b">
        <v>1</v>
      </c>
      <c r="F21" s="5">
        <f t="shared" si="2"/>
        <v>3.9136022138387645</v>
      </c>
      <c r="G21" s="2">
        <f t="shared" si="0"/>
        <v>0.98042249155981354</v>
      </c>
      <c r="H21" s="5">
        <f t="shared" si="1"/>
        <v>1.9771686383844873E-2</v>
      </c>
      <c r="I21" s="2">
        <f t="shared" si="3"/>
        <v>50.079022800843873</v>
      </c>
      <c r="N21" s="2"/>
      <c r="AC21" s="2"/>
      <c r="AD21" s="2"/>
      <c r="AE21" s="2"/>
      <c r="AF21" s="2"/>
      <c r="AG21" s="4"/>
      <c r="AH21" s="4"/>
    </row>
    <row r="22" spans="2:40" x14ac:dyDescent="0.2">
      <c r="B22" t="s">
        <v>21</v>
      </c>
      <c r="C22" s="3">
        <v>90</v>
      </c>
      <c r="D22" s="3" t="b">
        <v>0</v>
      </c>
      <c r="E22" t="b">
        <v>0</v>
      </c>
      <c r="F22" s="5">
        <f t="shared" si="2"/>
        <v>1.0018111785845871</v>
      </c>
      <c r="G22" s="2">
        <f t="shared" si="0"/>
        <v>0.73141452889462333</v>
      </c>
      <c r="H22" s="5">
        <f t="shared" si="1"/>
        <v>1.3145860875496644</v>
      </c>
      <c r="I22" s="2">
        <f t="shared" si="3"/>
        <v>2.7232095834687238</v>
      </c>
      <c r="N22" s="2"/>
      <c r="AC22" s="2"/>
      <c r="AD22" s="2"/>
      <c r="AE22" s="2"/>
      <c r="AF22" s="2"/>
      <c r="AG22" s="4"/>
      <c r="AH22" s="4"/>
    </row>
    <row r="23" spans="2:40" x14ac:dyDescent="0.2">
      <c r="B23" t="s">
        <v>22</v>
      </c>
      <c r="C23" s="3">
        <v>146</v>
      </c>
      <c r="D23" s="3" t="b">
        <v>0</v>
      </c>
      <c r="E23" t="b">
        <v>1</v>
      </c>
      <c r="F23" s="5">
        <f t="shared" si="2"/>
        <v>7.5242230975539428</v>
      </c>
      <c r="G23" s="2">
        <f t="shared" si="0"/>
        <v>0.9994604433638441</v>
      </c>
      <c r="H23" s="5">
        <f t="shared" si="1"/>
        <v>5.3970224921773052E-4</v>
      </c>
      <c r="I23" s="2">
        <f t="shared" si="3"/>
        <v>1852.3735533764539</v>
      </c>
      <c r="L23" t="s">
        <v>218</v>
      </c>
      <c r="AC23" s="2"/>
      <c r="AD23" s="2"/>
      <c r="AE23" s="2"/>
      <c r="AF23" s="2"/>
      <c r="AG23" s="4"/>
      <c r="AH23" s="4"/>
    </row>
    <row r="24" spans="2:40" x14ac:dyDescent="0.2">
      <c r="B24" t="s">
        <v>23</v>
      </c>
      <c r="C24" s="3">
        <v>123</v>
      </c>
      <c r="D24" s="3" t="b">
        <v>1</v>
      </c>
      <c r="E24" t="b">
        <v>1</v>
      </c>
      <c r="F24" s="5">
        <f t="shared" si="2"/>
        <v>3.2171316369057581</v>
      </c>
      <c r="G24" s="2">
        <f t="shared" si="0"/>
        <v>0.96147390559396373</v>
      </c>
      <c r="H24" s="5">
        <f t="shared" si="1"/>
        <v>3.9287853589427657E-2</v>
      </c>
      <c r="I24" s="2">
        <f t="shared" si="3"/>
        <v>24.956433306235201</v>
      </c>
      <c r="L24" t="s">
        <v>219</v>
      </c>
      <c r="AC24" s="2"/>
      <c r="AD24" s="2"/>
      <c r="AE24" s="2"/>
      <c r="AF24" s="2"/>
      <c r="AG24" s="4"/>
      <c r="AH24" s="4"/>
    </row>
    <row r="25" spans="2:40" x14ac:dyDescent="0.2">
      <c r="B25" t="s">
        <v>24</v>
      </c>
      <c r="C25" s="3">
        <v>110</v>
      </c>
      <c r="D25" s="3" t="b">
        <v>0</v>
      </c>
      <c r="E25" t="b">
        <v>1</v>
      </c>
      <c r="F25" s="5">
        <f t="shared" si="2"/>
        <v>3.3312440067879301</v>
      </c>
      <c r="G25" s="2">
        <f t="shared" si="0"/>
        <v>0.96548524836702276</v>
      </c>
      <c r="H25" s="5">
        <f t="shared" si="1"/>
        <v>3.5124455980136166E-2</v>
      </c>
      <c r="I25" s="2">
        <f t="shared" si="3"/>
        <v>27.973118816956656</v>
      </c>
      <c r="L25" t="s">
        <v>221</v>
      </c>
      <c r="M25" t="s">
        <v>212</v>
      </c>
      <c r="N25" t="s">
        <v>220</v>
      </c>
      <c r="O25" t="s">
        <v>229</v>
      </c>
      <c r="AC25" s="2"/>
      <c r="AD25" s="2"/>
      <c r="AE25" s="2"/>
      <c r="AF25" s="2"/>
      <c r="AG25" s="4"/>
      <c r="AH25" s="4"/>
    </row>
    <row r="26" spans="2:40" x14ac:dyDescent="0.2">
      <c r="B26" t="s">
        <v>25</v>
      </c>
      <c r="C26" s="3">
        <v>103</v>
      </c>
      <c r="D26" s="3" t="b">
        <v>0</v>
      </c>
      <c r="E26" t="b">
        <v>1</v>
      </c>
      <c r="F26" s="5">
        <f t="shared" si="2"/>
        <v>2.5159425169167591</v>
      </c>
      <c r="G26" s="2">
        <f t="shared" si="0"/>
        <v>0.92525191978283494</v>
      </c>
      <c r="H26" s="5">
        <f t="shared" si="1"/>
        <v>7.7689232837900024E-2</v>
      </c>
      <c r="I26" s="2">
        <f t="shared" si="3"/>
        <v>12.378270011680669</v>
      </c>
      <c r="L26">
        <v>1</v>
      </c>
      <c r="M26" s="2">
        <f>LN(L26)</f>
        <v>0</v>
      </c>
      <c r="N26" s="6">
        <f>(M26-$B$5)/$C$5</f>
        <v>81.398668667709373</v>
      </c>
      <c r="O26" s="6">
        <f>(M26-$D$5-$B$5)/$C$5</f>
        <v>95.378412479169128</v>
      </c>
      <c r="P26" s="6">
        <f>O26-N26</f>
        <v>13.979743811459755</v>
      </c>
      <c r="R26" s="6"/>
      <c r="AC26" s="2"/>
      <c r="AD26" s="2"/>
      <c r="AE26" s="2"/>
      <c r="AF26" s="2"/>
      <c r="AG26" s="4"/>
      <c r="AH26" s="4"/>
    </row>
    <row r="27" spans="2:40" x14ac:dyDescent="0.2">
      <c r="B27" t="s">
        <v>26</v>
      </c>
      <c r="C27" s="3">
        <v>96</v>
      </c>
      <c r="D27" s="3" t="b">
        <v>0</v>
      </c>
      <c r="E27" t="b">
        <v>1</v>
      </c>
      <c r="F27" s="5">
        <f t="shared" si="2"/>
        <v>1.7006410270455898</v>
      </c>
      <c r="G27" s="2">
        <f t="shared" si="0"/>
        <v>0.84561843818968063</v>
      </c>
      <c r="H27" s="5">
        <f t="shared" si="1"/>
        <v>0.16768703980375524</v>
      </c>
      <c r="I27" s="2">
        <f t="shared" si="3"/>
        <v>5.4774574649571734</v>
      </c>
      <c r="L27">
        <v>10</v>
      </c>
      <c r="M27" s="2">
        <f>LN(L27)</f>
        <v>2.3025850929940459</v>
      </c>
      <c r="N27" s="6">
        <f>(M27-$B$5)/$C$5</f>
        <v>101.16815989420675</v>
      </c>
      <c r="O27" s="6">
        <f>(M27-$D$5-$B$5)/$C$5</f>
        <v>115.14790370566651</v>
      </c>
      <c r="P27" s="6">
        <f>O27-N27</f>
        <v>13.979743811459755</v>
      </c>
      <c r="R27" s="6"/>
    </row>
    <row r="28" spans="2:40" x14ac:dyDescent="0.2">
      <c r="B28" t="s">
        <v>27</v>
      </c>
      <c r="C28" s="3">
        <v>113</v>
      </c>
      <c r="D28" s="3" t="b">
        <v>0</v>
      </c>
      <c r="E28" t="b">
        <v>1</v>
      </c>
      <c r="F28" s="5">
        <f t="shared" si="2"/>
        <v>3.6806589310184297</v>
      </c>
      <c r="G28" s="2">
        <f t="shared" si="0"/>
        <v>0.97541337911069537</v>
      </c>
      <c r="H28" s="5">
        <f t="shared" si="1"/>
        <v>2.489391926273735E-2</v>
      </c>
      <c r="I28" s="2">
        <f t="shared" si="3"/>
        <v>39.672526920322341</v>
      </c>
      <c r="L28">
        <v>25</v>
      </c>
      <c r="M28" s="2">
        <f>LN(L28)</f>
        <v>3.2188758248682006</v>
      </c>
      <c r="N28" s="6">
        <f>(M28-$B$5)/$C$5</f>
        <v>109.03523140432088</v>
      </c>
      <c r="O28" s="6">
        <f>(M28-$D$5-$B$5)/$C$5</f>
        <v>123.01497521578064</v>
      </c>
      <c r="P28" s="6">
        <f>O28-N28</f>
        <v>13.979743811459755</v>
      </c>
      <c r="R28" s="6"/>
    </row>
    <row r="29" spans="2:40" x14ac:dyDescent="0.2">
      <c r="B29" t="s">
        <v>28</v>
      </c>
      <c r="C29" s="3">
        <v>130</v>
      </c>
      <c r="D29" s="3" t="b">
        <v>0</v>
      </c>
      <c r="E29" t="b">
        <v>1</v>
      </c>
      <c r="F29" s="5">
        <f t="shared" si="2"/>
        <v>5.6606768349912713</v>
      </c>
      <c r="G29" s="2">
        <f t="shared" si="0"/>
        <v>0.9965319089075817</v>
      </c>
      <c r="H29" s="5">
        <f t="shared" si="1"/>
        <v>3.4741188609330596E-3</v>
      </c>
      <c r="I29" s="2">
        <f t="shared" si="3"/>
        <v>287.34306059207512</v>
      </c>
      <c r="L29">
        <v>100</v>
      </c>
      <c r="M29" s="2">
        <f>LN(L29)</f>
        <v>4.6051701859880918</v>
      </c>
      <c r="N29" s="6">
        <f>(M29-$B$5)/$C$5</f>
        <v>120.93765112070412</v>
      </c>
      <c r="O29" s="6">
        <f>(M29-$D$5-$B$5)/$C$5</f>
        <v>134.91739493216386</v>
      </c>
      <c r="P29" s="6">
        <f>O29-N29</f>
        <v>13.979743811459741</v>
      </c>
      <c r="R29" s="6"/>
      <c r="S29" s="5">
        <f>ROUND(SUM(S33:S42),2)</f>
        <v>0.77</v>
      </c>
      <c r="T29" s="5">
        <f>ROUND(SUM(T44:T53),2)</f>
        <v>0.5</v>
      </c>
    </row>
    <row r="30" spans="2:40" x14ac:dyDescent="0.2">
      <c r="B30" t="s">
        <v>29</v>
      </c>
      <c r="C30" s="3">
        <v>121</v>
      </c>
      <c r="D30" s="3" t="b">
        <v>0</v>
      </c>
      <c r="E30" t="b">
        <v>1</v>
      </c>
      <c r="F30" s="5">
        <f t="shared" si="2"/>
        <v>4.6124320622997672</v>
      </c>
      <c r="G30" s="2">
        <f t="shared" si="0"/>
        <v>0.99016994501506306</v>
      </c>
      <c r="H30" s="5">
        <f t="shared" si="1"/>
        <v>9.8786889542965169E-3</v>
      </c>
      <c r="I30" s="2">
        <f t="shared" si="3"/>
        <v>100.72883076771576</v>
      </c>
    </row>
    <row r="31" spans="2:40" x14ac:dyDescent="0.2">
      <c r="B31" t="s">
        <v>30</v>
      </c>
      <c r="C31" s="3">
        <v>98</v>
      </c>
      <c r="D31" s="3" t="b">
        <v>0</v>
      </c>
      <c r="E31" t="b">
        <v>1</v>
      </c>
      <c r="F31" s="5">
        <f t="shared" si="2"/>
        <v>1.9335843098659247</v>
      </c>
      <c r="G31" s="2">
        <f t="shared" si="0"/>
        <v>0.87364561827655562</v>
      </c>
      <c r="H31" s="5">
        <f t="shared" si="1"/>
        <v>0.13508045663168303</v>
      </c>
      <c r="I31" s="2">
        <f t="shared" si="3"/>
        <v>6.9142486897583799</v>
      </c>
      <c r="Q31" t="str">
        <f>"time - AUC = "&amp;S29</f>
        <v>time - AUC = 0.77</v>
      </c>
      <c r="R31" t="str">
        <f>"time and rush - AUC = "&amp;T29</f>
        <v>time and rush - AUC = 0.5</v>
      </c>
    </row>
    <row r="32" spans="2:40" x14ac:dyDescent="0.2">
      <c r="B32" t="s">
        <v>31</v>
      </c>
      <c r="C32" s="3">
        <v>113</v>
      </c>
      <c r="D32" s="3" t="b">
        <v>1</v>
      </c>
      <c r="E32" t="b">
        <v>1</v>
      </c>
      <c r="F32" s="5">
        <f t="shared" si="2"/>
        <v>2.0524152228040875</v>
      </c>
      <c r="G32" s="2">
        <f t="shared" si="0"/>
        <v>0.88619143615248974</v>
      </c>
      <c r="H32" s="5">
        <f t="shared" si="1"/>
        <v>0.12082228382416066</v>
      </c>
      <c r="I32" s="2">
        <f t="shared" si="3"/>
        <v>7.7866849927030026</v>
      </c>
      <c r="P32" s="5">
        <v>0</v>
      </c>
      <c r="Q32" s="5">
        <f>'model (1)'!Q9</f>
        <v>0</v>
      </c>
    </row>
    <row r="33" spans="2:20" x14ac:dyDescent="0.2">
      <c r="B33" t="s">
        <v>32</v>
      </c>
      <c r="C33" s="3">
        <v>95</v>
      </c>
      <c r="D33" s="3" t="b">
        <v>1</v>
      </c>
      <c r="E33" t="b">
        <v>1</v>
      </c>
      <c r="F33" s="5">
        <f t="shared" si="2"/>
        <v>-4.4074322578918856E-2</v>
      </c>
      <c r="G33" s="2">
        <f t="shared" si="0"/>
        <v>0.48898320268374912</v>
      </c>
      <c r="H33" s="5">
        <f t="shared" si="1"/>
        <v>0.71542714043723277</v>
      </c>
      <c r="I33" s="2">
        <f t="shared" si="3"/>
        <v>0.9568828368299882</v>
      </c>
      <c r="N33" s="2"/>
      <c r="P33" s="5">
        <f>'model (1)'!P10</f>
        <v>7.2222222222222215E-2</v>
      </c>
      <c r="Q33" s="5">
        <f>'model (1)'!Q10</f>
        <v>0.35</v>
      </c>
      <c r="R33" s="5"/>
      <c r="S33" s="5">
        <f>(Q33+Q32)/2*($P33-$P32)</f>
        <v>1.2638888888888887E-2</v>
      </c>
      <c r="T33" s="5"/>
    </row>
    <row r="34" spans="2:20" x14ac:dyDescent="0.2">
      <c r="B34" t="s">
        <v>33</v>
      </c>
      <c r="C34" s="3">
        <v>106</v>
      </c>
      <c r="D34" s="3" t="b">
        <v>0</v>
      </c>
      <c r="E34" t="b">
        <v>1</v>
      </c>
      <c r="F34" s="5">
        <f t="shared" si="2"/>
        <v>2.8653574411472604</v>
      </c>
      <c r="G34" s="2">
        <f t="shared" si="0"/>
        <v>0.94610712084376336</v>
      </c>
      <c r="H34" s="5">
        <f t="shared" si="1"/>
        <v>5.5399480776689457E-2</v>
      </c>
      <c r="I34" s="2">
        <f t="shared" si="3"/>
        <v>17.555327079501097</v>
      </c>
      <c r="N34" s="2"/>
      <c r="P34" s="5">
        <f>'model (1)'!P11</f>
        <v>0.16666666666666666</v>
      </c>
      <c r="Q34" s="5">
        <f>'model (1)'!Q11</f>
        <v>0.55000000000000004</v>
      </c>
      <c r="R34" s="5"/>
      <c r="S34" s="5">
        <f t="shared" ref="S34:S42" si="16">(Q34+Q33)/2*($P34-$P33)</f>
        <v>4.2500000000000003E-2</v>
      </c>
      <c r="T34" s="5"/>
    </row>
    <row r="35" spans="2:20" x14ac:dyDescent="0.2">
      <c r="B35" t="s">
        <v>34</v>
      </c>
      <c r="C35" s="3">
        <v>129</v>
      </c>
      <c r="D35" s="3" t="b">
        <v>0</v>
      </c>
      <c r="E35" t="b">
        <v>1</v>
      </c>
      <c r="F35" s="5">
        <f t="shared" si="2"/>
        <v>5.544205193581103</v>
      </c>
      <c r="G35" s="2">
        <f t="shared" si="0"/>
        <v>0.99610517924084363</v>
      </c>
      <c r="H35" s="5">
        <f t="shared" si="1"/>
        <v>3.90242532556691E-3</v>
      </c>
      <c r="I35" s="2">
        <f t="shared" si="3"/>
        <v>255.75122472558309</v>
      </c>
      <c r="N35" s="2"/>
      <c r="P35" s="5">
        <f>'model (1)'!P12</f>
        <v>0.25555555555555554</v>
      </c>
      <c r="Q35" s="5">
        <f>'model (1)'!Q12</f>
        <v>0.75</v>
      </c>
      <c r="R35" s="5"/>
      <c r="S35" s="5">
        <f t="shared" si="16"/>
        <v>5.7777777777777775E-2</v>
      </c>
      <c r="T35" s="5"/>
    </row>
    <row r="36" spans="2:20" x14ac:dyDescent="0.2">
      <c r="B36" t="s">
        <v>35</v>
      </c>
      <c r="C36" s="3">
        <v>118</v>
      </c>
      <c r="D36" s="3" t="b">
        <v>1</v>
      </c>
      <c r="E36" t="b">
        <v>1</v>
      </c>
      <c r="F36" s="5">
        <f t="shared" si="2"/>
        <v>2.6347734298549237</v>
      </c>
      <c r="G36" s="2">
        <f t="shared" si="0"/>
        <v>0.9330662842405345</v>
      </c>
      <c r="H36" s="5">
        <f t="shared" si="1"/>
        <v>6.9279036456239604E-2</v>
      </c>
      <c r="I36" s="2">
        <f t="shared" si="3"/>
        <v>13.940153682691427</v>
      </c>
      <c r="N36" s="2"/>
      <c r="P36" s="5">
        <f>'model (1)'!P13</f>
        <v>0.4</v>
      </c>
      <c r="Q36" s="5">
        <f>'model (1)'!Q13</f>
        <v>0.8</v>
      </c>
      <c r="R36" s="5"/>
      <c r="S36" s="5">
        <f t="shared" si="16"/>
        <v>0.11194444444444449</v>
      </c>
      <c r="T36" s="5"/>
    </row>
    <row r="37" spans="2:20" x14ac:dyDescent="0.2">
      <c r="B37" t="s">
        <v>36</v>
      </c>
      <c r="C37" s="3">
        <v>100</v>
      </c>
      <c r="D37" s="3" t="b">
        <v>0</v>
      </c>
      <c r="E37" t="b">
        <v>0</v>
      </c>
      <c r="F37" s="5">
        <f t="shared" si="2"/>
        <v>2.1665275926862577</v>
      </c>
      <c r="G37" s="2">
        <f t="shared" si="0"/>
        <v>0.8972031490455834</v>
      </c>
      <c r="H37" s="5">
        <f t="shared" si="1"/>
        <v>2.2750005591694022</v>
      </c>
      <c r="I37" s="2">
        <f t="shared" si="3"/>
        <v>8.7279244521160653</v>
      </c>
      <c r="N37" s="2"/>
      <c r="P37" s="5">
        <f>'model (1)'!P14</f>
        <v>0.51666666666666672</v>
      </c>
      <c r="Q37" s="5">
        <f>'model (1)'!Q14</f>
        <v>0.8</v>
      </c>
      <c r="R37" s="5"/>
      <c r="S37" s="5">
        <f t="shared" si="16"/>
        <v>9.3333333333333365E-2</v>
      </c>
      <c r="T37" s="5"/>
    </row>
    <row r="38" spans="2:20" x14ac:dyDescent="0.2">
      <c r="B38" t="s">
        <v>37</v>
      </c>
      <c r="C38" s="3">
        <v>118</v>
      </c>
      <c r="D38" s="3" t="b">
        <v>0</v>
      </c>
      <c r="E38" t="b">
        <v>1</v>
      </c>
      <c r="F38" s="5">
        <f t="shared" si="2"/>
        <v>4.2630171380692659</v>
      </c>
      <c r="G38" s="2">
        <f t="shared" si="0"/>
        <v>0.98611572947677839</v>
      </c>
      <c r="H38" s="5">
        <f t="shared" si="1"/>
        <v>1.3981558572635991E-2</v>
      </c>
      <c r="I38" s="2">
        <f t="shared" si="3"/>
        <v>71.023949571385998</v>
      </c>
      <c r="N38" s="2"/>
      <c r="P38" s="5">
        <f>'model (1)'!P15</f>
        <v>0.57777777777777772</v>
      </c>
      <c r="Q38" s="5">
        <f>'model (1)'!Q15</f>
        <v>0.9</v>
      </c>
      <c r="R38" s="5"/>
      <c r="S38" s="5">
        <f t="shared" si="16"/>
        <v>5.1944444444444363E-2</v>
      </c>
      <c r="T38" s="5"/>
    </row>
    <row r="39" spans="2:20" x14ac:dyDescent="0.2">
      <c r="B39" t="s">
        <v>38</v>
      </c>
      <c r="C39" s="3">
        <v>148</v>
      </c>
      <c r="D39" s="3" t="b">
        <v>0</v>
      </c>
      <c r="E39" t="b">
        <v>1</v>
      </c>
      <c r="F39" s="5">
        <f t="shared" si="2"/>
        <v>7.7571663803742794</v>
      </c>
      <c r="G39" s="2">
        <f t="shared" si="0"/>
        <v>0.99957251611049291</v>
      </c>
      <c r="H39" s="5">
        <f t="shared" si="1"/>
        <v>4.2757528679315246E-4</v>
      </c>
      <c r="I39" s="2">
        <f t="shared" si="3"/>
        <v>2338.269442768988</v>
      </c>
      <c r="N39" s="2"/>
      <c r="P39" s="5">
        <f>'model (1)'!P16</f>
        <v>0.68888888888888888</v>
      </c>
      <c r="Q39" s="5">
        <f>'model (1)'!Q16</f>
        <v>0.9</v>
      </c>
      <c r="R39" s="5"/>
      <c r="S39" s="5">
        <f t="shared" si="16"/>
        <v>0.10000000000000005</v>
      </c>
      <c r="T39" s="5"/>
    </row>
    <row r="40" spans="2:20" x14ac:dyDescent="0.2">
      <c r="B40" t="s">
        <v>39</v>
      </c>
      <c r="C40" s="3">
        <v>116</v>
      </c>
      <c r="D40" s="3" t="b">
        <v>0</v>
      </c>
      <c r="E40" t="b">
        <v>1</v>
      </c>
      <c r="F40" s="5">
        <f t="shared" si="2"/>
        <v>4.030073855248931</v>
      </c>
      <c r="G40" s="2">
        <f t="shared" si="0"/>
        <v>0.98253734676306892</v>
      </c>
      <c r="H40" s="5">
        <f t="shared" si="1"/>
        <v>1.7616923988568244E-2</v>
      </c>
      <c r="I40" s="2">
        <f t="shared" si="3"/>
        <v>56.265066564177182</v>
      </c>
      <c r="N40" s="2"/>
      <c r="P40" s="5">
        <f>'model (1)'!P17</f>
        <v>0.8</v>
      </c>
      <c r="Q40" s="5">
        <f>'model (1)'!Q17</f>
        <v>0.95</v>
      </c>
      <c r="R40" s="5"/>
      <c r="S40" s="5">
        <f t="shared" si="16"/>
        <v>0.10277777777777783</v>
      </c>
      <c r="T40" s="5"/>
    </row>
    <row r="41" spans="2:20" x14ac:dyDescent="0.2">
      <c r="B41" t="s">
        <v>40</v>
      </c>
      <c r="C41" s="3">
        <v>100</v>
      </c>
      <c r="D41" s="3" t="b">
        <v>1</v>
      </c>
      <c r="E41" t="b">
        <v>1</v>
      </c>
      <c r="F41" s="5">
        <f t="shared" si="2"/>
        <v>0.53828388447191555</v>
      </c>
      <c r="G41" s="2">
        <f t="shared" si="0"/>
        <v>0.63141311530009359</v>
      </c>
      <c r="H41" s="5">
        <f t="shared" si="1"/>
        <v>0.45979493129682447</v>
      </c>
      <c r="I41" s="2">
        <f t="shared" si="3"/>
        <v>1.7130645215826741</v>
      </c>
      <c r="N41" s="2"/>
      <c r="P41" s="5">
        <f>'model (1)'!P18</f>
        <v>0.88888888888888884</v>
      </c>
      <c r="Q41" s="5">
        <f>'model (1)'!Q18</f>
        <v>1</v>
      </c>
      <c r="R41" s="5"/>
      <c r="S41" s="5">
        <f t="shared" si="16"/>
        <v>8.6666666666666572E-2</v>
      </c>
      <c r="T41" s="5"/>
    </row>
    <row r="42" spans="2:20" x14ac:dyDescent="0.2">
      <c r="B42" t="s">
        <v>41</v>
      </c>
      <c r="C42" s="3">
        <v>99</v>
      </c>
      <c r="D42" s="3" t="b">
        <v>0</v>
      </c>
      <c r="E42" t="b">
        <v>1</v>
      </c>
      <c r="F42" s="5">
        <f t="shared" si="2"/>
        <v>2.0500559512760912</v>
      </c>
      <c r="G42" s="2">
        <f t="shared" si="0"/>
        <v>0.8859532721632396</v>
      </c>
      <c r="H42" s="5">
        <f t="shared" si="1"/>
        <v>0.12109106998994772</v>
      </c>
      <c r="I42" s="2">
        <f t="shared" si="3"/>
        <v>7.7683357424453297</v>
      </c>
      <c r="N42" s="2"/>
      <c r="P42" s="5">
        <f>'model (1)'!P19</f>
        <v>1</v>
      </c>
      <c r="Q42" s="5">
        <f>'model (1)'!Q19</f>
        <v>1</v>
      </c>
      <c r="R42" s="5"/>
      <c r="S42" s="5">
        <f t="shared" si="16"/>
        <v>0.11111111111111116</v>
      </c>
    </row>
    <row r="43" spans="2:20" x14ac:dyDescent="0.2">
      <c r="B43" t="s">
        <v>42</v>
      </c>
      <c r="C43" s="3">
        <v>120</v>
      </c>
      <c r="D43" s="3" t="b">
        <v>0</v>
      </c>
      <c r="E43" t="b">
        <v>1</v>
      </c>
      <c r="F43" s="5">
        <f t="shared" si="2"/>
        <v>4.4959604208896007</v>
      </c>
      <c r="G43" s="2">
        <f t="shared" si="0"/>
        <v>0.98896907555263514</v>
      </c>
      <c r="H43" s="5">
        <f t="shared" si="1"/>
        <v>1.109221624805379E-2</v>
      </c>
      <c r="I43" s="2">
        <f t="shared" si="3"/>
        <v>89.654233448120536</v>
      </c>
      <c r="P43" s="5">
        <f>Q9</f>
        <v>0</v>
      </c>
      <c r="R43" s="5">
        <f>R9</f>
        <v>0</v>
      </c>
      <c r="S43" s="5"/>
      <c r="T43" s="5"/>
    </row>
    <row r="44" spans="2:20" x14ac:dyDescent="0.2">
      <c r="B44" t="s">
        <v>43</v>
      </c>
      <c r="C44" s="3">
        <v>91</v>
      </c>
      <c r="D44" s="3" t="b">
        <v>0</v>
      </c>
      <c r="E44" t="b">
        <v>1</v>
      </c>
      <c r="F44" s="5">
        <f t="shared" si="2"/>
        <v>1.1182828199947554</v>
      </c>
      <c r="G44" s="2">
        <f t="shared" si="0"/>
        <v>0.75367005828746991</v>
      </c>
      <c r="H44" s="5">
        <f t="shared" si="1"/>
        <v>0.2828005952221152</v>
      </c>
      <c r="I44" s="2">
        <f t="shared" si="3"/>
        <v>3.0595958130295484</v>
      </c>
      <c r="P44" s="5">
        <f t="shared" ref="P44:P53" si="17">Q10</f>
        <v>0.1</v>
      </c>
      <c r="R44" s="5">
        <f t="shared" ref="R44:R53" si="18">R10</f>
        <v>0.1</v>
      </c>
      <c r="S44" s="5"/>
      <c r="T44" s="5">
        <f t="shared" ref="T44:T53" si="19">(R44+R43)/2*($P44-$P43)</f>
        <v>5.000000000000001E-3</v>
      </c>
    </row>
    <row r="45" spans="2:20" x14ac:dyDescent="0.2">
      <c r="B45" t="s">
        <v>44</v>
      </c>
      <c r="C45" s="3">
        <v>108</v>
      </c>
      <c r="D45" s="3" t="b">
        <v>1</v>
      </c>
      <c r="E45" t="b">
        <v>1</v>
      </c>
      <c r="F45" s="5">
        <f t="shared" si="2"/>
        <v>1.4700570157532531</v>
      </c>
      <c r="G45" s="2">
        <f t="shared" si="0"/>
        <v>0.81306605199085158</v>
      </c>
      <c r="H45" s="5">
        <f t="shared" si="1"/>
        <v>0.20694292797330827</v>
      </c>
      <c r="I45" s="2">
        <f t="shared" si="3"/>
        <v>4.3494831230497564</v>
      </c>
      <c r="P45" s="5">
        <f t="shared" si="17"/>
        <v>0.2</v>
      </c>
      <c r="R45" s="5">
        <f t="shared" si="18"/>
        <v>0.2</v>
      </c>
      <c r="S45" s="5"/>
      <c r="T45" s="5">
        <f t="shared" si="19"/>
        <v>1.5000000000000003E-2</v>
      </c>
    </row>
    <row r="46" spans="2:20" x14ac:dyDescent="0.2">
      <c r="B46" t="s">
        <v>45</v>
      </c>
      <c r="C46" s="3">
        <v>119</v>
      </c>
      <c r="D46" s="3" t="b">
        <v>0</v>
      </c>
      <c r="E46" t="b">
        <v>1</v>
      </c>
      <c r="F46" s="5">
        <f t="shared" si="2"/>
        <v>4.3794887794794324</v>
      </c>
      <c r="G46" s="2">
        <f t="shared" si="0"/>
        <v>0.98762333792336021</v>
      </c>
      <c r="H46" s="5">
        <f t="shared" si="1"/>
        <v>1.2453890843214742E-2</v>
      </c>
      <c r="I46" s="2">
        <f t="shared" si="3"/>
        <v>79.797228995000637</v>
      </c>
      <c r="P46" s="5">
        <f t="shared" si="17"/>
        <v>0.3</v>
      </c>
      <c r="R46" s="5">
        <f t="shared" si="18"/>
        <v>0.3</v>
      </c>
      <c r="S46" s="5"/>
      <c r="T46" s="5">
        <f t="shared" si="19"/>
        <v>2.4999999999999994E-2</v>
      </c>
    </row>
    <row r="47" spans="2:20" x14ac:dyDescent="0.2">
      <c r="B47" t="s">
        <v>46</v>
      </c>
      <c r="C47" s="3">
        <v>95</v>
      </c>
      <c r="D47" s="3" t="b">
        <v>0</v>
      </c>
      <c r="E47" t="b">
        <v>1</v>
      </c>
      <c r="F47" s="5">
        <f t="shared" si="2"/>
        <v>1.5841693856354233</v>
      </c>
      <c r="G47" s="2">
        <f t="shared" si="0"/>
        <v>0.82979419442282532</v>
      </c>
      <c r="H47" s="5">
        <f t="shared" si="1"/>
        <v>0.18657756746500814</v>
      </c>
      <c r="I47" s="2">
        <f t="shared" si="3"/>
        <v>4.8752402516997577</v>
      </c>
      <c r="P47" s="5">
        <f t="shared" si="17"/>
        <v>0.4</v>
      </c>
      <c r="R47" s="5">
        <f t="shared" si="18"/>
        <v>0.4</v>
      </c>
      <c r="S47" s="5"/>
      <c r="T47" s="5">
        <f t="shared" si="19"/>
        <v>3.500000000000001E-2</v>
      </c>
    </row>
    <row r="48" spans="2:20" x14ac:dyDescent="0.2">
      <c r="B48" t="s">
        <v>47</v>
      </c>
      <c r="C48" s="3">
        <v>111</v>
      </c>
      <c r="D48" s="3" t="b">
        <v>0</v>
      </c>
      <c r="E48" t="b">
        <v>1</v>
      </c>
      <c r="F48" s="5">
        <f t="shared" si="2"/>
        <v>3.4477156481980966</v>
      </c>
      <c r="G48" s="2">
        <f t="shared" si="0"/>
        <v>0.96916294332095332</v>
      </c>
      <c r="H48" s="5">
        <f t="shared" si="1"/>
        <v>3.132252506605894E-2</v>
      </c>
      <c r="I48" s="2">
        <f t="shared" si="3"/>
        <v>31.428516456938169</v>
      </c>
      <c r="P48" s="5">
        <f t="shared" si="17"/>
        <v>0.5</v>
      </c>
      <c r="R48" s="5">
        <f t="shared" si="18"/>
        <v>0.5</v>
      </c>
      <c r="S48" s="5"/>
      <c r="T48" s="5">
        <f t="shared" si="19"/>
        <v>4.4999999999999991E-2</v>
      </c>
    </row>
    <row r="49" spans="2:20" x14ac:dyDescent="0.2">
      <c r="B49" t="s">
        <v>48</v>
      </c>
      <c r="C49" s="3">
        <v>129</v>
      </c>
      <c r="D49" s="3" t="b">
        <v>1</v>
      </c>
      <c r="E49" t="b">
        <v>1</v>
      </c>
      <c r="F49" s="5">
        <f t="shared" si="2"/>
        <v>3.9159614853667608</v>
      </c>
      <c r="G49" s="2">
        <f t="shared" si="0"/>
        <v>0.98046772466890086</v>
      </c>
      <c r="H49" s="5">
        <f t="shared" si="1"/>
        <v>1.972555110434682E-2</v>
      </c>
      <c r="I49" s="2">
        <f t="shared" si="3"/>
        <v>50.197312297139916</v>
      </c>
      <c r="P49" s="5">
        <f t="shared" si="17"/>
        <v>0.6</v>
      </c>
      <c r="R49" s="5">
        <f t="shared" si="18"/>
        <v>0.6</v>
      </c>
      <c r="S49" s="5"/>
      <c r="T49" s="5">
        <f t="shared" si="19"/>
        <v>5.4999999999999993E-2</v>
      </c>
    </row>
    <row r="50" spans="2:20" x14ac:dyDescent="0.2">
      <c r="B50" t="s">
        <v>49</v>
      </c>
      <c r="C50" s="3">
        <v>93</v>
      </c>
      <c r="D50" s="3" t="b">
        <v>0</v>
      </c>
      <c r="E50" t="b">
        <v>1</v>
      </c>
      <c r="F50" s="5">
        <f t="shared" si="2"/>
        <v>1.3512261028150885</v>
      </c>
      <c r="G50" s="2">
        <f t="shared" si="0"/>
        <v>0.7943300087150843</v>
      </c>
      <c r="H50" s="5">
        <f t="shared" si="1"/>
        <v>0.2302562759797965</v>
      </c>
      <c r="I50" s="2">
        <f t="shared" si="3"/>
        <v>3.8621580316726654</v>
      </c>
      <c r="P50" s="5">
        <f t="shared" si="17"/>
        <v>0.7</v>
      </c>
      <c r="R50" s="5">
        <f t="shared" si="18"/>
        <v>0.7</v>
      </c>
      <c r="S50" s="5"/>
      <c r="T50" s="5">
        <f t="shared" si="19"/>
        <v>6.4999999999999974E-2</v>
      </c>
    </row>
    <row r="51" spans="2:20" x14ac:dyDescent="0.2">
      <c r="B51" t="s">
        <v>50</v>
      </c>
      <c r="C51" s="3">
        <v>106</v>
      </c>
      <c r="D51" s="3" t="b">
        <v>0</v>
      </c>
      <c r="E51" t="b">
        <v>1</v>
      </c>
      <c r="F51" s="5">
        <f t="shared" si="2"/>
        <v>2.8653574411472604</v>
      </c>
      <c r="G51" s="2">
        <f t="shared" si="0"/>
        <v>0.94610712084376336</v>
      </c>
      <c r="H51" s="5">
        <f t="shared" si="1"/>
        <v>5.5399480776689457E-2</v>
      </c>
      <c r="I51" s="2">
        <f t="shared" si="3"/>
        <v>17.555327079501097</v>
      </c>
      <c r="P51" s="5">
        <f t="shared" si="17"/>
        <v>0.8</v>
      </c>
      <c r="R51" s="5">
        <f t="shared" si="18"/>
        <v>0.8</v>
      </c>
      <c r="S51" s="5"/>
      <c r="T51" s="5">
        <f t="shared" si="19"/>
        <v>7.5000000000000067E-2</v>
      </c>
    </row>
    <row r="52" spans="2:20" x14ac:dyDescent="0.2">
      <c r="B52" t="s">
        <v>51</v>
      </c>
      <c r="C52" s="3">
        <v>129</v>
      </c>
      <c r="D52" s="3" t="b">
        <v>0</v>
      </c>
      <c r="E52" t="b">
        <v>1</v>
      </c>
      <c r="F52" s="5">
        <f t="shared" si="2"/>
        <v>5.544205193581103</v>
      </c>
      <c r="G52" s="2">
        <f t="shared" si="0"/>
        <v>0.99610517924084363</v>
      </c>
      <c r="H52" s="5">
        <f t="shared" si="1"/>
        <v>3.90242532556691E-3</v>
      </c>
      <c r="I52" s="2">
        <f t="shared" si="3"/>
        <v>255.75122472558309</v>
      </c>
      <c r="P52" s="5">
        <f t="shared" si="17"/>
        <v>0.9</v>
      </c>
      <c r="R52" s="5">
        <f t="shared" si="18"/>
        <v>0.9</v>
      </c>
      <c r="S52" s="5"/>
      <c r="T52" s="5">
        <f t="shared" si="19"/>
        <v>8.4999999999999992E-2</v>
      </c>
    </row>
    <row r="53" spans="2:20" x14ac:dyDescent="0.2">
      <c r="B53" t="s">
        <v>52</v>
      </c>
      <c r="C53" s="3">
        <v>95</v>
      </c>
      <c r="D53" s="3" t="b">
        <v>0</v>
      </c>
      <c r="E53" t="b">
        <v>0</v>
      </c>
      <c r="F53" s="5">
        <f t="shared" si="2"/>
        <v>1.5841693856354233</v>
      </c>
      <c r="G53" s="2">
        <f t="shared" si="0"/>
        <v>0.82979419442282532</v>
      </c>
      <c r="H53" s="5">
        <f t="shared" si="1"/>
        <v>1.7707469531004316</v>
      </c>
      <c r="I53" s="2">
        <f t="shared" si="3"/>
        <v>4.8752402516997577</v>
      </c>
      <c r="P53" s="5">
        <f t="shared" si="17"/>
        <v>1</v>
      </c>
      <c r="Q53" s="5"/>
      <c r="R53" s="5">
        <f t="shared" si="18"/>
        <v>1</v>
      </c>
      <c r="T53" s="5">
        <f t="shared" si="19"/>
        <v>9.4999999999999973E-2</v>
      </c>
    </row>
    <row r="54" spans="2:20" x14ac:dyDescent="0.2">
      <c r="B54" t="s">
        <v>53</v>
      </c>
      <c r="C54" s="3">
        <v>108</v>
      </c>
      <c r="D54" s="3" t="b">
        <v>1</v>
      </c>
      <c r="E54" t="b">
        <v>1</v>
      </c>
      <c r="F54" s="5">
        <f t="shared" si="2"/>
        <v>1.4700570157532531</v>
      </c>
      <c r="G54" s="2">
        <f t="shared" si="0"/>
        <v>0.81306605199085158</v>
      </c>
      <c r="H54" s="5">
        <f t="shared" si="1"/>
        <v>0.20694292797330827</v>
      </c>
      <c r="I54" s="2">
        <f t="shared" si="3"/>
        <v>4.3494831230497564</v>
      </c>
      <c r="Q54" s="5"/>
      <c r="R54" s="5"/>
    </row>
    <row r="55" spans="2:20" x14ac:dyDescent="0.2">
      <c r="B55" t="s">
        <v>54</v>
      </c>
      <c r="C55" s="3">
        <v>106</v>
      </c>
      <c r="D55" s="3" t="b">
        <v>1</v>
      </c>
      <c r="E55" t="b">
        <v>1</v>
      </c>
      <c r="F55" s="5">
        <f t="shared" si="2"/>
        <v>1.2371137329329183</v>
      </c>
      <c r="G55" s="2">
        <f t="shared" si="0"/>
        <v>0.77506121815959084</v>
      </c>
      <c r="H55" s="5">
        <f t="shared" si="1"/>
        <v>0.25481326157476292</v>
      </c>
      <c r="I55" s="2">
        <f t="shared" si="3"/>
        <v>3.4456540211437878</v>
      </c>
      <c r="Q55" s="5"/>
      <c r="R55" s="5"/>
    </row>
    <row r="56" spans="2:20" x14ac:dyDescent="0.2">
      <c r="B56" t="s">
        <v>55</v>
      </c>
      <c r="C56" s="3">
        <v>108</v>
      </c>
      <c r="D56" s="3" t="b">
        <v>0</v>
      </c>
      <c r="E56" t="b">
        <v>1</v>
      </c>
      <c r="F56" s="5">
        <f t="shared" si="2"/>
        <v>3.0983007239675953</v>
      </c>
      <c r="G56" s="2">
        <f t="shared" si="0"/>
        <v>0.9568225971436537</v>
      </c>
      <c r="H56" s="5">
        <f t="shared" si="1"/>
        <v>4.4137278648630519E-2</v>
      </c>
      <c r="I56" s="2">
        <f t="shared" si="3"/>
        <v>22.160262865440494</v>
      </c>
    </row>
    <row r="57" spans="2:20" x14ac:dyDescent="0.2">
      <c r="B57" t="s">
        <v>56</v>
      </c>
      <c r="C57" s="3">
        <v>118</v>
      </c>
      <c r="D57" s="3" t="b">
        <v>0</v>
      </c>
      <c r="E57" t="b">
        <v>1</v>
      </c>
      <c r="F57" s="5">
        <f t="shared" si="2"/>
        <v>4.2630171380692659</v>
      </c>
      <c r="G57" s="2">
        <f t="shared" si="0"/>
        <v>0.98611572947677839</v>
      </c>
      <c r="H57" s="5">
        <f t="shared" si="1"/>
        <v>1.3981558572635991E-2</v>
      </c>
      <c r="I57" s="2">
        <f t="shared" si="3"/>
        <v>71.023949571385998</v>
      </c>
    </row>
    <row r="58" spans="2:20" x14ac:dyDescent="0.2">
      <c r="B58" t="s">
        <v>57</v>
      </c>
      <c r="C58" s="3">
        <v>105</v>
      </c>
      <c r="D58" s="3" t="b">
        <v>0</v>
      </c>
      <c r="E58" t="b">
        <v>1</v>
      </c>
      <c r="F58" s="5">
        <f t="shared" si="2"/>
        <v>2.7488857997370939</v>
      </c>
      <c r="G58" s="2">
        <f t="shared" si="0"/>
        <v>0.93985039312754959</v>
      </c>
      <c r="H58" s="5">
        <f t="shared" si="1"/>
        <v>6.2034572632074673E-2</v>
      </c>
      <c r="I58" s="2">
        <f t="shared" si="3"/>
        <v>15.625212565736955</v>
      </c>
    </row>
    <row r="59" spans="2:20" x14ac:dyDescent="0.2">
      <c r="B59" t="s">
        <v>58</v>
      </c>
      <c r="C59" s="3">
        <v>112</v>
      </c>
      <c r="D59" s="3" t="b">
        <v>0</v>
      </c>
      <c r="E59" t="b">
        <v>1</v>
      </c>
      <c r="F59" s="5">
        <f t="shared" si="2"/>
        <v>3.5641872896082631</v>
      </c>
      <c r="G59" s="2">
        <f t="shared" si="0"/>
        <v>0.97245994213485643</v>
      </c>
      <c r="H59" s="5">
        <f t="shared" si="1"/>
        <v>2.7926394944723477E-2</v>
      </c>
      <c r="I59" s="2">
        <f t="shared" si="3"/>
        <v>35.310744330921054</v>
      </c>
    </row>
    <row r="60" spans="2:20" x14ac:dyDescent="0.2">
      <c r="B60" t="s">
        <v>59</v>
      </c>
      <c r="C60" s="3">
        <v>102</v>
      </c>
      <c r="D60" s="3" t="b">
        <v>0</v>
      </c>
      <c r="E60" t="b">
        <v>1</v>
      </c>
      <c r="F60" s="5">
        <f t="shared" si="2"/>
        <v>2.3994708755065925</v>
      </c>
      <c r="G60" s="2">
        <f t="shared" si="0"/>
        <v>0.91678694621833368</v>
      </c>
      <c r="H60" s="5">
        <f t="shared" si="1"/>
        <v>8.6880171541077078E-2</v>
      </c>
      <c r="I60" s="2">
        <f t="shared" si="3"/>
        <v>11.017345290845716</v>
      </c>
    </row>
    <row r="61" spans="2:20" x14ac:dyDescent="0.2">
      <c r="B61" t="s">
        <v>60</v>
      </c>
      <c r="C61" s="3">
        <v>107</v>
      </c>
      <c r="D61" s="3" t="b">
        <v>0</v>
      </c>
      <c r="E61" t="b">
        <v>1</v>
      </c>
      <c r="F61" s="5">
        <f t="shared" si="2"/>
        <v>2.9818290825574287</v>
      </c>
      <c r="G61" s="2">
        <f t="shared" si="0"/>
        <v>0.95174644161778288</v>
      </c>
      <c r="H61" s="5">
        <f t="shared" si="1"/>
        <v>4.9456622504788147E-2</v>
      </c>
      <c r="I61" s="2">
        <f t="shared" si="3"/>
        <v>19.723860240088165</v>
      </c>
    </row>
    <row r="62" spans="2:20" x14ac:dyDescent="0.2">
      <c r="B62" t="s">
        <v>61</v>
      </c>
      <c r="C62" s="3">
        <v>112</v>
      </c>
      <c r="D62" s="3" t="b">
        <v>1</v>
      </c>
      <c r="E62" t="b">
        <v>1</v>
      </c>
      <c r="F62" s="5">
        <f t="shared" si="2"/>
        <v>1.935943581393921</v>
      </c>
      <c r="G62" s="2">
        <f t="shared" si="0"/>
        <v>0.8739058262856344</v>
      </c>
      <c r="H62" s="5">
        <f t="shared" si="1"/>
        <v>0.13478265937734588</v>
      </c>
      <c r="I62" s="2">
        <f t="shared" si="3"/>
        <v>6.9305805378862813</v>
      </c>
    </row>
    <row r="63" spans="2:20" x14ac:dyDescent="0.2">
      <c r="B63" t="s">
        <v>62</v>
      </c>
      <c r="C63" s="3">
        <v>124</v>
      </c>
      <c r="D63" s="3" t="b">
        <v>0</v>
      </c>
      <c r="E63" t="b">
        <v>1</v>
      </c>
      <c r="F63" s="5">
        <f t="shared" si="2"/>
        <v>4.9618469865302686</v>
      </c>
      <c r="G63" s="2">
        <f t="shared" si="0"/>
        <v>0.99304867220046777</v>
      </c>
      <c r="H63" s="5">
        <f t="shared" si="1"/>
        <v>6.9756008305542766E-3</v>
      </c>
      <c r="I63" s="2">
        <f t="shared" si="3"/>
        <v>142.85740808645261</v>
      </c>
    </row>
    <row r="64" spans="2:20" x14ac:dyDescent="0.2">
      <c r="B64" t="s">
        <v>63</v>
      </c>
      <c r="C64" s="3">
        <v>104</v>
      </c>
      <c r="D64" s="3" t="b">
        <v>1</v>
      </c>
      <c r="E64" t="b">
        <v>1</v>
      </c>
      <c r="F64" s="5">
        <f t="shared" si="2"/>
        <v>1.0041704501125852</v>
      </c>
      <c r="G64" s="2">
        <f t="shared" si="0"/>
        <v>0.73187774833493491</v>
      </c>
      <c r="H64" s="5">
        <f t="shared" si="1"/>
        <v>0.31214178944002763</v>
      </c>
      <c r="I64" s="2">
        <f t="shared" si="3"/>
        <v>2.7296419591805732</v>
      </c>
    </row>
    <row r="65" spans="2:9" x14ac:dyDescent="0.2">
      <c r="B65" t="s">
        <v>64</v>
      </c>
      <c r="C65" s="3">
        <v>101</v>
      </c>
      <c r="D65" s="3" t="b">
        <v>1</v>
      </c>
      <c r="E65" t="b">
        <v>1</v>
      </c>
      <c r="F65" s="5">
        <f t="shared" si="2"/>
        <v>0.65475552588208386</v>
      </c>
      <c r="G65" s="2">
        <f t="shared" si="0"/>
        <v>0.65808130797950759</v>
      </c>
      <c r="H65" s="5">
        <f t="shared" si="1"/>
        <v>0.41842678693284624</v>
      </c>
      <c r="I65" s="2">
        <f t="shared" si="3"/>
        <v>1.9246719273834447</v>
      </c>
    </row>
    <row r="66" spans="2:9" x14ac:dyDescent="0.2">
      <c r="B66" t="s">
        <v>65</v>
      </c>
      <c r="C66" s="3">
        <v>107</v>
      </c>
      <c r="D66" s="3" t="b">
        <v>0</v>
      </c>
      <c r="E66" t="b">
        <v>1</v>
      </c>
      <c r="F66" s="5">
        <f t="shared" si="2"/>
        <v>2.9818290825574287</v>
      </c>
      <c r="G66" s="2">
        <f t="shared" si="0"/>
        <v>0.95174644161778288</v>
      </c>
      <c r="H66" s="5">
        <f t="shared" si="1"/>
        <v>4.9456622504788147E-2</v>
      </c>
      <c r="I66" s="2">
        <f t="shared" si="3"/>
        <v>19.723860240088165</v>
      </c>
    </row>
    <row r="67" spans="2:9" x14ac:dyDescent="0.2">
      <c r="B67" t="s">
        <v>66</v>
      </c>
      <c r="C67" s="3">
        <v>94</v>
      </c>
      <c r="D67" s="3" t="b">
        <v>0</v>
      </c>
      <c r="E67" t="b">
        <v>0</v>
      </c>
      <c r="F67" s="5">
        <f t="shared" si="2"/>
        <v>1.4676977442252568</v>
      </c>
      <c r="G67" s="2">
        <f t="shared" si="0"/>
        <v>0.81270720226115367</v>
      </c>
      <c r="H67" s="5">
        <f t="shared" si="1"/>
        <v>1.6750821233475335</v>
      </c>
      <c r="I67" s="2">
        <f t="shared" si="3"/>
        <v>4.3392336068061743</v>
      </c>
    </row>
    <row r="68" spans="2:9" x14ac:dyDescent="0.2">
      <c r="B68" t="s">
        <v>67</v>
      </c>
      <c r="C68" s="3">
        <v>96</v>
      </c>
      <c r="D68" s="3" t="b">
        <v>0</v>
      </c>
      <c r="E68" t="b">
        <v>1</v>
      </c>
      <c r="F68" s="5">
        <f t="shared" si="2"/>
        <v>1.7006410270455898</v>
      </c>
      <c r="G68" s="2">
        <f t="shared" si="0"/>
        <v>0.84561843818968063</v>
      </c>
      <c r="H68" s="5">
        <f t="shared" si="1"/>
        <v>0.16768703980375524</v>
      </c>
      <c r="I68" s="2">
        <f t="shared" si="3"/>
        <v>5.4774574649571734</v>
      </c>
    </row>
    <row r="69" spans="2:9" x14ac:dyDescent="0.2">
      <c r="B69" t="s">
        <v>68</v>
      </c>
      <c r="C69" s="3">
        <v>127</v>
      </c>
      <c r="D69" s="3" t="b">
        <v>1</v>
      </c>
      <c r="E69" t="b">
        <v>1</v>
      </c>
      <c r="F69" s="5">
        <f t="shared" si="2"/>
        <v>3.6830182025464278</v>
      </c>
      <c r="G69" s="2">
        <f t="shared" si="0"/>
        <v>0.97546989602390677</v>
      </c>
      <c r="H69" s="5">
        <f t="shared" si="1"/>
        <v>2.4835979442403084E-2</v>
      </c>
      <c r="I69" s="2">
        <f t="shared" si="3"/>
        <v>39.766235682269674</v>
      </c>
    </row>
    <row r="70" spans="2:9" x14ac:dyDescent="0.2">
      <c r="B70" t="s">
        <v>69</v>
      </c>
      <c r="C70" s="3">
        <v>107</v>
      </c>
      <c r="D70" s="3" t="b">
        <v>0</v>
      </c>
      <c r="E70" t="b">
        <v>1</v>
      </c>
      <c r="F70" s="5">
        <f t="shared" si="2"/>
        <v>2.9818290825574287</v>
      </c>
      <c r="G70" s="2">
        <f t="shared" si="0"/>
        <v>0.95174644161778288</v>
      </c>
      <c r="H70" s="5">
        <f t="shared" si="1"/>
        <v>4.9456622504788147E-2</v>
      </c>
      <c r="I70" s="2">
        <f t="shared" si="3"/>
        <v>19.723860240088165</v>
      </c>
    </row>
    <row r="71" spans="2:9" x14ac:dyDescent="0.2">
      <c r="B71" t="s">
        <v>70</v>
      </c>
      <c r="C71" s="3">
        <v>110</v>
      </c>
      <c r="D71" s="3" t="b">
        <v>0</v>
      </c>
      <c r="E71" t="b">
        <v>1</v>
      </c>
      <c r="F71" s="5">
        <f t="shared" si="2"/>
        <v>3.3312440067879301</v>
      </c>
      <c r="G71" s="2">
        <f t="shared" si="0"/>
        <v>0.96548524836702276</v>
      </c>
      <c r="H71" s="5">
        <f t="shared" si="1"/>
        <v>3.5124455980136166E-2</v>
      </c>
      <c r="I71" s="2">
        <f t="shared" si="3"/>
        <v>27.973118816956656</v>
      </c>
    </row>
    <row r="72" spans="2:9" x14ac:dyDescent="0.2">
      <c r="B72" t="s">
        <v>71</v>
      </c>
      <c r="C72" s="3">
        <v>106</v>
      </c>
      <c r="D72" s="3" t="b">
        <v>0</v>
      </c>
      <c r="E72" t="b">
        <v>1</v>
      </c>
      <c r="F72" s="5">
        <f t="shared" si="2"/>
        <v>2.8653574411472604</v>
      </c>
      <c r="G72" s="2">
        <f t="shared" ref="G72:G135" si="20">1/(1+EXP(-F72))</f>
        <v>0.94610712084376336</v>
      </c>
      <c r="H72" s="5">
        <f t="shared" ref="H72:H135" si="21">-(E72*LN(G72)+(1-E72)*LN(1-G72))</f>
        <v>5.5399480776689457E-2</v>
      </c>
      <c r="I72" s="2">
        <f t="shared" si="3"/>
        <v>17.555327079501097</v>
      </c>
    </row>
    <row r="73" spans="2:9" x14ac:dyDescent="0.2">
      <c r="B73" t="s">
        <v>72</v>
      </c>
      <c r="C73" s="3">
        <v>118</v>
      </c>
      <c r="D73" s="3" t="b">
        <v>0</v>
      </c>
      <c r="E73" t="b">
        <v>1</v>
      </c>
      <c r="F73" s="5">
        <f t="shared" ref="F73:F136" si="22">$B$5+$C$5*C73+$D$5*D73</f>
        <v>4.2630171380692659</v>
      </c>
      <c r="G73" s="2">
        <f t="shared" si="20"/>
        <v>0.98611572947677839</v>
      </c>
      <c r="H73" s="5">
        <f t="shared" si="21"/>
        <v>1.3981558572635991E-2</v>
      </c>
      <c r="I73" s="2">
        <f t="shared" ref="I73:I136" si="23">EXP(F73)</f>
        <v>71.023949571385998</v>
      </c>
    </row>
    <row r="74" spans="2:9" x14ac:dyDescent="0.2">
      <c r="B74" t="s">
        <v>73</v>
      </c>
      <c r="C74" s="3">
        <v>117</v>
      </c>
      <c r="D74" s="3" t="b">
        <v>0</v>
      </c>
      <c r="E74" t="b">
        <v>1</v>
      </c>
      <c r="F74" s="5">
        <f t="shared" si="22"/>
        <v>4.1465454966590993</v>
      </c>
      <c r="G74" s="2">
        <f t="shared" si="20"/>
        <v>0.98442737400041302</v>
      </c>
      <c r="H74" s="5">
        <f t="shared" si="21"/>
        <v>1.5695153049739823E-2</v>
      </c>
      <c r="I74" s="2">
        <f t="shared" si="23"/>
        <v>63.215245394483787</v>
      </c>
    </row>
    <row r="75" spans="2:9" x14ac:dyDescent="0.2">
      <c r="B75" t="s">
        <v>74</v>
      </c>
      <c r="C75" s="3">
        <v>110</v>
      </c>
      <c r="D75" s="3" t="b">
        <v>1</v>
      </c>
      <c r="E75" t="b">
        <v>1</v>
      </c>
      <c r="F75" s="5">
        <f t="shared" si="22"/>
        <v>1.7030002985735879</v>
      </c>
      <c r="G75" s="2">
        <f t="shared" si="20"/>
        <v>0.84592618503991546</v>
      </c>
      <c r="H75" s="5">
        <f t="shared" si="21"/>
        <v>0.16732317490843529</v>
      </c>
      <c r="I75" s="2">
        <f t="shared" si="23"/>
        <v>5.4903955306037409</v>
      </c>
    </row>
    <row r="76" spans="2:9" x14ac:dyDescent="0.2">
      <c r="B76" t="s">
        <v>75</v>
      </c>
      <c r="C76" s="3">
        <v>116</v>
      </c>
      <c r="D76" s="3" t="b">
        <v>0</v>
      </c>
      <c r="E76" t="b">
        <v>1</v>
      </c>
      <c r="F76" s="5">
        <f t="shared" si="22"/>
        <v>4.030073855248931</v>
      </c>
      <c r="G76" s="2">
        <f t="shared" si="20"/>
        <v>0.98253734676306892</v>
      </c>
      <c r="H76" s="5">
        <f t="shared" si="21"/>
        <v>1.7616923988568244E-2</v>
      </c>
      <c r="I76" s="2">
        <f t="shared" si="23"/>
        <v>56.265066564177182</v>
      </c>
    </row>
    <row r="77" spans="2:9" x14ac:dyDescent="0.2">
      <c r="B77" t="s">
        <v>76</v>
      </c>
      <c r="C77" s="3">
        <v>101</v>
      </c>
      <c r="D77" s="3" t="b">
        <v>0</v>
      </c>
      <c r="E77" t="b">
        <v>1</v>
      </c>
      <c r="F77" s="5">
        <f t="shared" si="22"/>
        <v>2.282999234096426</v>
      </c>
      <c r="G77" s="2">
        <f t="shared" si="20"/>
        <v>0.90745922149790603</v>
      </c>
      <c r="H77" s="5">
        <f t="shared" si="21"/>
        <v>9.7106648841271348E-2</v>
      </c>
      <c r="I77" s="2">
        <f t="shared" si="23"/>
        <v>9.8060469793581078</v>
      </c>
    </row>
    <row r="78" spans="2:9" x14ac:dyDescent="0.2">
      <c r="B78" t="s">
        <v>77</v>
      </c>
      <c r="C78" s="3">
        <v>96</v>
      </c>
      <c r="D78" s="3" t="b">
        <v>0</v>
      </c>
      <c r="E78" t="b">
        <v>1</v>
      </c>
      <c r="F78" s="5">
        <f t="shared" si="22"/>
        <v>1.7006410270455898</v>
      </c>
      <c r="G78" s="2">
        <f t="shared" si="20"/>
        <v>0.84561843818968063</v>
      </c>
      <c r="H78" s="5">
        <f t="shared" si="21"/>
        <v>0.16768703980375524</v>
      </c>
      <c r="I78" s="2">
        <f t="shared" si="23"/>
        <v>5.4774574649571734</v>
      </c>
    </row>
    <row r="79" spans="2:9" x14ac:dyDescent="0.2">
      <c r="B79" t="s">
        <v>78</v>
      </c>
      <c r="C79" s="3">
        <v>110</v>
      </c>
      <c r="D79" s="3" t="b">
        <v>1</v>
      </c>
      <c r="E79" t="b">
        <v>1</v>
      </c>
      <c r="F79" s="5">
        <f t="shared" si="22"/>
        <v>1.7030002985735879</v>
      </c>
      <c r="G79" s="2">
        <f t="shared" si="20"/>
        <v>0.84592618503991546</v>
      </c>
      <c r="H79" s="5">
        <f t="shared" si="21"/>
        <v>0.16732317490843529</v>
      </c>
      <c r="I79" s="2">
        <f t="shared" si="23"/>
        <v>5.4903955306037409</v>
      </c>
    </row>
    <row r="80" spans="2:9" x14ac:dyDescent="0.2">
      <c r="B80" t="s">
        <v>79</v>
      </c>
      <c r="C80" s="3">
        <v>106</v>
      </c>
      <c r="D80" s="3" t="b">
        <v>0</v>
      </c>
      <c r="E80" t="b">
        <v>1</v>
      </c>
      <c r="F80" s="5">
        <f t="shared" si="22"/>
        <v>2.8653574411472604</v>
      </c>
      <c r="G80" s="2">
        <f t="shared" si="20"/>
        <v>0.94610712084376336</v>
      </c>
      <c r="H80" s="5">
        <f t="shared" si="21"/>
        <v>5.5399480776689457E-2</v>
      </c>
      <c r="I80" s="2">
        <f t="shared" si="23"/>
        <v>17.555327079501097</v>
      </c>
    </row>
    <row r="81" spans="2:9" x14ac:dyDescent="0.2">
      <c r="B81" t="s">
        <v>80</v>
      </c>
      <c r="C81" s="3">
        <v>104</v>
      </c>
      <c r="D81" s="3" t="b">
        <v>0</v>
      </c>
      <c r="E81" t="b">
        <v>1</v>
      </c>
      <c r="F81" s="5">
        <f t="shared" si="22"/>
        <v>2.6324141583269274</v>
      </c>
      <c r="G81" s="2">
        <f t="shared" si="20"/>
        <v>0.93291878862473132</v>
      </c>
      <c r="H81" s="5">
        <f t="shared" si="21"/>
        <v>6.9437125197950589E-2</v>
      </c>
      <c r="I81" s="2">
        <f t="shared" si="23"/>
        <v>13.90730384109724</v>
      </c>
    </row>
    <row r="82" spans="2:9" x14ac:dyDescent="0.2">
      <c r="B82" t="s">
        <v>81</v>
      </c>
      <c r="C82" s="3">
        <v>128</v>
      </c>
      <c r="D82" s="3" t="b">
        <v>0</v>
      </c>
      <c r="E82" t="b">
        <v>1</v>
      </c>
      <c r="F82" s="5">
        <f t="shared" si="22"/>
        <v>5.4277335521709364</v>
      </c>
      <c r="G82" s="2">
        <f t="shared" si="20"/>
        <v>0.99562617327403102</v>
      </c>
      <c r="H82" s="5">
        <f t="shared" si="21"/>
        <v>4.3834198888576389E-3</v>
      </c>
      <c r="I82" s="2">
        <f t="shared" si="23"/>
        <v>227.63274259646337</v>
      </c>
    </row>
    <row r="83" spans="2:9" x14ac:dyDescent="0.2">
      <c r="B83" t="s">
        <v>82</v>
      </c>
      <c r="C83" s="3">
        <v>112</v>
      </c>
      <c r="D83" s="3" t="b">
        <v>0</v>
      </c>
      <c r="E83" t="b">
        <v>1</v>
      </c>
      <c r="F83" s="5">
        <f t="shared" si="22"/>
        <v>3.5641872896082631</v>
      </c>
      <c r="G83" s="2">
        <f t="shared" si="20"/>
        <v>0.97245994213485643</v>
      </c>
      <c r="H83" s="5">
        <f t="shared" si="21"/>
        <v>2.7926394944723477E-2</v>
      </c>
      <c r="I83" s="2">
        <f t="shared" si="23"/>
        <v>35.310744330921054</v>
      </c>
    </row>
    <row r="84" spans="2:9" x14ac:dyDescent="0.2">
      <c r="B84" t="s">
        <v>83</v>
      </c>
      <c r="C84" s="3">
        <v>104</v>
      </c>
      <c r="D84" s="3" t="b">
        <v>0</v>
      </c>
      <c r="E84" t="b">
        <v>1</v>
      </c>
      <c r="F84" s="5">
        <f t="shared" si="22"/>
        <v>2.6324141583269274</v>
      </c>
      <c r="G84" s="2">
        <f t="shared" si="20"/>
        <v>0.93291878862473132</v>
      </c>
      <c r="H84" s="5">
        <f t="shared" si="21"/>
        <v>6.9437125197950589E-2</v>
      </c>
      <c r="I84" s="2">
        <f t="shared" si="23"/>
        <v>13.90730384109724</v>
      </c>
    </row>
    <row r="85" spans="2:9" x14ac:dyDescent="0.2">
      <c r="B85" t="s">
        <v>84</v>
      </c>
      <c r="C85" s="3">
        <v>127</v>
      </c>
      <c r="D85" s="3" t="b">
        <v>0</v>
      </c>
      <c r="E85" t="b">
        <v>1</v>
      </c>
      <c r="F85" s="5">
        <f t="shared" si="22"/>
        <v>5.3112619107607699</v>
      </c>
      <c r="G85" s="2">
        <f t="shared" si="20"/>
        <v>0.99508854705039307</v>
      </c>
      <c r="H85" s="5">
        <f t="shared" si="21"/>
        <v>4.9235537726530377E-3</v>
      </c>
      <c r="I85" s="2">
        <f t="shared" si="23"/>
        <v>202.60573749973705</v>
      </c>
    </row>
    <row r="86" spans="2:9" x14ac:dyDescent="0.2">
      <c r="B86" t="s">
        <v>85</v>
      </c>
      <c r="C86" s="3">
        <v>118</v>
      </c>
      <c r="D86" s="3" t="b">
        <v>0</v>
      </c>
      <c r="E86" t="b">
        <v>1</v>
      </c>
      <c r="F86" s="5">
        <f t="shared" si="22"/>
        <v>4.2630171380692659</v>
      </c>
      <c r="G86" s="2">
        <f t="shared" si="20"/>
        <v>0.98611572947677839</v>
      </c>
      <c r="H86" s="5">
        <f t="shared" si="21"/>
        <v>1.3981558572635991E-2</v>
      </c>
      <c r="I86" s="2">
        <f t="shared" si="23"/>
        <v>71.023949571385998</v>
      </c>
    </row>
    <row r="87" spans="2:9" x14ac:dyDescent="0.2">
      <c r="B87" t="s">
        <v>86</v>
      </c>
      <c r="C87" s="3">
        <v>118</v>
      </c>
      <c r="D87" s="3" t="b">
        <v>1</v>
      </c>
      <c r="E87" t="b">
        <v>1</v>
      </c>
      <c r="F87" s="5">
        <f t="shared" si="22"/>
        <v>2.6347734298549237</v>
      </c>
      <c r="G87" s="2">
        <f t="shared" si="20"/>
        <v>0.9330662842405345</v>
      </c>
      <c r="H87" s="5">
        <f t="shared" si="21"/>
        <v>6.9279036456239604E-2</v>
      </c>
      <c r="I87" s="2">
        <f t="shared" si="23"/>
        <v>13.940153682691427</v>
      </c>
    </row>
    <row r="88" spans="2:9" x14ac:dyDescent="0.2">
      <c r="B88" t="s">
        <v>87</v>
      </c>
      <c r="C88" s="3">
        <v>121</v>
      </c>
      <c r="D88" s="3" t="b">
        <v>0</v>
      </c>
      <c r="E88" t="b">
        <v>1</v>
      </c>
      <c r="F88" s="5">
        <f t="shared" si="22"/>
        <v>4.6124320622997672</v>
      </c>
      <c r="G88" s="2">
        <f t="shared" si="20"/>
        <v>0.99016994501506306</v>
      </c>
      <c r="H88" s="5">
        <f t="shared" si="21"/>
        <v>9.8786889542965169E-3</v>
      </c>
      <c r="I88" s="2">
        <f t="shared" si="23"/>
        <v>100.72883076771576</v>
      </c>
    </row>
    <row r="89" spans="2:9" x14ac:dyDescent="0.2">
      <c r="B89" t="s">
        <v>88</v>
      </c>
      <c r="C89" s="3">
        <v>112</v>
      </c>
      <c r="D89" s="3" t="b">
        <v>0</v>
      </c>
      <c r="E89" t="b">
        <v>1</v>
      </c>
      <c r="F89" s="5">
        <f t="shared" si="22"/>
        <v>3.5641872896082631</v>
      </c>
      <c r="G89" s="2">
        <f t="shared" si="20"/>
        <v>0.97245994213485643</v>
      </c>
      <c r="H89" s="5">
        <f t="shared" si="21"/>
        <v>2.7926394944723477E-2</v>
      </c>
      <c r="I89" s="2">
        <f t="shared" si="23"/>
        <v>35.310744330921054</v>
      </c>
    </row>
    <row r="90" spans="2:9" x14ac:dyDescent="0.2">
      <c r="B90" t="s">
        <v>89</v>
      </c>
      <c r="C90" s="3">
        <v>102</v>
      </c>
      <c r="D90" s="3" t="b">
        <v>0</v>
      </c>
      <c r="E90" t="b">
        <v>1</v>
      </c>
      <c r="F90" s="5">
        <f t="shared" si="22"/>
        <v>2.3994708755065925</v>
      </c>
      <c r="G90" s="2">
        <f t="shared" si="20"/>
        <v>0.91678694621833368</v>
      </c>
      <c r="H90" s="5">
        <f t="shared" si="21"/>
        <v>8.6880171541077078E-2</v>
      </c>
      <c r="I90" s="2">
        <f t="shared" si="23"/>
        <v>11.017345290845716</v>
      </c>
    </row>
    <row r="91" spans="2:9" x14ac:dyDescent="0.2">
      <c r="B91" t="s">
        <v>90</v>
      </c>
      <c r="C91" s="3">
        <v>101</v>
      </c>
      <c r="D91" s="3" t="b">
        <v>0</v>
      </c>
      <c r="E91" t="b">
        <v>1</v>
      </c>
      <c r="F91" s="5">
        <f t="shared" si="22"/>
        <v>2.282999234096426</v>
      </c>
      <c r="G91" s="2">
        <f t="shared" si="20"/>
        <v>0.90745922149790603</v>
      </c>
      <c r="H91" s="5">
        <f t="shared" si="21"/>
        <v>9.7106648841271348E-2</v>
      </c>
      <c r="I91" s="2">
        <f t="shared" si="23"/>
        <v>9.8060469793581078</v>
      </c>
    </row>
    <row r="92" spans="2:9" x14ac:dyDescent="0.2">
      <c r="B92" t="s">
        <v>91</v>
      </c>
      <c r="C92" s="3">
        <v>104</v>
      </c>
      <c r="D92" s="3" t="b">
        <v>0</v>
      </c>
      <c r="E92" t="b">
        <v>1</v>
      </c>
      <c r="F92" s="5">
        <f t="shared" si="22"/>
        <v>2.6324141583269274</v>
      </c>
      <c r="G92" s="2">
        <f t="shared" si="20"/>
        <v>0.93291878862473132</v>
      </c>
      <c r="H92" s="5">
        <f t="shared" si="21"/>
        <v>6.9437125197950589E-2</v>
      </c>
      <c r="I92" s="2">
        <f t="shared" si="23"/>
        <v>13.90730384109724</v>
      </c>
    </row>
    <row r="93" spans="2:9" x14ac:dyDescent="0.2">
      <c r="B93" t="s">
        <v>92</v>
      </c>
      <c r="C93" s="3">
        <v>116</v>
      </c>
      <c r="D93" s="3" t="b">
        <v>0</v>
      </c>
      <c r="E93" t="b">
        <v>1</v>
      </c>
      <c r="F93" s="5">
        <f t="shared" si="22"/>
        <v>4.030073855248931</v>
      </c>
      <c r="G93" s="2">
        <f t="shared" si="20"/>
        <v>0.98253734676306892</v>
      </c>
      <c r="H93" s="5">
        <f t="shared" si="21"/>
        <v>1.7616923988568244E-2</v>
      </c>
      <c r="I93" s="2">
        <f t="shared" si="23"/>
        <v>56.265066564177182</v>
      </c>
    </row>
    <row r="94" spans="2:9" x14ac:dyDescent="0.2">
      <c r="B94" t="s">
        <v>93</v>
      </c>
      <c r="C94" s="3">
        <v>124</v>
      </c>
      <c r="D94" s="3" t="b">
        <v>0</v>
      </c>
      <c r="E94" t="b">
        <v>1</v>
      </c>
      <c r="F94" s="5">
        <f t="shared" si="22"/>
        <v>4.9618469865302686</v>
      </c>
      <c r="G94" s="2">
        <f t="shared" si="20"/>
        <v>0.99304867220046777</v>
      </c>
      <c r="H94" s="5">
        <f t="shared" si="21"/>
        <v>6.9756008305542766E-3</v>
      </c>
      <c r="I94" s="2">
        <f t="shared" si="23"/>
        <v>142.85740808645261</v>
      </c>
    </row>
    <row r="95" spans="2:9" x14ac:dyDescent="0.2">
      <c r="B95" t="s">
        <v>94</v>
      </c>
      <c r="C95" s="3">
        <v>102</v>
      </c>
      <c r="D95" s="3" t="b">
        <v>0</v>
      </c>
      <c r="E95" t="b">
        <v>1</v>
      </c>
      <c r="F95" s="5">
        <f t="shared" si="22"/>
        <v>2.3994708755065925</v>
      </c>
      <c r="G95" s="2">
        <f t="shared" si="20"/>
        <v>0.91678694621833368</v>
      </c>
      <c r="H95" s="5">
        <f t="shared" si="21"/>
        <v>8.6880171541077078E-2</v>
      </c>
      <c r="I95" s="2">
        <f t="shared" si="23"/>
        <v>11.017345290845716</v>
      </c>
    </row>
    <row r="96" spans="2:9" x14ac:dyDescent="0.2">
      <c r="B96" t="s">
        <v>95</v>
      </c>
      <c r="C96" s="3">
        <v>150</v>
      </c>
      <c r="D96" s="3" t="b">
        <v>0</v>
      </c>
      <c r="E96" t="b">
        <v>1</v>
      </c>
      <c r="F96" s="5">
        <f t="shared" si="22"/>
        <v>7.9901096631946125</v>
      </c>
      <c r="G96" s="2">
        <f t="shared" si="20"/>
        <v>0.9996613178167103</v>
      </c>
      <c r="H96" s="5">
        <f t="shared" si="21"/>
        <v>3.387395490532084E-4</v>
      </c>
      <c r="I96" s="2">
        <f t="shared" si="23"/>
        <v>2951.6206258835659</v>
      </c>
    </row>
    <row r="97" spans="2:9" x14ac:dyDescent="0.2">
      <c r="B97" t="s">
        <v>96</v>
      </c>
      <c r="C97" s="3">
        <v>113</v>
      </c>
      <c r="D97" s="3" t="b">
        <v>1</v>
      </c>
      <c r="E97" t="b">
        <v>1</v>
      </c>
      <c r="F97" s="5">
        <f t="shared" si="22"/>
        <v>2.0524152228040875</v>
      </c>
      <c r="G97" s="2">
        <f t="shared" si="20"/>
        <v>0.88619143615248974</v>
      </c>
      <c r="H97" s="5">
        <f t="shared" si="21"/>
        <v>0.12082228382416066</v>
      </c>
      <c r="I97" s="2">
        <f t="shared" si="23"/>
        <v>7.7866849927030026</v>
      </c>
    </row>
    <row r="98" spans="2:9" x14ac:dyDescent="0.2">
      <c r="B98" t="s">
        <v>97</v>
      </c>
      <c r="C98" s="3">
        <v>124</v>
      </c>
      <c r="D98" s="3" t="b">
        <v>1</v>
      </c>
      <c r="E98" t="b">
        <v>1</v>
      </c>
      <c r="F98" s="5">
        <f t="shared" si="22"/>
        <v>3.3336032783159264</v>
      </c>
      <c r="G98" s="2">
        <f t="shared" si="20"/>
        <v>0.96556378123128506</v>
      </c>
      <c r="H98" s="5">
        <f t="shared" si="21"/>
        <v>3.5043118983403433E-2</v>
      </c>
      <c r="I98" s="2">
        <f t="shared" si="23"/>
        <v>28.03919291244862</v>
      </c>
    </row>
    <row r="99" spans="2:9" x14ac:dyDescent="0.2">
      <c r="B99" t="s">
        <v>98</v>
      </c>
      <c r="C99" s="3">
        <v>114</v>
      </c>
      <c r="D99" s="3" t="b">
        <v>1</v>
      </c>
      <c r="E99" t="b">
        <v>1</v>
      </c>
      <c r="F99" s="5">
        <f t="shared" si="22"/>
        <v>2.1688868642142558</v>
      </c>
      <c r="G99" s="2">
        <f t="shared" si="20"/>
        <v>0.89742054003253446</v>
      </c>
      <c r="H99" s="5">
        <f t="shared" si="21"/>
        <v>0.10823069732182973</v>
      </c>
      <c r="I99" s="2">
        <f t="shared" si="23"/>
        <v>8.7485403054097137</v>
      </c>
    </row>
    <row r="100" spans="2:9" x14ac:dyDescent="0.2">
      <c r="B100" t="s">
        <v>99</v>
      </c>
      <c r="C100" s="3">
        <v>117</v>
      </c>
      <c r="D100" s="3" t="b">
        <v>0</v>
      </c>
      <c r="E100" t="b">
        <v>1</v>
      </c>
      <c r="F100" s="5">
        <f t="shared" si="22"/>
        <v>4.1465454966590993</v>
      </c>
      <c r="G100" s="2">
        <f t="shared" si="20"/>
        <v>0.98442737400041302</v>
      </c>
      <c r="H100" s="5">
        <f t="shared" si="21"/>
        <v>1.5695153049739823E-2</v>
      </c>
      <c r="I100" s="2">
        <f t="shared" si="23"/>
        <v>63.215245394483787</v>
      </c>
    </row>
    <row r="101" spans="2:9" x14ac:dyDescent="0.2">
      <c r="B101" t="s">
        <v>100</v>
      </c>
      <c r="C101" s="3">
        <v>97</v>
      </c>
      <c r="D101" s="3" t="b">
        <v>0</v>
      </c>
      <c r="E101" t="b">
        <v>1</v>
      </c>
      <c r="F101" s="5">
        <f t="shared" si="22"/>
        <v>1.8171126684557581</v>
      </c>
      <c r="G101" s="2">
        <f t="shared" si="20"/>
        <v>0.86021930933332424</v>
      </c>
      <c r="H101" s="5">
        <f t="shared" si="21"/>
        <v>0.15056791139162176</v>
      </c>
      <c r="I101" s="2">
        <f t="shared" si="23"/>
        <v>6.1540639499673278</v>
      </c>
    </row>
    <row r="102" spans="2:9" x14ac:dyDescent="0.2">
      <c r="B102" t="s">
        <v>101</v>
      </c>
      <c r="C102" s="3">
        <v>105</v>
      </c>
      <c r="D102" s="3" t="b">
        <v>0</v>
      </c>
      <c r="E102" t="b">
        <v>1</v>
      </c>
      <c r="F102" s="5">
        <f t="shared" si="22"/>
        <v>2.7488857997370939</v>
      </c>
      <c r="G102" s="2">
        <f t="shared" si="20"/>
        <v>0.93985039312754959</v>
      </c>
      <c r="H102" s="5">
        <f t="shared" si="21"/>
        <v>6.2034572632074673E-2</v>
      </c>
      <c r="I102" s="2">
        <f t="shared" si="23"/>
        <v>15.625212565736955</v>
      </c>
    </row>
    <row r="103" spans="2:9" x14ac:dyDescent="0.2">
      <c r="B103" t="s">
        <v>102</v>
      </c>
      <c r="C103" s="3">
        <v>105</v>
      </c>
      <c r="D103" s="3" t="b">
        <v>1</v>
      </c>
      <c r="E103" t="b">
        <v>1</v>
      </c>
      <c r="F103" s="5">
        <f t="shared" si="22"/>
        <v>1.1206420915227517</v>
      </c>
      <c r="G103" s="2">
        <f t="shared" si="20"/>
        <v>0.7541077984089154</v>
      </c>
      <c r="H103" s="5">
        <f t="shared" si="21"/>
        <v>0.2822199524811439</v>
      </c>
      <c r="I103" s="2">
        <f t="shared" si="23"/>
        <v>3.066822752122031</v>
      </c>
    </row>
    <row r="104" spans="2:9" x14ac:dyDescent="0.2">
      <c r="B104" t="s">
        <v>103</v>
      </c>
      <c r="C104" s="3">
        <v>117</v>
      </c>
      <c r="D104" s="3" t="b">
        <v>0</v>
      </c>
      <c r="E104" t="b">
        <v>1</v>
      </c>
      <c r="F104" s="5">
        <f t="shared" si="22"/>
        <v>4.1465454966590993</v>
      </c>
      <c r="G104" s="2">
        <f t="shared" si="20"/>
        <v>0.98442737400041302</v>
      </c>
      <c r="H104" s="5">
        <f t="shared" si="21"/>
        <v>1.5695153049739823E-2</v>
      </c>
      <c r="I104" s="2">
        <f t="shared" si="23"/>
        <v>63.215245394483787</v>
      </c>
    </row>
    <row r="105" spans="2:9" x14ac:dyDescent="0.2">
      <c r="B105" t="s">
        <v>104</v>
      </c>
      <c r="C105" s="3">
        <v>112</v>
      </c>
      <c r="D105" s="3" t="b">
        <v>1</v>
      </c>
      <c r="E105" t="b">
        <v>1</v>
      </c>
      <c r="F105" s="5">
        <f t="shared" si="22"/>
        <v>1.935943581393921</v>
      </c>
      <c r="G105" s="2">
        <f t="shared" si="20"/>
        <v>0.8739058262856344</v>
      </c>
      <c r="H105" s="5">
        <f t="shared" si="21"/>
        <v>0.13478265937734588</v>
      </c>
      <c r="I105" s="2">
        <f t="shared" si="23"/>
        <v>6.9305805378862813</v>
      </c>
    </row>
    <row r="106" spans="2:9" x14ac:dyDescent="0.2">
      <c r="B106" t="s">
        <v>105</v>
      </c>
      <c r="C106" s="3">
        <v>121</v>
      </c>
      <c r="D106" s="3" t="b">
        <v>0</v>
      </c>
      <c r="E106" t="b">
        <v>1</v>
      </c>
      <c r="F106" s="5">
        <f t="shared" si="22"/>
        <v>4.6124320622997672</v>
      </c>
      <c r="G106" s="2">
        <f t="shared" si="20"/>
        <v>0.99016994501506306</v>
      </c>
      <c r="H106" s="5">
        <f t="shared" si="21"/>
        <v>9.8786889542965169E-3</v>
      </c>
      <c r="I106" s="2">
        <f t="shared" si="23"/>
        <v>100.72883076771576</v>
      </c>
    </row>
    <row r="107" spans="2:9" x14ac:dyDescent="0.2">
      <c r="B107" t="s">
        <v>106</v>
      </c>
      <c r="C107" s="3">
        <v>104</v>
      </c>
      <c r="D107" s="3" t="b">
        <v>1</v>
      </c>
      <c r="E107" t="b">
        <v>0</v>
      </c>
      <c r="F107" s="5">
        <f t="shared" si="22"/>
        <v>1.0041704501125852</v>
      </c>
      <c r="G107" s="2">
        <f t="shared" si="20"/>
        <v>0.73187774833493491</v>
      </c>
      <c r="H107" s="5">
        <f t="shared" si="21"/>
        <v>1.3163122395526128</v>
      </c>
      <c r="I107" s="2">
        <f t="shared" si="23"/>
        <v>2.7296419591805732</v>
      </c>
    </row>
    <row r="108" spans="2:9" x14ac:dyDescent="0.2">
      <c r="B108" t="s">
        <v>107</v>
      </c>
      <c r="C108" s="3">
        <v>92</v>
      </c>
      <c r="D108" s="3" t="b">
        <v>0</v>
      </c>
      <c r="E108" t="b">
        <v>1</v>
      </c>
      <c r="F108" s="5">
        <f t="shared" si="22"/>
        <v>1.234754461404922</v>
      </c>
      <c r="G108" s="2">
        <f t="shared" si="20"/>
        <v>0.77464963272735632</v>
      </c>
      <c r="H108" s="5">
        <f t="shared" si="21"/>
        <v>0.25534443865425016</v>
      </c>
      <c r="I108" s="2">
        <f t="shared" si="23"/>
        <v>3.4375343697138696</v>
      </c>
    </row>
    <row r="109" spans="2:9" x14ac:dyDescent="0.2">
      <c r="B109" t="s">
        <v>108</v>
      </c>
      <c r="C109" s="3">
        <v>123</v>
      </c>
      <c r="D109" s="3" t="b">
        <v>0</v>
      </c>
      <c r="E109" t="b">
        <v>1</v>
      </c>
      <c r="F109" s="5">
        <f t="shared" si="22"/>
        <v>4.8453753451201003</v>
      </c>
      <c r="G109" s="2">
        <f t="shared" si="20"/>
        <v>0.99219670536043791</v>
      </c>
      <c r="H109" s="5">
        <f t="shared" si="21"/>
        <v>7.8338996604738493E-3</v>
      </c>
      <c r="I109" s="2">
        <f t="shared" si="23"/>
        <v>127.1509985449091</v>
      </c>
    </row>
    <row r="110" spans="2:9" x14ac:dyDescent="0.2">
      <c r="B110" t="s">
        <v>109</v>
      </c>
      <c r="C110" s="3">
        <v>92</v>
      </c>
      <c r="D110" s="3" t="b">
        <v>0</v>
      </c>
      <c r="E110" t="b">
        <v>1</v>
      </c>
      <c r="F110" s="5">
        <f t="shared" si="22"/>
        <v>1.234754461404922</v>
      </c>
      <c r="G110" s="2">
        <f t="shared" si="20"/>
        <v>0.77464963272735632</v>
      </c>
      <c r="H110" s="5">
        <f t="shared" si="21"/>
        <v>0.25534443865425016</v>
      </c>
      <c r="I110" s="2">
        <f t="shared" si="23"/>
        <v>3.4375343697138696</v>
      </c>
    </row>
    <row r="111" spans="2:9" x14ac:dyDescent="0.2">
      <c r="B111" t="s">
        <v>110</v>
      </c>
      <c r="C111" s="3">
        <v>120</v>
      </c>
      <c r="D111" s="3" t="b">
        <v>0</v>
      </c>
      <c r="E111" t="b">
        <v>0</v>
      </c>
      <c r="F111" s="5">
        <f t="shared" si="22"/>
        <v>4.4959604208896007</v>
      </c>
      <c r="G111" s="2">
        <f t="shared" si="20"/>
        <v>0.98896907555263514</v>
      </c>
      <c r="H111" s="5">
        <f t="shared" si="21"/>
        <v>4.5070526371376598</v>
      </c>
      <c r="I111" s="2">
        <f t="shared" si="23"/>
        <v>89.654233448120536</v>
      </c>
    </row>
    <row r="112" spans="2:9" x14ac:dyDescent="0.2">
      <c r="B112" t="s">
        <v>111</v>
      </c>
      <c r="C112" s="3">
        <v>118</v>
      </c>
      <c r="D112" s="3" t="b">
        <v>0</v>
      </c>
      <c r="E112" t="b">
        <v>1</v>
      </c>
      <c r="F112" s="5">
        <f t="shared" si="22"/>
        <v>4.2630171380692659</v>
      </c>
      <c r="G112" s="2">
        <f t="shared" si="20"/>
        <v>0.98611572947677839</v>
      </c>
      <c r="H112" s="5">
        <f t="shared" si="21"/>
        <v>1.3981558572635991E-2</v>
      </c>
      <c r="I112" s="2">
        <f t="shared" si="23"/>
        <v>71.023949571385998</v>
      </c>
    </row>
    <row r="113" spans="2:9" x14ac:dyDescent="0.2">
      <c r="B113" t="s">
        <v>112</v>
      </c>
      <c r="C113" s="3">
        <v>107</v>
      </c>
      <c r="D113" s="3" t="b">
        <v>0</v>
      </c>
      <c r="E113" t="b">
        <v>1</v>
      </c>
      <c r="F113" s="5">
        <f t="shared" si="22"/>
        <v>2.9818290825574287</v>
      </c>
      <c r="G113" s="2">
        <f t="shared" si="20"/>
        <v>0.95174644161778288</v>
      </c>
      <c r="H113" s="5">
        <f t="shared" si="21"/>
        <v>4.9456622504788147E-2</v>
      </c>
      <c r="I113" s="2">
        <f t="shared" si="23"/>
        <v>19.723860240088165</v>
      </c>
    </row>
    <row r="114" spans="2:9" x14ac:dyDescent="0.2">
      <c r="B114" t="s">
        <v>113</v>
      </c>
      <c r="C114" s="3">
        <v>122</v>
      </c>
      <c r="D114" s="3" t="b">
        <v>1</v>
      </c>
      <c r="E114" t="b">
        <v>1</v>
      </c>
      <c r="F114" s="5">
        <f t="shared" si="22"/>
        <v>3.1006599954955916</v>
      </c>
      <c r="G114" s="2">
        <f t="shared" si="20"/>
        <v>0.95691996101810672</v>
      </c>
      <c r="H114" s="5">
        <f t="shared" si="21"/>
        <v>4.403552632659348E-2</v>
      </c>
      <c r="I114" s="2">
        <f t="shared" si="23"/>
        <v>22.212606665010334</v>
      </c>
    </row>
    <row r="115" spans="2:9" x14ac:dyDescent="0.2">
      <c r="B115" t="s">
        <v>114</v>
      </c>
      <c r="C115" s="3">
        <v>116</v>
      </c>
      <c r="D115" s="3" t="b">
        <v>0</v>
      </c>
      <c r="E115" t="b">
        <v>1</v>
      </c>
      <c r="F115" s="5">
        <f t="shared" si="22"/>
        <v>4.030073855248931</v>
      </c>
      <c r="G115" s="2">
        <f t="shared" si="20"/>
        <v>0.98253734676306892</v>
      </c>
      <c r="H115" s="5">
        <f t="shared" si="21"/>
        <v>1.7616923988568244E-2</v>
      </c>
      <c r="I115" s="2">
        <f t="shared" si="23"/>
        <v>56.265066564177182</v>
      </c>
    </row>
    <row r="116" spans="2:9" x14ac:dyDescent="0.2">
      <c r="B116" t="s">
        <v>115</v>
      </c>
      <c r="C116" s="3">
        <v>140</v>
      </c>
      <c r="D116" s="3" t="b">
        <v>0</v>
      </c>
      <c r="E116" t="b">
        <v>1</v>
      </c>
      <c r="F116" s="5">
        <f t="shared" si="22"/>
        <v>6.8253932490929401</v>
      </c>
      <c r="G116" s="2">
        <f t="shared" si="20"/>
        <v>0.99891532894040325</v>
      </c>
      <c r="H116" s="5">
        <f t="shared" si="21"/>
        <v>1.0852597409727843E-3</v>
      </c>
      <c r="I116" s="2">
        <f t="shared" si="23"/>
        <v>920.93849107748633</v>
      </c>
    </row>
    <row r="117" spans="2:9" x14ac:dyDescent="0.2">
      <c r="B117" t="s">
        <v>116</v>
      </c>
      <c r="C117" s="3">
        <v>107</v>
      </c>
      <c r="D117" s="3" t="b">
        <v>0</v>
      </c>
      <c r="E117" t="b">
        <v>1</v>
      </c>
      <c r="F117" s="5">
        <f t="shared" si="22"/>
        <v>2.9818290825574287</v>
      </c>
      <c r="G117" s="2">
        <f t="shared" si="20"/>
        <v>0.95174644161778288</v>
      </c>
      <c r="H117" s="5">
        <f t="shared" si="21"/>
        <v>4.9456622504788147E-2</v>
      </c>
      <c r="I117" s="2">
        <f t="shared" si="23"/>
        <v>19.723860240088165</v>
      </c>
    </row>
    <row r="118" spans="2:9" x14ac:dyDescent="0.2">
      <c r="B118" t="s">
        <v>117</v>
      </c>
      <c r="C118" s="3">
        <v>90</v>
      </c>
      <c r="D118" s="3" t="b">
        <v>0</v>
      </c>
      <c r="E118" t="b">
        <v>0</v>
      </c>
      <c r="F118" s="5">
        <f t="shared" si="22"/>
        <v>1.0018111785845871</v>
      </c>
      <c r="G118" s="2">
        <f t="shared" si="20"/>
        <v>0.73141452889462333</v>
      </c>
      <c r="H118" s="5">
        <f t="shared" si="21"/>
        <v>1.3145860875496644</v>
      </c>
      <c r="I118" s="2">
        <f t="shared" si="23"/>
        <v>2.7232095834687238</v>
      </c>
    </row>
    <row r="119" spans="2:9" x14ac:dyDescent="0.2">
      <c r="B119" t="s">
        <v>118</v>
      </c>
      <c r="C119" s="3">
        <v>103</v>
      </c>
      <c r="D119" s="3" t="b">
        <v>0</v>
      </c>
      <c r="E119" t="b">
        <v>1</v>
      </c>
      <c r="F119" s="5">
        <f t="shared" si="22"/>
        <v>2.5159425169167591</v>
      </c>
      <c r="G119" s="2">
        <f t="shared" si="20"/>
        <v>0.92525191978283494</v>
      </c>
      <c r="H119" s="5">
        <f t="shared" si="21"/>
        <v>7.7689232837900024E-2</v>
      </c>
      <c r="I119" s="2">
        <f t="shared" si="23"/>
        <v>12.378270011680669</v>
      </c>
    </row>
    <row r="120" spans="2:9" x14ac:dyDescent="0.2">
      <c r="B120" t="s">
        <v>119</v>
      </c>
      <c r="C120" s="3">
        <v>103</v>
      </c>
      <c r="D120" s="3" t="b">
        <v>0</v>
      </c>
      <c r="E120" t="b">
        <v>1</v>
      </c>
      <c r="F120" s="5">
        <f t="shared" si="22"/>
        <v>2.5159425169167591</v>
      </c>
      <c r="G120" s="2">
        <f t="shared" si="20"/>
        <v>0.92525191978283494</v>
      </c>
      <c r="H120" s="5">
        <f t="shared" si="21"/>
        <v>7.7689232837900024E-2</v>
      </c>
      <c r="I120" s="2">
        <f t="shared" si="23"/>
        <v>12.378270011680669</v>
      </c>
    </row>
    <row r="121" spans="2:9" x14ac:dyDescent="0.2">
      <c r="B121" t="s">
        <v>120</v>
      </c>
      <c r="C121" s="3">
        <v>91</v>
      </c>
      <c r="D121" s="3" t="b">
        <v>0</v>
      </c>
      <c r="E121" t="b">
        <v>1</v>
      </c>
      <c r="F121" s="5">
        <f t="shared" si="22"/>
        <v>1.1182828199947554</v>
      </c>
      <c r="G121" s="2">
        <f t="shared" si="20"/>
        <v>0.75367005828746991</v>
      </c>
      <c r="H121" s="5">
        <f t="shared" si="21"/>
        <v>0.2828005952221152</v>
      </c>
      <c r="I121" s="2">
        <f t="shared" si="23"/>
        <v>3.0595958130295484</v>
      </c>
    </row>
    <row r="122" spans="2:9" x14ac:dyDescent="0.2">
      <c r="B122" t="s">
        <v>121</v>
      </c>
      <c r="C122" s="3">
        <v>98</v>
      </c>
      <c r="D122" s="3" t="b">
        <v>0</v>
      </c>
      <c r="E122" t="b">
        <v>1</v>
      </c>
      <c r="F122" s="5">
        <f t="shared" si="22"/>
        <v>1.9335843098659247</v>
      </c>
      <c r="G122" s="2">
        <f t="shared" si="20"/>
        <v>0.87364561827655562</v>
      </c>
      <c r="H122" s="5">
        <f t="shared" si="21"/>
        <v>0.13508045663168303</v>
      </c>
      <c r="I122" s="2">
        <f t="shared" si="23"/>
        <v>6.9142486897583799</v>
      </c>
    </row>
    <row r="123" spans="2:9" x14ac:dyDescent="0.2">
      <c r="B123" t="s">
        <v>122</v>
      </c>
      <c r="C123" s="3">
        <v>99</v>
      </c>
      <c r="D123" s="3" t="b">
        <v>1</v>
      </c>
      <c r="E123" t="b">
        <v>1</v>
      </c>
      <c r="F123" s="5">
        <f t="shared" si="22"/>
        <v>0.42181224306174903</v>
      </c>
      <c r="G123" s="2">
        <f t="shared" si="20"/>
        <v>0.60391682228302035</v>
      </c>
      <c r="H123" s="5">
        <f t="shared" si="21"/>
        <v>0.50431880198236778</v>
      </c>
      <c r="I123" s="2">
        <f t="shared" si="23"/>
        <v>1.5247222206305056</v>
      </c>
    </row>
    <row r="124" spans="2:9" x14ac:dyDescent="0.2">
      <c r="B124" t="s">
        <v>123</v>
      </c>
      <c r="C124" s="3">
        <v>99</v>
      </c>
      <c r="D124" s="3" t="b">
        <v>0</v>
      </c>
      <c r="E124" t="b">
        <v>1</v>
      </c>
      <c r="F124" s="5">
        <f t="shared" si="22"/>
        <v>2.0500559512760912</v>
      </c>
      <c r="G124" s="2">
        <f t="shared" si="20"/>
        <v>0.8859532721632396</v>
      </c>
      <c r="H124" s="5">
        <f t="shared" si="21"/>
        <v>0.12109106998994772</v>
      </c>
      <c r="I124" s="2">
        <f t="shared" si="23"/>
        <v>7.7683357424453297</v>
      </c>
    </row>
    <row r="125" spans="2:9" x14ac:dyDescent="0.2">
      <c r="B125" t="s">
        <v>124</v>
      </c>
      <c r="C125" s="3">
        <v>97</v>
      </c>
      <c r="D125" s="3" t="b">
        <v>1</v>
      </c>
      <c r="E125" t="b">
        <v>1</v>
      </c>
      <c r="F125" s="5">
        <f t="shared" si="22"/>
        <v>0.18886896024141597</v>
      </c>
      <c r="G125" s="2">
        <f t="shared" si="20"/>
        <v>0.54707737985544469</v>
      </c>
      <c r="H125" s="5">
        <f t="shared" si="21"/>
        <v>0.60316502430641505</v>
      </c>
      <c r="I125" s="2">
        <f t="shared" si="23"/>
        <v>1.2078826614595641</v>
      </c>
    </row>
    <row r="126" spans="2:9" x14ac:dyDescent="0.2">
      <c r="B126" t="s">
        <v>125</v>
      </c>
      <c r="C126" s="3">
        <v>139</v>
      </c>
      <c r="D126" s="3" t="b">
        <v>0</v>
      </c>
      <c r="E126" t="b">
        <v>1</v>
      </c>
      <c r="F126" s="5">
        <f t="shared" si="22"/>
        <v>6.7089216076827753</v>
      </c>
      <c r="G126" s="2">
        <f t="shared" si="20"/>
        <v>0.99878150750379902</v>
      </c>
      <c r="H126" s="5">
        <f t="shared" si="21"/>
        <v>1.2192354617759421E-3</v>
      </c>
      <c r="I126" s="2">
        <f t="shared" si="23"/>
        <v>819.68621933894133</v>
      </c>
    </row>
    <row r="127" spans="2:9" x14ac:dyDescent="0.2">
      <c r="B127" t="s">
        <v>126</v>
      </c>
      <c r="C127" s="3">
        <v>124</v>
      </c>
      <c r="D127" s="3" t="b">
        <v>0</v>
      </c>
      <c r="E127" t="b">
        <v>1</v>
      </c>
      <c r="F127" s="5">
        <f t="shared" si="22"/>
        <v>4.9618469865302686</v>
      </c>
      <c r="G127" s="2">
        <f t="shared" si="20"/>
        <v>0.99304867220046777</v>
      </c>
      <c r="H127" s="5">
        <f t="shared" si="21"/>
        <v>6.9756008305542766E-3</v>
      </c>
      <c r="I127" s="2">
        <f t="shared" si="23"/>
        <v>142.85740808645261</v>
      </c>
    </row>
    <row r="128" spans="2:9" x14ac:dyDescent="0.2">
      <c r="B128" t="s">
        <v>127</v>
      </c>
      <c r="C128" s="3">
        <v>119</v>
      </c>
      <c r="D128" s="3" t="b">
        <v>1</v>
      </c>
      <c r="E128" t="b">
        <v>1</v>
      </c>
      <c r="F128" s="5">
        <f t="shared" si="22"/>
        <v>2.7512450712650902</v>
      </c>
      <c r="G128" s="2">
        <f t="shared" si="20"/>
        <v>0.9399836282731262</v>
      </c>
      <c r="H128" s="5">
        <f t="shared" si="21"/>
        <v>6.1892820600477294E-2</v>
      </c>
      <c r="I128" s="2">
        <f t="shared" si="23"/>
        <v>15.662120205314308</v>
      </c>
    </row>
    <row r="129" spans="2:9" x14ac:dyDescent="0.2">
      <c r="B129" t="s">
        <v>128</v>
      </c>
      <c r="C129" s="3">
        <v>120</v>
      </c>
      <c r="D129" s="3" t="b">
        <v>0</v>
      </c>
      <c r="E129" t="b">
        <v>1</v>
      </c>
      <c r="F129" s="5">
        <f t="shared" si="22"/>
        <v>4.4959604208896007</v>
      </c>
      <c r="G129" s="2">
        <f t="shared" si="20"/>
        <v>0.98896907555263514</v>
      </c>
      <c r="H129" s="5">
        <f t="shared" si="21"/>
        <v>1.109221624805379E-2</v>
      </c>
      <c r="I129" s="2">
        <f t="shared" si="23"/>
        <v>89.654233448120536</v>
      </c>
    </row>
    <row r="130" spans="2:9" x14ac:dyDescent="0.2">
      <c r="B130" t="s">
        <v>129</v>
      </c>
      <c r="C130" s="3">
        <v>104</v>
      </c>
      <c r="D130" s="3" t="b">
        <v>1</v>
      </c>
      <c r="E130" t="b">
        <v>0</v>
      </c>
      <c r="F130" s="5">
        <f t="shared" si="22"/>
        <v>1.0041704501125852</v>
      </c>
      <c r="G130" s="2">
        <f t="shared" si="20"/>
        <v>0.73187774833493491</v>
      </c>
      <c r="H130" s="5">
        <f t="shared" si="21"/>
        <v>1.3163122395526128</v>
      </c>
      <c r="I130" s="2">
        <f t="shared" si="23"/>
        <v>2.7296419591805732</v>
      </c>
    </row>
    <row r="131" spans="2:9" x14ac:dyDescent="0.2">
      <c r="B131" t="s">
        <v>130</v>
      </c>
      <c r="C131" s="3">
        <v>97</v>
      </c>
      <c r="D131" s="3" t="b">
        <v>0</v>
      </c>
      <c r="E131" t="b">
        <v>0</v>
      </c>
      <c r="F131" s="5">
        <f t="shared" si="22"/>
        <v>1.8171126684557581</v>
      </c>
      <c r="G131" s="2">
        <f t="shared" si="20"/>
        <v>0.86021930933332424</v>
      </c>
      <c r="H131" s="5">
        <f t="shared" si="21"/>
        <v>1.9676805798473804</v>
      </c>
      <c r="I131" s="2">
        <f t="shared" si="23"/>
        <v>6.1540639499673278</v>
      </c>
    </row>
    <row r="132" spans="2:9" x14ac:dyDescent="0.2">
      <c r="B132" t="s">
        <v>131</v>
      </c>
      <c r="C132" s="3">
        <v>104</v>
      </c>
      <c r="D132" s="3" t="b">
        <v>0</v>
      </c>
      <c r="E132" t="b">
        <v>1</v>
      </c>
      <c r="F132" s="5">
        <f t="shared" si="22"/>
        <v>2.6324141583269274</v>
      </c>
      <c r="G132" s="2">
        <f t="shared" si="20"/>
        <v>0.93291878862473132</v>
      </c>
      <c r="H132" s="5">
        <f t="shared" si="21"/>
        <v>6.9437125197950589E-2</v>
      </c>
      <c r="I132" s="2">
        <f t="shared" si="23"/>
        <v>13.90730384109724</v>
      </c>
    </row>
    <row r="133" spans="2:9" x14ac:dyDescent="0.2">
      <c r="B133" t="s">
        <v>132</v>
      </c>
      <c r="C133" s="3">
        <v>110</v>
      </c>
      <c r="D133" s="3" t="b">
        <v>0</v>
      </c>
      <c r="E133" t="b">
        <v>1</v>
      </c>
      <c r="F133" s="5">
        <f t="shared" si="22"/>
        <v>3.3312440067879301</v>
      </c>
      <c r="G133" s="2">
        <f t="shared" si="20"/>
        <v>0.96548524836702276</v>
      </c>
      <c r="H133" s="5">
        <f t="shared" si="21"/>
        <v>3.5124455980136166E-2</v>
      </c>
      <c r="I133" s="2">
        <f t="shared" si="23"/>
        <v>27.973118816956656</v>
      </c>
    </row>
    <row r="134" spans="2:9" x14ac:dyDescent="0.2">
      <c r="B134" t="s">
        <v>133</v>
      </c>
      <c r="C134" s="3">
        <v>110</v>
      </c>
      <c r="D134" s="3" t="b">
        <v>0</v>
      </c>
      <c r="E134" t="b">
        <v>1</v>
      </c>
      <c r="F134" s="5">
        <f t="shared" si="22"/>
        <v>3.3312440067879301</v>
      </c>
      <c r="G134" s="2">
        <f t="shared" si="20"/>
        <v>0.96548524836702276</v>
      </c>
      <c r="H134" s="5">
        <f t="shared" si="21"/>
        <v>3.5124455980136166E-2</v>
      </c>
      <c r="I134" s="2">
        <f t="shared" si="23"/>
        <v>27.973118816956656</v>
      </c>
    </row>
    <row r="135" spans="2:9" x14ac:dyDescent="0.2">
      <c r="B135" t="s">
        <v>134</v>
      </c>
      <c r="C135" s="3">
        <v>111</v>
      </c>
      <c r="D135" s="3" t="b">
        <v>0</v>
      </c>
      <c r="E135" t="b">
        <v>1</v>
      </c>
      <c r="F135" s="5">
        <f t="shared" si="22"/>
        <v>3.4477156481980966</v>
      </c>
      <c r="G135" s="2">
        <f t="shared" si="20"/>
        <v>0.96916294332095332</v>
      </c>
      <c r="H135" s="5">
        <f t="shared" si="21"/>
        <v>3.132252506605894E-2</v>
      </c>
      <c r="I135" s="2">
        <f t="shared" si="23"/>
        <v>31.428516456938169</v>
      </c>
    </row>
    <row r="136" spans="2:9" x14ac:dyDescent="0.2">
      <c r="B136" t="s">
        <v>135</v>
      </c>
      <c r="C136" s="3">
        <v>92</v>
      </c>
      <c r="D136" s="3" t="b">
        <v>0</v>
      </c>
      <c r="E136" t="b">
        <v>1</v>
      </c>
      <c r="F136" s="5">
        <f t="shared" si="22"/>
        <v>1.234754461404922</v>
      </c>
      <c r="G136" s="2">
        <f t="shared" ref="G136:G199" si="24">1/(1+EXP(-F136))</f>
        <v>0.77464963272735632</v>
      </c>
      <c r="H136" s="5">
        <f t="shared" ref="H136:H199" si="25">-(E136*LN(G136)+(1-E136)*LN(1-G136))</f>
        <v>0.25534443865425016</v>
      </c>
      <c r="I136" s="2">
        <f t="shared" si="23"/>
        <v>3.4375343697138696</v>
      </c>
    </row>
    <row r="137" spans="2:9" x14ac:dyDescent="0.2">
      <c r="B137" t="s">
        <v>136</v>
      </c>
      <c r="C137" s="3">
        <v>108</v>
      </c>
      <c r="D137" s="3" t="b">
        <v>1</v>
      </c>
      <c r="E137" t="b">
        <v>1</v>
      </c>
      <c r="F137" s="5">
        <f t="shared" ref="F137:F200" si="26">$B$5+$C$5*C137+$D$5*D137</f>
        <v>1.4700570157532531</v>
      </c>
      <c r="G137" s="2">
        <f t="shared" si="24"/>
        <v>0.81306605199085158</v>
      </c>
      <c r="H137" s="5">
        <f t="shared" si="25"/>
        <v>0.20694292797330827</v>
      </c>
      <c r="I137" s="2">
        <f t="shared" ref="I137:I200" si="27">EXP(F137)</f>
        <v>4.3494831230497564</v>
      </c>
    </row>
    <row r="138" spans="2:9" x14ac:dyDescent="0.2">
      <c r="B138" t="s">
        <v>137</v>
      </c>
      <c r="C138" s="3">
        <v>111</v>
      </c>
      <c r="D138" s="3" t="b">
        <v>0</v>
      </c>
      <c r="E138" t="b">
        <v>1</v>
      </c>
      <c r="F138" s="5">
        <f t="shared" si="26"/>
        <v>3.4477156481980966</v>
      </c>
      <c r="G138" s="2">
        <f t="shared" si="24"/>
        <v>0.96916294332095332</v>
      </c>
      <c r="H138" s="5">
        <f t="shared" si="25"/>
        <v>3.132252506605894E-2</v>
      </c>
      <c r="I138" s="2">
        <f t="shared" si="27"/>
        <v>31.428516456938169</v>
      </c>
    </row>
    <row r="139" spans="2:9" x14ac:dyDescent="0.2">
      <c r="B139" t="s">
        <v>138</v>
      </c>
      <c r="C139" s="3">
        <v>99</v>
      </c>
      <c r="D139" s="3" t="b">
        <v>1</v>
      </c>
      <c r="E139" t="b">
        <v>0</v>
      </c>
      <c r="F139" s="5">
        <f t="shared" si="26"/>
        <v>0.42181224306174903</v>
      </c>
      <c r="G139" s="2">
        <f t="shared" si="24"/>
        <v>0.60391682228302035</v>
      </c>
      <c r="H139" s="5">
        <f t="shared" si="25"/>
        <v>0.92613104504411681</v>
      </c>
      <c r="I139" s="2">
        <f t="shared" si="27"/>
        <v>1.5247222206305056</v>
      </c>
    </row>
    <row r="140" spans="2:9" x14ac:dyDescent="0.2">
      <c r="B140" t="s">
        <v>139</v>
      </c>
      <c r="C140" s="3">
        <v>123</v>
      </c>
      <c r="D140" s="3" t="b">
        <v>0</v>
      </c>
      <c r="E140" t="b">
        <v>1</v>
      </c>
      <c r="F140" s="5">
        <f t="shared" si="26"/>
        <v>4.8453753451201003</v>
      </c>
      <c r="G140" s="2">
        <f t="shared" si="24"/>
        <v>0.99219670536043791</v>
      </c>
      <c r="H140" s="5">
        <f t="shared" si="25"/>
        <v>7.8338996604738493E-3</v>
      </c>
      <c r="I140" s="2">
        <f t="shared" si="27"/>
        <v>127.1509985449091</v>
      </c>
    </row>
    <row r="141" spans="2:9" x14ac:dyDescent="0.2">
      <c r="B141" t="s">
        <v>140</v>
      </c>
      <c r="C141" s="3">
        <v>99</v>
      </c>
      <c r="D141" s="3" t="b">
        <v>1</v>
      </c>
      <c r="E141" t="b">
        <v>0</v>
      </c>
      <c r="F141" s="5">
        <f t="shared" si="26"/>
        <v>0.42181224306174903</v>
      </c>
      <c r="G141" s="2">
        <f t="shared" si="24"/>
        <v>0.60391682228302035</v>
      </c>
      <c r="H141" s="5">
        <f t="shared" si="25"/>
        <v>0.92613104504411681</v>
      </c>
      <c r="I141" s="2">
        <f t="shared" si="27"/>
        <v>1.5247222206305056</v>
      </c>
    </row>
    <row r="142" spans="2:9" x14ac:dyDescent="0.2">
      <c r="B142" t="s">
        <v>141</v>
      </c>
      <c r="C142" s="3">
        <v>106</v>
      </c>
      <c r="D142" s="3" t="b">
        <v>0</v>
      </c>
      <c r="E142" t="b">
        <v>1</v>
      </c>
      <c r="F142" s="5">
        <f t="shared" si="26"/>
        <v>2.8653574411472604</v>
      </c>
      <c r="G142" s="2">
        <f t="shared" si="24"/>
        <v>0.94610712084376336</v>
      </c>
      <c r="H142" s="5">
        <f t="shared" si="25"/>
        <v>5.5399480776689457E-2</v>
      </c>
      <c r="I142" s="2">
        <f t="shared" si="27"/>
        <v>17.555327079501097</v>
      </c>
    </row>
    <row r="143" spans="2:9" x14ac:dyDescent="0.2">
      <c r="B143" t="s">
        <v>142</v>
      </c>
      <c r="C143" s="3">
        <v>105</v>
      </c>
      <c r="D143" s="3" t="b">
        <v>0</v>
      </c>
      <c r="E143" t="b">
        <v>1</v>
      </c>
      <c r="F143" s="5">
        <f t="shared" si="26"/>
        <v>2.7488857997370939</v>
      </c>
      <c r="G143" s="2">
        <f t="shared" si="24"/>
        <v>0.93985039312754959</v>
      </c>
      <c r="H143" s="5">
        <f t="shared" si="25"/>
        <v>6.2034572632074673E-2</v>
      </c>
      <c r="I143" s="2">
        <f t="shared" si="27"/>
        <v>15.625212565736955</v>
      </c>
    </row>
    <row r="144" spans="2:9" x14ac:dyDescent="0.2">
      <c r="B144" t="s">
        <v>143</v>
      </c>
      <c r="C144" s="3">
        <v>112</v>
      </c>
      <c r="D144" s="3" t="b">
        <v>0</v>
      </c>
      <c r="E144" t="b">
        <v>1</v>
      </c>
      <c r="F144" s="5">
        <f t="shared" si="26"/>
        <v>3.5641872896082631</v>
      </c>
      <c r="G144" s="2">
        <f t="shared" si="24"/>
        <v>0.97245994213485643</v>
      </c>
      <c r="H144" s="5">
        <f t="shared" si="25"/>
        <v>2.7926394944723477E-2</v>
      </c>
      <c r="I144" s="2">
        <f t="shared" si="27"/>
        <v>35.310744330921054</v>
      </c>
    </row>
    <row r="145" spans="2:9" x14ac:dyDescent="0.2">
      <c r="B145" t="s">
        <v>144</v>
      </c>
      <c r="C145" s="3">
        <v>104</v>
      </c>
      <c r="D145" s="3" t="b">
        <v>0</v>
      </c>
      <c r="E145" t="b">
        <v>1</v>
      </c>
      <c r="F145" s="5">
        <f t="shared" si="26"/>
        <v>2.6324141583269274</v>
      </c>
      <c r="G145" s="2">
        <f t="shared" si="24"/>
        <v>0.93291878862473132</v>
      </c>
      <c r="H145" s="5">
        <f t="shared" si="25"/>
        <v>6.9437125197950589E-2</v>
      </c>
      <c r="I145" s="2">
        <f t="shared" si="27"/>
        <v>13.90730384109724</v>
      </c>
    </row>
    <row r="146" spans="2:9" x14ac:dyDescent="0.2">
      <c r="B146" t="s">
        <v>145</v>
      </c>
      <c r="C146" s="3">
        <v>110</v>
      </c>
      <c r="D146" s="3" t="b">
        <v>1</v>
      </c>
      <c r="E146" t="b">
        <v>1</v>
      </c>
      <c r="F146" s="5">
        <f t="shared" si="26"/>
        <v>1.7030002985735879</v>
      </c>
      <c r="G146" s="2">
        <f t="shared" si="24"/>
        <v>0.84592618503991546</v>
      </c>
      <c r="H146" s="5">
        <f t="shared" si="25"/>
        <v>0.16732317490843529</v>
      </c>
      <c r="I146" s="2">
        <f t="shared" si="27"/>
        <v>5.4903955306037409</v>
      </c>
    </row>
    <row r="147" spans="2:9" x14ac:dyDescent="0.2">
      <c r="B147" t="s">
        <v>146</v>
      </c>
      <c r="C147" s="3">
        <v>117</v>
      </c>
      <c r="D147" s="3" t="b">
        <v>1</v>
      </c>
      <c r="E147" t="b">
        <v>1</v>
      </c>
      <c r="F147" s="5">
        <f t="shared" si="26"/>
        <v>2.5183017884447572</v>
      </c>
      <c r="G147" s="2">
        <f t="shared" si="24"/>
        <v>0.92541492528372449</v>
      </c>
      <c r="H147" s="5">
        <f t="shared" si="25"/>
        <v>7.7513074171908239E-2</v>
      </c>
      <c r="I147" s="2">
        <f t="shared" si="27"/>
        <v>12.407508188522142</v>
      </c>
    </row>
    <row r="148" spans="2:9" x14ac:dyDescent="0.2">
      <c r="B148" t="s">
        <v>147</v>
      </c>
      <c r="C148" s="3">
        <v>95</v>
      </c>
      <c r="D148" s="3" t="b">
        <v>1</v>
      </c>
      <c r="E148" t="b">
        <v>0</v>
      </c>
      <c r="F148" s="5">
        <f t="shared" si="26"/>
        <v>-4.4074322578918856E-2</v>
      </c>
      <c r="G148" s="2">
        <f t="shared" si="24"/>
        <v>0.48898320268374912</v>
      </c>
      <c r="H148" s="5">
        <f t="shared" si="25"/>
        <v>0.67135281785831358</v>
      </c>
      <c r="I148" s="2">
        <f t="shared" si="27"/>
        <v>0.9568828368299882</v>
      </c>
    </row>
    <row r="149" spans="2:9" x14ac:dyDescent="0.2">
      <c r="B149" t="s">
        <v>148</v>
      </c>
      <c r="C149" s="3">
        <v>102</v>
      </c>
      <c r="D149" s="3" t="b">
        <v>1</v>
      </c>
      <c r="E149" t="b">
        <v>0</v>
      </c>
      <c r="F149" s="5">
        <f t="shared" si="26"/>
        <v>0.77122716729225038</v>
      </c>
      <c r="G149" s="2">
        <f t="shared" si="24"/>
        <v>0.68378629486054954</v>
      </c>
      <c r="H149" s="5">
        <f t="shared" si="25"/>
        <v>1.1513370118840383</v>
      </c>
      <c r="I149" s="2">
        <f t="shared" si="27"/>
        <v>2.162418275194617</v>
      </c>
    </row>
    <row r="150" spans="2:9" x14ac:dyDescent="0.2">
      <c r="B150" t="s">
        <v>149</v>
      </c>
      <c r="C150" s="3">
        <v>124</v>
      </c>
      <c r="D150" s="3" t="b">
        <v>0</v>
      </c>
      <c r="E150" t="b">
        <v>1</v>
      </c>
      <c r="F150" s="5">
        <f t="shared" si="26"/>
        <v>4.9618469865302686</v>
      </c>
      <c r="G150" s="2">
        <f t="shared" si="24"/>
        <v>0.99304867220046777</v>
      </c>
      <c r="H150" s="5">
        <f t="shared" si="25"/>
        <v>6.9756008305542766E-3</v>
      </c>
      <c r="I150" s="2">
        <f t="shared" si="27"/>
        <v>142.85740808645261</v>
      </c>
    </row>
    <row r="151" spans="2:9" x14ac:dyDescent="0.2">
      <c r="B151" t="s">
        <v>150</v>
      </c>
      <c r="C151" s="3">
        <v>100</v>
      </c>
      <c r="D151" s="3" t="b">
        <v>1</v>
      </c>
      <c r="E151" t="b">
        <v>1</v>
      </c>
      <c r="F151" s="5">
        <f t="shared" si="26"/>
        <v>0.53828388447191555</v>
      </c>
      <c r="G151" s="2">
        <f t="shared" si="24"/>
        <v>0.63141311530009359</v>
      </c>
      <c r="H151" s="5">
        <f t="shared" si="25"/>
        <v>0.45979493129682447</v>
      </c>
      <c r="I151" s="2">
        <f t="shared" si="27"/>
        <v>1.7130645215826741</v>
      </c>
    </row>
    <row r="152" spans="2:9" x14ac:dyDescent="0.2">
      <c r="B152" t="s">
        <v>151</v>
      </c>
      <c r="C152" s="3">
        <v>107</v>
      </c>
      <c r="D152" s="3" t="b">
        <v>1</v>
      </c>
      <c r="E152" t="b">
        <v>1</v>
      </c>
      <c r="F152" s="5">
        <f t="shared" si="26"/>
        <v>1.3535853743430866</v>
      </c>
      <c r="G152" s="2">
        <f t="shared" si="24"/>
        <v>0.79471517490145793</v>
      </c>
      <c r="H152" s="5">
        <f t="shared" si="25"/>
        <v>0.22977149908624067</v>
      </c>
      <c r="I152" s="2">
        <f t="shared" si="27"/>
        <v>3.8712806683103538</v>
      </c>
    </row>
    <row r="153" spans="2:9" x14ac:dyDescent="0.2">
      <c r="B153" t="s">
        <v>152</v>
      </c>
      <c r="C153" s="3">
        <v>96</v>
      </c>
      <c r="D153" s="3" t="b">
        <v>0</v>
      </c>
      <c r="E153" t="b">
        <v>1</v>
      </c>
      <c r="F153" s="5">
        <f t="shared" si="26"/>
        <v>1.7006410270455898</v>
      </c>
      <c r="G153" s="2">
        <f t="shared" si="24"/>
        <v>0.84561843818968063</v>
      </c>
      <c r="H153" s="5">
        <f t="shared" si="25"/>
        <v>0.16768703980375524</v>
      </c>
      <c r="I153" s="2">
        <f t="shared" si="27"/>
        <v>5.4774574649571734</v>
      </c>
    </row>
    <row r="154" spans="2:9" x14ac:dyDescent="0.2">
      <c r="B154" t="s">
        <v>153</v>
      </c>
      <c r="C154" s="3">
        <v>121</v>
      </c>
      <c r="D154" s="3" t="b">
        <v>1</v>
      </c>
      <c r="E154" t="b">
        <v>1</v>
      </c>
      <c r="F154" s="5">
        <f t="shared" si="26"/>
        <v>2.984188354085425</v>
      </c>
      <c r="G154" s="2">
        <f t="shared" si="24"/>
        <v>0.95185467611673802</v>
      </c>
      <c r="H154" s="5">
        <f t="shared" si="25"/>
        <v>4.9342906981022769E-2</v>
      </c>
      <c r="I154" s="2">
        <f t="shared" si="27"/>
        <v>19.770449118271593</v>
      </c>
    </row>
    <row r="155" spans="2:9" x14ac:dyDescent="0.2">
      <c r="B155" t="s">
        <v>154</v>
      </c>
      <c r="C155" s="3">
        <v>110</v>
      </c>
      <c r="D155" s="3" t="b">
        <v>0</v>
      </c>
      <c r="E155" t="b">
        <v>1</v>
      </c>
      <c r="F155" s="5">
        <f t="shared" si="26"/>
        <v>3.3312440067879301</v>
      </c>
      <c r="G155" s="2">
        <f t="shared" si="24"/>
        <v>0.96548524836702276</v>
      </c>
      <c r="H155" s="5">
        <f t="shared" si="25"/>
        <v>3.5124455980136166E-2</v>
      </c>
      <c r="I155" s="2">
        <f t="shared" si="27"/>
        <v>27.973118816956656</v>
      </c>
    </row>
    <row r="156" spans="2:9" x14ac:dyDescent="0.2">
      <c r="B156" t="s">
        <v>155</v>
      </c>
      <c r="C156" s="3">
        <v>127</v>
      </c>
      <c r="D156" s="3" t="b">
        <v>0</v>
      </c>
      <c r="E156" t="b">
        <v>1</v>
      </c>
      <c r="F156" s="5">
        <f t="shared" si="26"/>
        <v>5.3112619107607699</v>
      </c>
      <c r="G156" s="2">
        <f t="shared" si="24"/>
        <v>0.99508854705039307</v>
      </c>
      <c r="H156" s="5">
        <f t="shared" si="25"/>
        <v>4.9235537726530377E-3</v>
      </c>
      <c r="I156" s="2">
        <f t="shared" si="27"/>
        <v>202.60573749973705</v>
      </c>
    </row>
    <row r="157" spans="2:9" x14ac:dyDescent="0.2">
      <c r="B157" t="s">
        <v>156</v>
      </c>
      <c r="C157" s="3">
        <v>94</v>
      </c>
      <c r="D157" s="3" t="b">
        <v>0</v>
      </c>
      <c r="E157" t="b">
        <v>1</v>
      </c>
      <c r="F157" s="5">
        <f t="shared" si="26"/>
        <v>1.4676977442252568</v>
      </c>
      <c r="G157" s="2">
        <f t="shared" si="24"/>
        <v>0.81270720226115367</v>
      </c>
      <c r="H157" s="5">
        <f t="shared" si="25"/>
        <v>0.20738437912227639</v>
      </c>
      <c r="I157" s="2">
        <f t="shared" si="27"/>
        <v>4.3392336068061743</v>
      </c>
    </row>
    <row r="158" spans="2:9" x14ac:dyDescent="0.2">
      <c r="B158" t="s">
        <v>157</v>
      </c>
      <c r="C158" s="3">
        <v>119</v>
      </c>
      <c r="D158" s="3" t="b">
        <v>0</v>
      </c>
      <c r="E158" t="b">
        <v>1</v>
      </c>
      <c r="F158" s="5">
        <f t="shared" si="26"/>
        <v>4.3794887794794324</v>
      </c>
      <c r="G158" s="2">
        <f t="shared" si="24"/>
        <v>0.98762333792336021</v>
      </c>
      <c r="H158" s="5">
        <f t="shared" si="25"/>
        <v>1.2453890843214742E-2</v>
      </c>
      <c r="I158" s="2">
        <f t="shared" si="27"/>
        <v>79.797228995000637</v>
      </c>
    </row>
    <row r="159" spans="2:9" x14ac:dyDescent="0.2">
      <c r="B159" t="s">
        <v>158</v>
      </c>
      <c r="C159" s="3">
        <v>109</v>
      </c>
      <c r="D159" s="3" t="b">
        <v>0</v>
      </c>
      <c r="E159" t="b">
        <v>1</v>
      </c>
      <c r="F159" s="5">
        <f t="shared" si="26"/>
        <v>3.2147723653777618</v>
      </c>
      <c r="G159" s="2">
        <f t="shared" si="24"/>
        <v>0.96138641863842333</v>
      </c>
      <c r="H159" s="5">
        <f t="shared" si="25"/>
        <v>3.9378850272336167E-2</v>
      </c>
      <c r="I159" s="2">
        <f t="shared" si="27"/>
        <v>24.897623704883127</v>
      </c>
    </row>
    <row r="160" spans="2:9" x14ac:dyDescent="0.2">
      <c r="B160" t="s">
        <v>159</v>
      </c>
      <c r="C160" s="3">
        <v>110</v>
      </c>
      <c r="D160" s="3" t="b">
        <v>0</v>
      </c>
      <c r="E160" t="b">
        <v>1</v>
      </c>
      <c r="F160" s="5">
        <f t="shared" si="26"/>
        <v>3.3312440067879301</v>
      </c>
      <c r="G160" s="2">
        <f t="shared" si="24"/>
        <v>0.96548524836702276</v>
      </c>
      <c r="H160" s="5">
        <f t="shared" si="25"/>
        <v>3.5124455980136166E-2</v>
      </c>
      <c r="I160" s="2">
        <f t="shared" si="27"/>
        <v>27.973118816956656</v>
      </c>
    </row>
    <row r="161" spans="2:9" x14ac:dyDescent="0.2">
      <c r="B161" t="s">
        <v>160</v>
      </c>
      <c r="C161" s="3">
        <v>126</v>
      </c>
      <c r="D161" s="3" t="b">
        <v>1</v>
      </c>
      <c r="E161" t="b">
        <v>1</v>
      </c>
      <c r="F161" s="5">
        <f t="shared" si="26"/>
        <v>3.5665465611362595</v>
      </c>
      <c r="G161" s="2">
        <f t="shared" si="24"/>
        <v>0.9725230568276918</v>
      </c>
      <c r="H161" s="5">
        <f t="shared" si="25"/>
        <v>2.7861494950336692E-2</v>
      </c>
      <c r="I161" s="2">
        <f t="shared" si="27"/>
        <v>35.394150314647085</v>
      </c>
    </row>
    <row r="162" spans="2:9" x14ac:dyDescent="0.2">
      <c r="B162" t="s">
        <v>161</v>
      </c>
      <c r="C162" s="3">
        <v>142</v>
      </c>
      <c r="D162" s="3" t="b">
        <v>0</v>
      </c>
      <c r="E162" t="b">
        <v>1</v>
      </c>
      <c r="F162" s="5">
        <f t="shared" si="26"/>
        <v>7.0583365319132767</v>
      </c>
      <c r="G162" s="2">
        <f t="shared" si="24"/>
        <v>0.99914053148878534</v>
      </c>
      <c r="H162" s="5">
        <f t="shared" si="25"/>
        <v>8.5983806603786943E-4</v>
      </c>
      <c r="I162" s="2">
        <f t="shared" si="27"/>
        <v>1162.5097585911362</v>
      </c>
    </row>
    <row r="163" spans="2:9" x14ac:dyDescent="0.2">
      <c r="B163" t="s">
        <v>162</v>
      </c>
      <c r="C163" s="3">
        <v>114</v>
      </c>
      <c r="D163" s="3" t="b">
        <v>0</v>
      </c>
      <c r="E163" t="b">
        <v>1</v>
      </c>
      <c r="F163" s="5">
        <f t="shared" si="26"/>
        <v>3.797130572428598</v>
      </c>
      <c r="G163" s="2">
        <f t="shared" si="24"/>
        <v>0.97805723186755333</v>
      </c>
      <c r="H163" s="5">
        <f t="shared" si="25"/>
        <v>2.2187091367529863E-2</v>
      </c>
      <c r="I163" s="2">
        <f t="shared" si="27"/>
        <v>44.573101532313395</v>
      </c>
    </row>
    <row r="164" spans="2:9" x14ac:dyDescent="0.2">
      <c r="B164" t="s">
        <v>163</v>
      </c>
      <c r="C164" s="3">
        <v>107</v>
      </c>
      <c r="D164" s="3" t="b">
        <v>1</v>
      </c>
      <c r="E164" t="b">
        <v>0</v>
      </c>
      <c r="F164" s="5">
        <f t="shared" si="26"/>
        <v>1.3535853743430866</v>
      </c>
      <c r="G164" s="2">
        <f t="shared" si="24"/>
        <v>0.79471517490145793</v>
      </c>
      <c r="H164" s="5">
        <f t="shared" si="25"/>
        <v>1.5833568734293271</v>
      </c>
      <c r="I164" s="2">
        <f t="shared" si="27"/>
        <v>3.8712806683103538</v>
      </c>
    </row>
    <row r="165" spans="2:9" x14ac:dyDescent="0.2">
      <c r="B165" t="s">
        <v>164</v>
      </c>
      <c r="C165" s="3">
        <v>124</v>
      </c>
      <c r="D165" s="3" t="b">
        <v>0</v>
      </c>
      <c r="E165" t="b">
        <v>1</v>
      </c>
      <c r="F165" s="5">
        <f t="shared" si="26"/>
        <v>4.9618469865302686</v>
      </c>
      <c r="G165" s="2">
        <f t="shared" si="24"/>
        <v>0.99304867220046777</v>
      </c>
      <c r="H165" s="5">
        <f t="shared" si="25"/>
        <v>6.9756008305542766E-3</v>
      </c>
      <c r="I165" s="2">
        <f t="shared" si="27"/>
        <v>142.85740808645261</v>
      </c>
    </row>
    <row r="166" spans="2:9" x14ac:dyDescent="0.2">
      <c r="B166" t="s">
        <v>165</v>
      </c>
      <c r="C166" s="3">
        <v>103</v>
      </c>
      <c r="D166" s="3" t="b">
        <v>0</v>
      </c>
      <c r="E166" t="b">
        <v>0</v>
      </c>
      <c r="F166" s="5">
        <f t="shared" si="26"/>
        <v>2.5159425169167591</v>
      </c>
      <c r="G166" s="2">
        <f t="shared" si="24"/>
        <v>0.92525191978283494</v>
      </c>
      <c r="H166" s="5">
        <f t="shared" si="25"/>
        <v>2.5936317497546586</v>
      </c>
      <c r="I166" s="2">
        <f t="shared" si="27"/>
        <v>12.378270011680669</v>
      </c>
    </row>
    <row r="167" spans="2:9" x14ac:dyDescent="0.2">
      <c r="B167" t="s">
        <v>166</v>
      </c>
      <c r="C167" s="3">
        <v>105</v>
      </c>
      <c r="D167" s="3" t="b">
        <v>0</v>
      </c>
      <c r="E167" t="b">
        <v>1</v>
      </c>
      <c r="F167" s="5">
        <f t="shared" si="26"/>
        <v>2.7488857997370939</v>
      </c>
      <c r="G167" s="2">
        <f t="shared" si="24"/>
        <v>0.93985039312754959</v>
      </c>
      <c r="H167" s="5">
        <f t="shared" si="25"/>
        <v>6.2034572632074673E-2</v>
      </c>
      <c r="I167" s="2">
        <f t="shared" si="27"/>
        <v>15.625212565736955</v>
      </c>
    </row>
    <row r="168" spans="2:9" x14ac:dyDescent="0.2">
      <c r="B168" t="s">
        <v>167</v>
      </c>
      <c r="C168" s="3">
        <v>123</v>
      </c>
      <c r="D168" s="3" t="b">
        <v>0</v>
      </c>
      <c r="E168" t="b">
        <v>1</v>
      </c>
      <c r="F168" s="5">
        <f t="shared" si="26"/>
        <v>4.8453753451201003</v>
      </c>
      <c r="G168" s="2">
        <f t="shared" si="24"/>
        <v>0.99219670536043791</v>
      </c>
      <c r="H168" s="5">
        <f t="shared" si="25"/>
        <v>7.8338996604738493E-3</v>
      </c>
      <c r="I168" s="2">
        <f t="shared" si="27"/>
        <v>127.1509985449091</v>
      </c>
    </row>
    <row r="169" spans="2:9" x14ac:dyDescent="0.2">
      <c r="B169" t="s">
        <v>168</v>
      </c>
      <c r="C169" s="3">
        <v>125</v>
      </c>
      <c r="D169" s="3" t="b">
        <v>0</v>
      </c>
      <c r="E169" t="b">
        <v>1</v>
      </c>
      <c r="F169" s="5">
        <f t="shared" si="26"/>
        <v>5.0783186279404351</v>
      </c>
      <c r="G169" s="2">
        <f t="shared" si="24"/>
        <v>0.99380820143789927</v>
      </c>
      <c r="H169" s="5">
        <f t="shared" si="25"/>
        <v>6.2110472439250494E-3</v>
      </c>
      <c r="I169" s="2">
        <f t="shared" si="27"/>
        <v>160.50396205084564</v>
      </c>
    </row>
    <row r="170" spans="2:9" x14ac:dyDescent="0.2">
      <c r="B170" t="s">
        <v>169</v>
      </c>
      <c r="C170" s="3">
        <v>87</v>
      </c>
      <c r="D170" s="3" t="b">
        <v>0</v>
      </c>
      <c r="E170" t="b">
        <v>1</v>
      </c>
      <c r="F170" s="5">
        <f t="shared" si="26"/>
        <v>0.65239625435408755</v>
      </c>
      <c r="G170" s="2">
        <f t="shared" si="24"/>
        <v>0.65755024976964915</v>
      </c>
      <c r="H170" s="5">
        <f t="shared" si="25"/>
        <v>0.41923409234532777</v>
      </c>
      <c r="I170" s="2">
        <f t="shared" si="27"/>
        <v>1.920136456012435</v>
      </c>
    </row>
    <row r="171" spans="2:9" x14ac:dyDescent="0.2">
      <c r="B171" t="s">
        <v>170</v>
      </c>
      <c r="C171" s="3">
        <v>122</v>
      </c>
      <c r="D171" s="3" t="b">
        <v>0</v>
      </c>
      <c r="E171" t="b">
        <v>1</v>
      </c>
      <c r="F171" s="5">
        <f t="shared" si="26"/>
        <v>4.7289037037099337</v>
      </c>
      <c r="G171" s="2">
        <f t="shared" si="24"/>
        <v>0.99124124095974708</v>
      </c>
      <c r="H171" s="5">
        <f t="shared" si="25"/>
        <v>8.7973424305089754E-3</v>
      </c>
      <c r="I171" s="2">
        <f t="shared" si="27"/>
        <v>113.17142490212015</v>
      </c>
    </row>
    <row r="172" spans="2:9" x14ac:dyDescent="0.2">
      <c r="B172" t="s">
        <v>171</v>
      </c>
      <c r="C172" s="3">
        <v>119</v>
      </c>
      <c r="D172" s="3" t="b">
        <v>1</v>
      </c>
      <c r="E172" t="b">
        <v>1</v>
      </c>
      <c r="F172" s="5">
        <f t="shared" si="26"/>
        <v>2.7512450712650902</v>
      </c>
      <c r="G172" s="2">
        <f t="shared" si="24"/>
        <v>0.9399836282731262</v>
      </c>
      <c r="H172" s="5">
        <f t="shared" si="25"/>
        <v>6.1892820600477294E-2</v>
      </c>
      <c r="I172" s="2">
        <f t="shared" si="27"/>
        <v>15.662120205314308</v>
      </c>
    </row>
    <row r="173" spans="2:9" x14ac:dyDescent="0.2">
      <c r="B173" t="s">
        <v>172</v>
      </c>
      <c r="C173" s="3">
        <v>98</v>
      </c>
      <c r="D173" s="3" t="b">
        <v>0</v>
      </c>
      <c r="E173" t="b">
        <v>1</v>
      </c>
      <c r="F173" s="5">
        <f t="shared" si="26"/>
        <v>1.9335843098659247</v>
      </c>
      <c r="G173" s="2">
        <f t="shared" si="24"/>
        <v>0.87364561827655562</v>
      </c>
      <c r="H173" s="5">
        <f t="shared" si="25"/>
        <v>0.13508045663168303</v>
      </c>
      <c r="I173" s="2">
        <f t="shared" si="27"/>
        <v>6.9142486897583799</v>
      </c>
    </row>
    <row r="174" spans="2:9" x14ac:dyDescent="0.2">
      <c r="B174" t="s">
        <v>173</v>
      </c>
      <c r="C174" s="3">
        <v>100</v>
      </c>
      <c r="D174" s="3" t="b">
        <v>0</v>
      </c>
      <c r="E174" t="b">
        <v>1</v>
      </c>
      <c r="F174" s="5">
        <f t="shared" si="26"/>
        <v>2.1665275926862577</v>
      </c>
      <c r="G174" s="2">
        <f t="shared" si="24"/>
        <v>0.8972031490455834</v>
      </c>
      <c r="H174" s="5">
        <f t="shared" si="25"/>
        <v>0.10847296648314458</v>
      </c>
      <c r="I174" s="2">
        <f t="shared" si="27"/>
        <v>8.7279244521160653</v>
      </c>
    </row>
    <row r="175" spans="2:9" x14ac:dyDescent="0.2">
      <c r="B175" t="s">
        <v>174</v>
      </c>
      <c r="C175" s="3">
        <v>109</v>
      </c>
      <c r="D175" s="3" t="b">
        <v>0</v>
      </c>
      <c r="E175" t="b">
        <v>1</v>
      </c>
      <c r="F175" s="5">
        <f t="shared" si="26"/>
        <v>3.2147723653777618</v>
      </c>
      <c r="G175" s="2">
        <f t="shared" si="24"/>
        <v>0.96138641863842333</v>
      </c>
      <c r="H175" s="5">
        <f t="shared" si="25"/>
        <v>3.9378850272336167E-2</v>
      </c>
      <c r="I175" s="2">
        <f t="shared" si="27"/>
        <v>24.897623704883127</v>
      </c>
    </row>
    <row r="176" spans="2:9" x14ac:dyDescent="0.2">
      <c r="B176" t="s">
        <v>175</v>
      </c>
      <c r="C176" s="3">
        <v>115</v>
      </c>
      <c r="D176" s="3" t="b">
        <v>0</v>
      </c>
      <c r="E176" t="b">
        <v>1</v>
      </c>
      <c r="F176" s="5">
        <f t="shared" si="26"/>
        <v>3.9136022138387645</v>
      </c>
      <c r="G176" s="2">
        <f t="shared" si="24"/>
        <v>0.98042249155981354</v>
      </c>
      <c r="H176" s="5">
        <f t="shared" si="25"/>
        <v>1.9771686383844873E-2</v>
      </c>
      <c r="I176" s="2">
        <f t="shared" si="27"/>
        <v>50.079022800843873</v>
      </c>
    </row>
    <row r="177" spans="2:9" x14ac:dyDescent="0.2">
      <c r="B177" t="s">
        <v>176</v>
      </c>
      <c r="C177" s="3">
        <v>141</v>
      </c>
      <c r="D177" s="3" t="b">
        <v>0</v>
      </c>
      <c r="E177" t="b">
        <v>1</v>
      </c>
      <c r="F177" s="5">
        <f t="shared" si="26"/>
        <v>6.9418648905031084</v>
      </c>
      <c r="G177" s="2">
        <f t="shared" si="24"/>
        <v>0.99903446759075254</v>
      </c>
      <c r="H177" s="5">
        <f t="shared" si="25"/>
        <v>9.6599883592166384E-4</v>
      </c>
      <c r="I177" s="2">
        <f t="shared" si="27"/>
        <v>1034.6980153357663</v>
      </c>
    </row>
    <row r="178" spans="2:9" x14ac:dyDescent="0.2">
      <c r="B178" t="s">
        <v>177</v>
      </c>
      <c r="C178" s="3">
        <v>115</v>
      </c>
      <c r="D178" s="3" t="b">
        <v>1</v>
      </c>
      <c r="E178" t="b">
        <v>1</v>
      </c>
      <c r="F178" s="5">
        <f t="shared" si="26"/>
        <v>2.2853585056244223</v>
      </c>
      <c r="G178" s="2">
        <f t="shared" si="24"/>
        <v>0.90765715563520066</v>
      </c>
      <c r="H178" s="5">
        <f t="shared" si="25"/>
        <v>9.688855358239673E-2</v>
      </c>
      <c r="I178" s="2">
        <f t="shared" si="27"/>
        <v>9.8292094192974115</v>
      </c>
    </row>
    <row r="179" spans="2:9" x14ac:dyDescent="0.2">
      <c r="B179" t="s">
        <v>178</v>
      </c>
      <c r="C179" s="3">
        <v>133</v>
      </c>
      <c r="D179" s="3" t="b">
        <v>1</v>
      </c>
      <c r="E179" t="b">
        <v>1</v>
      </c>
      <c r="F179" s="5">
        <f t="shared" si="26"/>
        <v>4.3818480510074309</v>
      </c>
      <c r="G179" s="2">
        <f t="shared" si="24"/>
        <v>0.98765214328035777</v>
      </c>
      <c r="H179" s="5">
        <f t="shared" si="25"/>
        <v>1.2424724929625765E-2</v>
      </c>
      <c r="I179" s="2">
        <f t="shared" si="27"/>
        <v>79.985714582293042</v>
      </c>
    </row>
    <row r="180" spans="2:9" x14ac:dyDescent="0.2">
      <c r="B180" t="s">
        <v>179</v>
      </c>
      <c r="C180" s="3">
        <v>120</v>
      </c>
      <c r="D180" s="3" t="b">
        <v>0</v>
      </c>
      <c r="E180" t="b">
        <v>1</v>
      </c>
      <c r="F180" s="5">
        <f t="shared" si="26"/>
        <v>4.4959604208896007</v>
      </c>
      <c r="G180" s="2">
        <f t="shared" si="24"/>
        <v>0.98896907555263514</v>
      </c>
      <c r="H180" s="5">
        <f t="shared" si="25"/>
        <v>1.109221624805379E-2</v>
      </c>
      <c r="I180" s="2">
        <f t="shared" si="27"/>
        <v>89.654233448120536</v>
      </c>
    </row>
    <row r="181" spans="2:9" x14ac:dyDescent="0.2">
      <c r="B181" t="s">
        <v>180</v>
      </c>
      <c r="C181" s="3">
        <v>112</v>
      </c>
      <c r="D181" s="3" t="b">
        <v>1</v>
      </c>
      <c r="E181" t="b">
        <v>0</v>
      </c>
      <c r="F181" s="5">
        <f t="shared" si="26"/>
        <v>1.935943581393921</v>
      </c>
      <c r="G181" s="2">
        <f t="shared" si="24"/>
        <v>0.8739058262856344</v>
      </c>
      <c r="H181" s="5">
        <f t="shared" si="25"/>
        <v>2.070726240771267</v>
      </c>
      <c r="I181" s="2">
        <f t="shared" si="27"/>
        <v>6.9305805378862813</v>
      </c>
    </row>
    <row r="182" spans="2:9" x14ac:dyDescent="0.2">
      <c r="B182" t="s">
        <v>181</v>
      </c>
      <c r="C182" s="3">
        <v>107</v>
      </c>
      <c r="D182" s="3" t="b">
        <v>1</v>
      </c>
      <c r="E182" t="b">
        <v>1</v>
      </c>
      <c r="F182" s="5">
        <f t="shared" si="26"/>
        <v>1.3535853743430866</v>
      </c>
      <c r="G182" s="2">
        <f t="shared" si="24"/>
        <v>0.79471517490145793</v>
      </c>
      <c r="H182" s="5">
        <f t="shared" si="25"/>
        <v>0.22977149908624067</v>
      </c>
      <c r="I182" s="2">
        <f t="shared" si="27"/>
        <v>3.8712806683103538</v>
      </c>
    </row>
    <row r="183" spans="2:9" x14ac:dyDescent="0.2">
      <c r="B183" t="s">
        <v>182</v>
      </c>
      <c r="C183" s="3">
        <v>107</v>
      </c>
      <c r="D183" s="3" t="b">
        <v>0</v>
      </c>
      <c r="E183" t="b">
        <v>1</v>
      </c>
      <c r="F183" s="5">
        <f t="shared" si="26"/>
        <v>2.9818290825574287</v>
      </c>
      <c r="G183" s="2">
        <f t="shared" si="24"/>
        <v>0.95174644161778288</v>
      </c>
      <c r="H183" s="5">
        <f t="shared" si="25"/>
        <v>4.9456622504788147E-2</v>
      </c>
      <c r="I183" s="2">
        <f t="shared" si="27"/>
        <v>19.723860240088165</v>
      </c>
    </row>
    <row r="184" spans="2:9" x14ac:dyDescent="0.2">
      <c r="B184" t="s">
        <v>183</v>
      </c>
      <c r="C184" s="3">
        <v>123</v>
      </c>
      <c r="D184" s="3" t="b">
        <v>1</v>
      </c>
      <c r="E184" t="b">
        <v>0</v>
      </c>
      <c r="F184" s="5">
        <f t="shared" si="26"/>
        <v>3.2171316369057581</v>
      </c>
      <c r="G184" s="2">
        <f t="shared" si="24"/>
        <v>0.96147390559396373</v>
      </c>
      <c r="H184" s="5">
        <f t="shared" si="25"/>
        <v>3.2564194904951842</v>
      </c>
      <c r="I184" s="2">
        <f t="shared" si="27"/>
        <v>24.956433306235201</v>
      </c>
    </row>
    <row r="185" spans="2:9" x14ac:dyDescent="0.2">
      <c r="B185" t="s">
        <v>184</v>
      </c>
      <c r="C185" s="3">
        <v>109</v>
      </c>
      <c r="D185" s="3" t="b">
        <v>1</v>
      </c>
      <c r="E185" t="b">
        <v>1</v>
      </c>
      <c r="F185" s="5">
        <f t="shared" si="26"/>
        <v>1.5865286571634196</v>
      </c>
      <c r="G185" s="2">
        <f t="shared" si="24"/>
        <v>0.83012714878172655</v>
      </c>
      <c r="H185" s="5">
        <f t="shared" si="25"/>
        <v>0.18617639862079793</v>
      </c>
      <c r="I185" s="2">
        <f t="shared" si="27"/>
        <v>4.8867558460832417</v>
      </c>
    </row>
    <row r="186" spans="2:9" x14ac:dyDescent="0.2">
      <c r="B186" t="s">
        <v>185</v>
      </c>
      <c r="C186" s="3">
        <v>108</v>
      </c>
      <c r="D186" s="3" t="b">
        <v>0</v>
      </c>
      <c r="E186" t="b">
        <v>1</v>
      </c>
      <c r="F186" s="5">
        <f t="shared" si="26"/>
        <v>3.0983007239675953</v>
      </c>
      <c r="G186" s="2">
        <f t="shared" si="24"/>
        <v>0.9568225971436537</v>
      </c>
      <c r="H186" s="5">
        <f t="shared" si="25"/>
        <v>4.4137278648630519E-2</v>
      </c>
      <c r="I186" s="2">
        <f t="shared" si="27"/>
        <v>22.160262865440494</v>
      </c>
    </row>
    <row r="187" spans="2:9" x14ac:dyDescent="0.2">
      <c r="B187" t="s">
        <v>186</v>
      </c>
      <c r="C187" s="3">
        <v>108</v>
      </c>
      <c r="D187" s="3" t="b">
        <v>0</v>
      </c>
      <c r="E187" t="b">
        <v>1</v>
      </c>
      <c r="F187" s="5">
        <f t="shared" si="26"/>
        <v>3.0983007239675953</v>
      </c>
      <c r="G187" s="2">
        <f t="shared" si="24"/>
        <v>0.9568225971436537</v>
      </c>
      <c r="H187" s="5">
        <f t="shared" si="25"/>
        <v>4.4137278648630519E-2</v>
      </c>
      <c r="I187" s="2">
        <f t="shared" si="27"/>
        <v>22.160262865440494</v>
      </c>
    </row>
    <row r="188" spans="2:9" x14ac:dyDescent="0.2">
      <c r="B188" t="s">
        <v>187</v>
      </c>
      <c r="C188" s="3">
        <v>132</v>
      </c>
      <c r="D188" s="3" t="b">
        <v>1</v>
      </c>
      <c r="E188" t="b">
        <v>1</v>
      </c>
      <c r="F188" s="5">
        <f t="shared" si="26"/>
        <v>4.2653764095972626</v>
      </c>
      <c r="G188" s="2">
        <f t="shared" si="24"/>
        <v>0.98614799441818635</v>
      </c>
      <c r="H188" s="5">
        <f t="shared" si="25"/>
        <v>1.394883988393333E-2</v>
      </c>
      <c r="I188" s="2">
        <f t="shared" si="27"/>
        <v>71.191712174365833</v>
      </c>
    </row>
    <row r="189" spans="2:9" x14ac:dyDescent="0.2">
      <c r="B189" t="s">
        <v>188</v>
      </c>
      <c r="C189" s="3">
        <v>122</v>
      </c>
      <c r="D189" s="3" t="b">
        <v>0</v>
      </c>
      <c r="E189" t="b">
        <v>1</v>
      </c>
      <c r="F189" s="5">
        <f t="shared" si="26"/>
        <v>4.7289037037099337</v>
      </c>
      <c r="G189" s="2">
        <f t="shared" si="24"/>
        <v>0.99124124095974708</v>
      </c>
      <c r="H189" s="5">
        <f t="shared" si="25"/>
        <v>8.7973424305089754E-3</v>
      </c>
      <c r="I189" s="2">
        <f t="shared" si="27"/>
        <v>113.17142490212015</v>
      </c>
    </row>
    <row r="190" spans="2:9" x14ac:dyDescent="0.2">
      <c r="B190" t="s">
        <v>189</v>
      </c>
      <c r="C190" s="3">
        <v>108</v>
      </c>
      <c r="D190" s="3" t="b">
        <v>0</v>
      </c>
      <c r="E190" t="b">
        <v>1</v>
      </c>
      <c r="F190" s="5">
        <f t="shared" si="26"/>
        <v>3.0983007239675953</v>
      </c>
      <c r="G190" s="2">
        <f t="shared" si="24"/>
        <v>0.9568225971436537</v>
      </c>
      <c r="H190" s="5">
        <f t="shared" si="25"/>
        <v>4.4137278648630519E-2</v>
      </c>
      <c r="I190" s="2">
        <f t="shared" si="27"/>
        <v>22.160262865440494</v>
      </c>
    </row>
    <row r="191" spans="2:9" x14ac:dyDescent="0.2">
      <c r="B191" t="s">
        <v>190</v>
      </c>
      <c r="C191" s="3">
        <v>105</v>
      </c>
      <c r="D191" s="3" t="b">
        <v>0</v>
      </c>
      <c r="E191" t="b">
        <v>1</v>
      </c>
      <c r="F191" s="5">
        <f t="shared" si="26"/>
        <v>2.7488857997370939</v>
      </c>
      <c r="G191" s="2">
        <f t="shared" si="24"/>
        <v>0.93985039312754959</v>
      </c>
      <c r="H191" s="5">
        <f t="shared" si="25"/>
        <v>6.2034572632074673E-2</v>
      </c>
      <c r="I191" s="2">
        <f t="shared" si="27"/>
        <v>15.625212565736955</v>
      </c>
    </row>
    <row r="192" spans="2:9" x14ac:dyDescent="0.2">
      <c r="B192" t="s">
        <v>191</v>
      </c>
      <c r="C192" s="3">
        <v>107</v>
      </c>
      <c r="D192" s="3" t="b">
        <v>1</v>
      </c>
      <c r="E192" t="b">
        <v>1</v>
      </c>
      <c r="F192" s="5">
        <f t="shared" si="26"/>
        <v>1.3535853743430866</v>
      </c>
      <c r="G192" s="2">
        <f t="shared" si="24"/>
        <v>0.79471517490145793</v>
      </c>
      <c r="H192" s="5">
        <f t="shared" si="25"/>
        <v>0.22977149908624067</v>
      </c>
      <c r="I192" s="2">
        <f t="shared" si="27"/>
        <v>3.8712806683103538</v>
      </c>
    </row>
    <row r="193" spans="2:9" x14ac:dyDescent="0.2">
      <c r="B193" t="s">
        <v>192</v>
      </c>
      <c r="C193" s="3">
        <v>106</v>
      </c>
      <c r="D193" s="3" t="b">
        <v>1</v>
      </c>
      <c r="E193" t="b">
        <v>1</v>
      </c>
      <c r="F193" s="5">
        <f t="shared" si="26"/>
        <v>1.2371137329329183</v>
      </c>
      <c r="G193" s="2">
        <f t="shared" si="24"/>
        <v>0.77506121815959084</v>
      </c>
      <c r="H193" s="5">
        <f t="shared" si="25"/>
        <v>0.25481326157476292</v>
      </c>
      <c r="I193" s="2">
        <f t="shared" si="27"/>
        <v>3.4456540211437878</v>
      </c>
    </row>
    <row r="194" spans="2:9" x14ac:dyDescent="0.2">
      <c r="B194" t="s">
        <v>193</v>
      </c>
      <c r="C194" s="3">
        <v>146</v>
      </c>
      <c r="D194" s="3" t="b">
        <v>0</v>
      </c>
      <c r="E194" t="b">
        <v>1</v>
      </c>
      <c r="F194" s="5">
        <f t="shared" si="26"/>
        <v>7.5242230975539428</v>
      </c>
      <c r="G194" s="2">
        <f t="shared" si="24"/>
        <v>0.9994604433638441</v>
      </c>
      <c r="H194" s="5">
        <f t="shared" si="25"/>
        <v>5.3970224921773052E-4</v>
      </c>
      <c r="I194" s="2">
        <f t="shared" si="27"/>
        <v>1852.3735533764539</v>
      </c>
    </row>
    <row r="195" spans="2:9" x14ac:dyDescent="0.2">
      <c r="B195" t="s">
        <v>194</v>
      </c>
      <c r="C195" s="3">
        <v>106</v>
      </c>
      <c r="D195" s="3" t="b">
        <v>0</v>
      </c>
      <c r="E195" t="b">
        <v>1</v>
      </c>
      <c r="F195" s="5">
        <f t="shared" si="26"/>
        <v>2.8653574411472604</v>
      </c>
      <c r="G195" s="2">
        <f t="shared" si="24"/>
        <v>0.94610712084376336</v>
      </c>
      <c r="H195" s="5">
        <f t="shared" si="25"/>
        <v>5.5399480776689457E-2</v>
      </c>
      <c r="I195" s="2">
        <f t="shared" si="27"/>
        <v>17.555327079501097</v>
      </c>
    </row>
    <row r="196" spans="2:9" x14ac:dyDescent="0.2">
      <c r="B196" t="s">
        <v>195</v>
      </c>
      <c r="C196" s="3">
        <v>106</v>
      </c>
      <c r="D196" s="3" t="b">
        <v>1</v>
      </c>
      <c r="E196" t="b">
        <v>1</v>
      </c>
      <c r="F196" s="5">
        <f t="shared" si="26"/>
        <v>1.2371137329329183</v>
      </c>
      <c r="G196" s="2">
        <f t="shared" si="24"/>
        <v>0.77506121815959084</v>
      </c>
      <c r="H196" s="5">
        <f t="shared" si="25"/>
        <v>0.25481326157476292</v>
      </c>
      <c r="I196" s="2">
        <f t="shared" si="27"/>
        <v>3.4456540211437878</v>
      </c>
    </row>
    <row r="197" spans="2:9" x14ac:dyDescent="0.2">
      <c r="B197" t="s">
        <v>196</v>
      </c>
      <c r="C197" s="3">
        <v>97</v>
      </c>
      <c r="D197" s="3" t="b">
        <v>1</v>
      </c>
      <c r="E197" t="b">
        <v>1</v>
      </c>
      <c r="F197" s="5">
        <f t="shared" si="26"/>
        <v>0.18886896024141597</v>
      </c>
      <c r="G197" s="2">
        <f t="shared" si="24"/>
        <v>0.54707737985544469</v>
      </c>
      <c r="H197" s="5">
        <f t="shared" si="25"/>
        <v>0.60316502430641505</v>
      </c>
      <c r="I197" s="2">
        <f t="shared" si="27"/>
        <v>1.2078826614595641</v>
      </c>
    </row>
    <row r="198" spans="2:9" x14ac:dyDescent="0.2">
      <c r="B198" t="s">
        <v>197</v>
      </c>
      <c r="C198" s="3">
        <v>113</v>
      </c>
      <c r="D198" s="3" t="b">
        <v>0</v>
      </c>
      <c r="E198" t="b">
        <v>1</v>
      </c>
      <c r="F198" s="5">
        <f t="shared" si="26"/>
        <v>3.6806589310184297</v>
      </c>
      <c r="G198" s="2">
        <f t="shared" si="24"/>
        <v>0.97541337911069537</v>
      </c>
      <c r="H198" s="5">
        <f t="shared" si="25"/>
        <v>2.489391926273735E-2</v>
      </c>
      <c r="I198" s="2">
        <f t="shared" si="27"/>
        <v>39.672526920322341</v>
      </c>
    </row>
    <row r="199" spans="2:9" x14ac:dyDescent="0.2">
      <c r="B199" t="s">
        <v>198</v>
      </c>
      <c r="C199" s="3">
        <v>93</v>
      </c>
      <c r="D199" s="3" t="b">
        <v>0</v>
      </c>
      <c r="E199" t="b">
        <v>0</v>
      </c>
      <c r="F199" s="5">
        <f t="shared" si="26"/>
        <v>1.3512261028150885</v>
      </c>
      <c r="G199" s="2">
        <f t="shared" si="24"/>
        <v>0.7943300087150843</v>
      </c>
      <c r="H199" s="5">
        <f t="shared" si="25"/>
        <v>1.5814823787948851</v>
      </c>
      <c r="I199" s="2">
        <f t="shared" si="27"/>
        <v>3.8621580316726654</v>
      </c>
    </row>
    <row r="200" spans="2:9" x14ac:dyDescent="0.2">
      <c r="B200" t="s">
        <v>199</v>
      </c>
      <c r="C200" s="3">
        <v>113</v>
      </c>
      <c r="D200" s="3" t="b">
        <v>0</v>
      </c>
      <c r="E200" t="b">
        <v>1</v>
      </c>
      <c r="F200" s="5">
        <f t="shared" si="26"/>
        <v>3.6806589310184297</v>
      </c>
      <c r="G200" s="2">
        <f t="shared" ref="G200:G207" si="28">1/(1+EXP(-F200))</f>
        <v>0.97541337911069537</v>
      </c>
      <c r="H200" s="5">
        <f t="shared" ref="H200:H207" si="29">-(E200*LN(G200)+(1-E200)*LN(1-G200))</f>
        <v>2.489391926273735E-2</v>
      </c>
      <c r="I200" s="2">
        <f t="shared" si="27"/>
        <v>39.672526920322341</v>
      </c>
    </row>
    <row r="201" spans="2:9" x14ac:dyDescent="0.2">
      <c r="B201" t="s">
        <v>200</v>
      </c>
      <c r="C201" s="3">
        <v>95</v>
      </c>
      <c r="D201" s="3" t="b">
        <v>0</v>
      </c>
      <c r="E201" t="b">
        <v>1</v>
      </c>
      <c r="F201" s="5">
        <f t="shared" ref="F201:F207" si="30">$B$5+$C$5*C201+$D$5*D201</f>
        <v>1.5841693856354233</v>
      </c>
      <c r="G201" s="2">
        <f t="shared" si="28"/>
        <v>0.82979419442282532</v>
      </c>
      <c r="H201" s="5">
        <f t="shared" si="29"/>
        <v>0.18657756746500814</v>
      </c>
      <c r="I201" s="2">
        <f t="shared" ref="I201:I207" si="31">EXP(F201)</f>
        <v>4.8752402516997577</v>
      </c>
    </row>
    <row r="202" spans="2:9" x14ac:dyDescent="0.2">
      <c r="B202" t="s">
        <v>201</v>
      </c>
      <c r="C202" s="3">
        <v>125</v>
      </c>
      <c r="D202" s="3" t="b">
        <v>0</v>
      </c>
      <c r="E202" t="b">
        <v>1</v>
      </c>
      <c r="F202" s="5">
        <f t="shared" si="30"/>
        <v>5.0783186279404351</v>
      </c>
      <c r="G202" s="2">
        <f t="shared" si="28"/>
        <v>0.99380820143789927</v>
      </c>
      <c r="H202" s="5">
        <f t="shared" si="29"/>
        <v>6.2110472439250494E-3</v>
      </c>
      <c r="I202" s="2">
        <f t="shared" si="31"/>
        <v>160.50396205084564</v>
      </c>
    </row>
    <row r="203" spans="2:9" x14ac:dyDescent="0.2">
      <c r="B203" t="s">
        <v>202</v>
      </c>
      <c r="C203" s="3">
        <v>111</v>
      </c>
      <c r="D203" s="3" t="b">
        <v>0</v>
      </c>
      <c r="E203" t="b">
        <v>1</v>
      </c>
      <c r="F203" s="5">
        <f t="shared" si="30"/>
        <v>3.4477156481980966</v>
      </c>
      <c r="G203" s="2">
        <f t="shared" si="28"/>
        <v>0.96916294332095332</v>
      </c>
      <c r="H203" s="5">
        <f t="shared" si="29"/>
        <v>3.132252506605894E-2</v>
      </c>
      <c r="I203" s="2">
        <f t="shared" si="31"/>
        <v>31.428516456938169</v>
      </c>
    </row>
    <row r="204" spans="2:9" x14ac:dyDescent="0.2">
      <c r="B204" t="s">
        <v>203</v>
      </c>
      <c r="C204" s="3">
        <v>105</v>
      </c>
      <c r="D204" s="3" t="b">
        <v>0</v>
      </c>
      <c r="E204" t="b">
        <v>1</v>
      </c>
      <c r="F204" s="5">
        <f t="shared" si="30"/>
        <v>2.7488857997370939</v>
      </c>
      <c r="G204" s="2">
        <f t="shared" si="28"/>
        <v>0.93985039312754959</v>
      </c>
      <c r="H204" s="5">
        <f t="shared" si="29"/>
        <v>6.2034572632074673E-2</v>
      </c>
      <c r="I204" s="2">
        <f t="shared" si="31"/>
        <v>15.625212565736955</v>
      </c>
    </row>
    <row r="205" spans="2:9" x14ac:dyDescent="0.2">
      <c r="B205" t="s">
        <v>204</v>
      </c>
      <c r="C205" s="3">
        <v>115</v>
      </c>
      <c r="D205" s="3" t="b">
        <v>0</v>
      </c>
      <c r="E205" t="b">
        <v>1</v>
      </c>
      <c r="F205" s="5">
        <f t="shared" si="30"/>
        <v>3.9136022138387645</v>
      </c>
      <c r="G205" s="2">
        <f t="shared" si="28"/>
        <v>0.98042249155981354</v>
      </c>
      <c r="H205" s="5">
        <f t="shared" si="29"/>
        <v>1.9771686383844873E-2</v>
      </c>
      <c r="I205" s="2">
        <f t="shared" si="31"/>
        <v>50.079022800843873</v>
      </c>
    </row>
    <row r="206" spans="2:9" x14ac:dyDescent="0.2">
      <c r="B206" t="s">
        <v>205</v>
      </c>
      <c r="C206" s="3">
        <v>160</v>
      </c>
      <c r="D206" s="3" t="b">
        <v>0</v>
      </c>
      <c r="E206" t="b">
        <v>1</v>
      </c>
      <c r="F206" s="5">
        <f t="shared" si="30"/>
        <v>9.1548260772962813</v>
      </c>
      <c r="G206" s="2">
        <f t="shared" si="28"/>
        <v>0.99989430276032298</v>
      </c>
      <c r="H206" s="5">
        <f t="shared" si="29"/>
        <v>1.0570282602389826E-4</v>
      </c>
      <c r="I206" s="2">
        <f t="shared" si="31"/>
        <v>9459.9850082802586</v>
      </c>
    </row>
    <row r="207" spans="2:9" x14ac:dyDescent="0.2">
      <c r="B207" t="s">
        <v>206</v>
      </c>
      <c r="C207" s="3">
        <v>95</v>
      </c>
      <c r="D207" s="3" t="b">
        <v>0</v>
      </c>
      <c r="E207" t="b">
        <v>1</v>
      </c>
      <c r="F207" s="5">
        <f t="shared" si="30"/>
        <v>1.5841693856354233</v>
      </c>
      <c r="G207" s="2">
        <f t="shared" si="28"/>
        <v>0.82979419442282532</v>
      </c>
      <c r="H207" s="5">
        <f t="shared" si="29"/>
        <v>0.18657756746500814</v>
      </c>
      <c r="I207" s="2">
        <f t="shared" si="31"/>
        <v>4.8752402516997577</v>
      </c>
    </row>
  </sheetData>
  <mergeCells count="5">
    <mergeCell ref="AC7:AD7"/>
    <mergeCell ref="AE7:AF7"/>
    <mergeCell ref="AG7:AH7"/>
    <mergeCell ref="AI7:AK7"/>
    <mergeCell ref="AL7:AN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CD97-155D-45BF-8AD1-FB00B60890DF}">
  <dimension ref="B1:AN207"/>
  <sheetViews>
    <sheetView zoomScale="86" workbookViewId="0">
      <selection activeCell="N4" sqref="N4"/>
    </sheetView>
  </sheetViews>
  <sheetFormatPr baseColWidth="10" defaultColWidth="8.83203125" defaultRowHeight="15" x14ac:dyDescent="0.2"/>
  <cols>
    <col min="2" max="2" width="9.83203125" bestFit="1" customWidth="1"/>
    <col min="6" max="6" width="9.83203125" bestFit="1" customWidth="1"/>
    <col min="8" max="8" width="9.5" bestFit="1" customWidth="1"/>
    <col min="13" max="13" width="10.5" bestFit="1" customWidth="1"/>
    <col min="14" max="14" width="9.33203125" bestFit="1" customWidth="1"/>
    <col min="17" max="18" width="9.33203125" bestFit="1" customWidth="1"/>
    <col min="19" max="19" width="10.83203125" bestFit="1" customWidth="1"/>
    <col min="20" max="20" width="9.83203125" bestFit="1" customWidth="1"/>
    <col min="29" max="30" width="10.33203125" bestFit="1" customWidth="1"/>
    <col min="31" max="31" width="12" bestFit="1" customWidth="1"/>
    <col min="32" max="32" width="9.1640625" customWidth="1"/>
    <col min="33" max="33" width="9.83203125" bestFit="1" customWidth="1"/>
    <col min="37" max="37" width="9.83203125" bestFit="1" customWidth="1"/>
  </cols>
  <sheetData>
    <row r="1" spans="2:40" x14ac:dyDescent="0.2">
      <c r="B1">
        <v>-7.6329769085715746</v>
      </c>
      <c r="C1">
        <v>9.2239064447379157E-2</v>
      </c>
      <c r="D1">
        <v>0</v>
      </c>
    </row>
    <row r="3" spans="2:40" x14ac:dyDescent="0.2">
      <c r="H3" t="s">
        <v>238</v>
      </c>
    </row>
    <row r="4" spans="2:40" x14ac:dyDescent="0.2">
      <c r="B4" t="s">
        <v>210</v>
      </c>
      <c r="C4" t="s">
        <v>211</v>
      </c>
      <c r="D4" t="s">
        <v>226</v>
      </c>
      <c r="H4" s="5">
        <f>SUM(H8:H207)</f>
        <v>52.239458704359265</v>
      </c>
      <c r="I4" t="s">
        <v>237</v>
      </c>
    </row>
    <row r="5" spans="2:40" x14ac:dyDescent="0.2">
      <c r="B5">
        <v>-9.4806365483304482</v>
      </c>
      <c r="C5">
        <v>0.11647164141016707</v>
      </c>
      <c r="D5">
        <v>-1.6282437082143422</v>
      </c>
      <c r="O5">
        <f>MAX(O9:O19)</f>
        <v>180</v>
      </c>
      <c r="P5">
        <f>MAX(P9:P19)</f>
        <v>20</v>
      </c>
    </row>
    <row r="6" spans="2:40" x14ac:dyDescent="0.2">
      <c r="B6">
        <f>EXP(B5)</f>
        <v>7.63153432859984E-5</v>
      </c>
      <c r="C6">
        <f>EXP(C5)</f>
        <v>1.1235256484123946</v>
      </c>
      <c r="D6">
        <f>EXP(D5)</f>
        <v>0.19627398598384355</v>
      </c>
      <c r="O6" t="b">
        <v>1</v>
      </c>
      <c r="P6" t="b">
        <v>0</v>
      </c>
    </row>
    <row r="7" spans="2:40" s="1" customFormat="1" ht="80" x14ac:dyDescent="0.2">
      <c r="B7" s="1" t="s">
        <v>207</v>
      </c>
      <c r="C7" s="1" t="s">
        <v>208</v>
      </c>
      <c r="D7" s="1" t="s">
        <v>227</v>
      </c>
      <c r="E7" s="1" t="s">
        <v>209</v>
      </c>
      <c r="F7" s="1" t="s">
        <v>212</v>
      </c>
      <c r="G7" s="1" t="s">
        <v>213</v>
      </c>
      <c r="H7" s="1" t="s">
        <v>214</v>
      </c>
      <c r="I7" s="1" t="s">
        <v>215</v>
      </c>
      <c r="AC7" s="43" t="s">
        <v>212</v>
      </c>
      <c r="AD7" s="43"/>
      <c r="AE7" s="43" t="s">
        <v>221</v>
      </c>
      <c r="AF7" s="43"/>
      <c r="AG7" s="43" t="s">
        <v>232</v>
      </c>
      <c r="AH7" s="43"/>
      <c r="AI7" s="43" t="s">
        <v>234</v>
      </c>
      <c r="AJ7" s="43"/>
      <c r="AK7" s="43"/>
      <c r="AL7" s="43" t="s">
        <v>235</v>
      </c>
      <c r="AM7" s="43"/>
      <c r="AN7" s="43"/>
    </row>
    <row r="8" spans="2:40" ht="16" x14ac:dyDescent="0.2">
      <c r="B8" t="s">
        <v>7</v>
      </c>
      <c r="C8" s="3">
        <v>112</v>
      </c>
      <c r="D8" s="3" t="b">
        <v>1</v>
      </c>
      <c r="E8" t="b">
        <v>0</v>
      </c>
      <c r="F8" s="5">
        <f>$B$5+$C$5*C8+$D$5*D8</f>
        <v>1.935943581393921</v>
      </c>
      <c r="G8" s="2">
        <f t="shared" ref="G8:G71" si="0">1/(1+EXP(-F8))</f>
        <v>0.8739058262856344</v>
      </c>
      <c r="H8" s="5">
        <f t="shared" ref="H8:H71" si="1">-(E8*LN(G8)+(1-E8)*LN(1-G8))</f>
        <v>2.070726240771267</v>
      </c>
      <c r="I8" s="2">
        <f>EXP(F8)</f>
        <v>6.9305805378862813</v>
      </c>
      <c r="M8" t="s">
        <v>228</v>
      </c>
      <c r="O8" t="s">
        <v>216</v>
      </c>
      <c r="P8" t="s">
        <v>217</v>
      </c>
      <c r="AC8" t="s">
        <v>230</v>
      </c>
      <c r="AD8" t="s">
        <v>224</v>
      </c>
      <c r="AE8" t="s">
        <v>231</v>
      </c>
      <c r="AF8" t="s">
        <v>224</v>
      </c>
      <c r="AG8" t="s">
        <v>230</v>
      </c>
      <c r="AH8" t="s">
        <v>224</v>
      </c>
      <c r="AI8" t="s">
        <v>233</v>
      </c>
      <c r="AJ8" s="1" t="s">
        <v>217</v>
      </c>
      <c r="AK8" t="s">
        <v>236</v>
      </c>
      <c r="AL8" t="s">
        <v>233</v>
      </c>
      <c r="AM8" s="1" t="s">
        <v>217</v>
      </c>
      <c r="AN8" t="s">
        <v>236</v>
      </c>
    </row>
    <row r="9" spans="2:40" x14ac:dyDescent="0.2">
      <c r="B9" t="s">
        <v>8</v>
      </c>
      <c r="C9" s="3">
        <v>105</v>
      </c>
      <c r="D9" s="3" t="b">
        <v>0</v>
      </c>
      <c r="E9" t="b">
        <v>1</v>
      </c>
      <c r="F9" s="5">
        <f t="shared" ref="F9:F72" si="2">$B$5+$C$5*C9+$D$5*D9</f>
        <v>2.7488857997370939</v>
      </c>
      <c r="G9" s="2">
        <f t="shared" si="0"/>
        <v>0.93985039312754959</v>
      </c>
      <c r="H9" s="5">
        <f t="shared" si="1"/>
        <v>6.2034572632074673E-2</v>
      </c>
      <c r="I9" s="2">
        <f t="shared" ref="I9:I72" si="3">EXP(F9)</f>
        <v>15.625212565736955</v>
      </c>
      <c r="K9">
        <v>1</v>
      </c>
      <c r="L9">
        <v>0</v>
      </c>
      <c r="M9" s="5">
        <v>0</v>
      </c>
      <c r="N9" s="6">
        <f t="shared" ref="N9:N18" si="4">COUNTIF(probability,"&lt;="&amp;M9)</f>
        <v>0</v>
      </c>
      <c r="O9">
        <f t="shared" ref="O9:P19" si="5">COUNTIFS(probability,"&lt;="&amp;$M9,On_Time,O$6)</f>
        <v>0</v>
      </c>
      <c r="P9">
        <f t="shared" si="5"/>
        <v>0</v>
      </c>
      <c r="Q9" s="5">
        <v>0</v>
      </c>
      <c r="R9" s="5">
        <v>0</v>
      </c>
      <c r="AB9">
        <v>80</v>
      </c>
      <c r="AC9" s="2">
        <f>$B$5+$C$5*AB9</f>
        <v>-0.16290523551708347</v>
      </c>
      <c r="AD9" s="2">
        <f>AC9+$D$5</f>
        <v>-1.7911489437314256</v>
      </c>
      <c r="AE9" s="3">
        <f>EXP(AC9)</f>
        <v>0.8496717032991663</v>
      </c>
      <c r="AF9" s="3">
        <f>EXP(AD9)</f>
        <v>0.16676845198420903</v>
      </c>
      <c r="AG9" s="4">
        <f>1/(1+AE9)</f>
        <v>0.54063648063402292</v>
      </c>
      <c r="AH9" s="4">
        <f>1/(1+AF9)</f>
        <v>0.8570680826169047</v>
      </c>
      <c r="AI9">
        <f t="shared" ref="AI9:AI17" si="6">COUNTIFS(rush,"FALSE",Time,"&lt;="&amp;AVERAGE($AB9,$AB10))</f>
        <v>0</v>
      </c>
      <c r="AJ9">
        <f>COUNTIFS(rush, "FALSE",Time,"&lt;="&amp;AVERAGE($AB9,$AB10),On_Time,"FALSE")</f>
        <v>0</v>
      </c>
      <c r="AL9">
        <f t="shared" ref="AL9:AL17" si="7">COUNTIFS(rush,"TRUE",Time,"&lt;="&amp;AVERAGE($AB9,$AB10))</f>
        <v>0</v>
      </c>
      <c r="AM9">
        <f t="shared" ref="AM9:AM17" si="8">COUNTIFS(rush, "TRUE",Time,"&lt;="&amp;AVERAGE($AB9,$AB10),On_Time,"FALSE")</f>
        <v>0</v>
      </c>
    </row>
    <row r="10" spans="2:40" x14ac:dyDescent="0.2">
      <c r="B10" t="s">
        <v>9</v>
      </c>
      <c r="C10" s="3">
        <v>119</v>
      </c>
      <c r="D10" s="3" t="b">
        <v>1</v>
      </c>
      <c r="E10" t="b">
        <v>1</v>
      </c>
      <c r="F10" s="5">
        <f t="shared" si="2"/>
        <v>2.7512450712650902</v>
      </c>
      <c r="G10" s="2">
        <f t="shared" si="0"/>
        <v>0.9399836282731262</v>
      </c>
      <c r="H10" s="5">
        <f t="shared" si="1"/>
        <v>6.1892820600477294E-2</v>
      </c>
      <c r="I10" s="2">
        <f t="shared" si="3"/>
        <v>15.662120205314308</v>
      </c>
      <c r="K10">
        <v>0.9</v>
      </c>
      <c r="L10">
        <v>0.1</v>
      </c>
      <c r="M10" s="5">
        <f t="shared" ref="M10:M18" si="9">PERCENTILE(probability,L10)</f>
        <v>0.75367005828746991</v>
      </c>
      <c r="N10" s="6">
        <f t="shared" si="4"/>
        <v>21</v>
      </c>
      <c r="O10">
        <f t="shared" si="5"/>
        <v>12</v>
      </c>
      <c r="P10">
        <f t="shared" si="5"/>
        <v>9</v>
      </c>
      <c r="Q10" s="5">
        <v>0.01</v>
      </c>
      <c r="R10" s="5">
        <v>0.8</v>
      </c>
      <c r="AB10">
        <v>90</v>
      </c>
      <c r="AC10" s="2">
        <f t="shared" ref="AC10:AC17" si="10">$B$5+$C$5*AB10</f>
        <v>1.0018111785845871</v>
      </c>
      <c r="AD10" s="2">
        <f t="shared" ref="AD10:AD17" si="11">AC10+$D$5</f>
        <v>-0.62643252962975504</v>
      </c>
      <c r="AE10" s="3">
        <f t="shared" ref="AE10:AF17" si="12">EXP(AC10)</f>
        <v>2.7232095834687238</v>
      </c>
      <c r="AF10" s="3">
        <f t="shared" si="12"/>
        <v>0.53449519961680869</v>
      </c>
      <c r="AG10" s="4">
        <f t="shared" ref="AG10:AH17" si="13">1/(1+AE10)</f>
        <v>0.26858547110537656</v>
      </c>
      <c r="AH10" s="4">
        <f t="shared" si="13"/>
        <v>0.65168010968670231</v>
      </c>
      <c r="AI10">
        <f t="shared" si="6"/>
        <v>17</v>
      </c>
      <c r="AJ10">
        <f t="shared" ref="AJ10:AJ17" si="14">COUNTIFS(rush, "FALSE",Time,"&lt;="&amp;AVERAGE($AB10,AB11),On_Time,"FALSE")</f>
        <v>5</v>
      </c>
      <c r="AK10" s="4">
        <f>(AJ10-AJ9)/(AI10-AI9)</f>
        <v>0.29411764705882354</v>
      </c>
      <c r="AL10">
        <f t="shared" si="7"/>
        <v>3</v>
      </c>
      <c r="AM10">
        <f t="shared" si="8"/>
        <v>2</v>
      </c>
      <c r="AN10" s="4">
        <f>(AM10-AM9)/(AL10-AL9)</f>
        <v>0.66666666666666663</v>
      </c>
    </row>
    <row r="11" spans="2:40" x14ac:dyDescent="0.2">
      <c r="B11" t="s">
        <v>10</v>
      </c>
      <c r="C11" s="3">
        <v>129</v>
      </c>
      <c r="D11" s="3" t="b">
        <v>0</v>
      </c>
      <c r="E11" t="b">
        <v>1</v>
      </c>
      <c r="F11" s="5">
        <f t="shared" si="2"/>
        <v>5.544205193581103</v>
      </c>
      <c r="G11" s="2">
        <f t="shared" si="0"/>
        <v>0.99610517924084363</v>
      </c>
      <c r="H11" s="5">
        <f t="shared" si="1"/>
        <v>3.90242532556691E-3</v>
      </c>
      <c r="I11" s="2">
        <f t="shared" si="3"/>
        <v>255.75122472558309</v>
      </c>
      <c r="K11">
        <v>0.8</v>
      </c>
      <c r="L11">
        <v>0.2</v>
      </c>
      <c r="M11" s="5">
        <f t="shared" si="9"/>
        <v>0.82644856593643068</v>
      </c>
      <c r="N11" s="6">
        <f t="shared" si="4"/>
        <v>40</v>
      </c>
      <c r="O11">
        <f t="shared" si="5"/>
        <v>28</v>
      </c>
      <c r="P11">
        <f t="shared" si="5"/>
        <v>12</v>
      </c>
      <c r="Q11" s="5">
        <v>0.02</v>
      </c>
      <c r="R11" s="5">
        <v>0.85</v>
      </c>
      <c r="AB11">
        <v>100</v>
      </c>
      <c r="AC11" s="2">
        <f t="shared" si="10"/>
        <v>2.1665275926862577</v>
      </c>
      <c r="AD11" s="2">
        <f t="shared" si="11"/>
        <v>0.53828388447191555</v>
      </c>
      <c r="AE11" s="3">
        <f t="shared" si="12"/>
        <v>8.7279244521160653</v>
      </c>
      <c r="AF11" s="3">
        <f t="shared" si="12"/>
        <v>1.7130645215826741</v>
      </c>
      <c r="AG11" s="4">
        <f t="shared" si="13"/>
        <v>0.10279685095441661</v>
      </c>
      <c r="AH11" s="4">
        <f t="shared" si="13"/>
        <v>0.36858688469990647</v>
      </c>
      <c r="AI11">
        <f t="shared" si="6"/>
        <v>52</v>
      </c>
      <c r="AJ11">
        <f t="shared" si="14"/>
        <v>8</v>
      </c>
      <c r="AK11" s="4">
        <f t="shared" ref="AK11:AK17" si="15">(AJ11-AJ10)/(AI11-AI10)</f>
        <v>8.5714285714285715E-2</v>
      </c>
      <c r="AL11">
        <f t="shared" si="7"/>
        <v>17</v>
      </c>
      <c r="AM11">
        <f t="shared" si="8"/>
        <v>7</v>
      </c>
      <c r="AN11" s="4">
        <f>(AM11-AM10)/(AL11-AL10)</f>
        <v>0.35714285714285715</v>
      </c>
    </row>
    <row r="12" spans="2:40" x14ac:dyDescent="0.2">
      <c r="B12" t="s">
        <v>11</v>
      </c>
      <c r="C12" s="3">
        <v>116</v>
      </c>
      <c r="D12" s="3" t="b">
        <v>1</v>
      </c>
      <c r="E12" t="b">
        <v>1</v>
      </c>
      <c r="F12" s="5">
        <f t="shared" si="2"/>
        <v>2.4018301470345889</v>
      </c>
      <c r="G12" s="2">
        <f t="shared" si="0"/>
        <v>0.91696675494627755</v>
      </c>
      <c r="H12" s="5">
        <f t="shared" si="1"/>
        <v>8.6684061530876738E-2</v>
      </c>
      <c r="I12" s="2">
        <f t="shared" si="3"/>
        <v>11.043368886197335</v>
      </c>
      <c r="K12">
        <v>0.7</v>
      </c>
      <c r="L12">
        <v>0.3</v>
      </c>
      <c r="M12" s="5">
        <f t="shared" si="9"/>
        <v>0.8739058262856344</v>
      </c>
      <c r="N12" s="6">
        <f t="shared" si="4"/>
        <v>61</v>
      </c>
      <c r="O12">
        <f t="shared" si="5"/>
        <v>45</v>
      </c>
      <c r="P12">
        <f t="shared" si="5"/>
        <v>16</v>
      </c>
      <c r="Q12" s="5">
        <v>0.03</v>
      </c>
      <c r="R12" s="5">
        <v>0.9</v>
      </c>
      <c r="AB12">
        <v>110</v>
      </c>
      <c r="AC12" s="2">
        <f t="shared" si="10"/>
        <v>3.3312440067879301</v>
      </c>
      <c r="AD12" s="2">
        <f t="shared" si="11"/>
        <v>1.7030002985735879</v>
      </c>
      <c r="AE12" s="6">
        <f t="shared" si="12"/>
        <v>27.973118816956656</v>
      </c>
      <c r="AF12" s="6">
        <f t="shared" si="12"/>
        <v>5.4903955306037409</v>
      </c>
      <c r="AG12" s="4">
        <f t="shared" si="13"/>
        <v>3.4514751632977299E-2</v>
      </c>
      <c r="AH12" s="4">
        <f t="shared" si="13"/>
        <v>0.15407381496008446</v>
      </c>
      <c r="AI12">
        <f t="shared" si="6"/>
        <v>94</v>
      </c>
      <c r="AJ12">
        <f t="shared" si="14"/>
        <v>8</v>
      </c>
      <c r="AK12" s="4">
        <f t="shared" si="15"/>
        <v>0</v>
      </c>
      <c r="AL12">
        <f t="shared" si="7"/>
        <v>39</v>
      </c>
      <c r="AM12">
        <f t="shared" si="8"/>
        <v>10</v>
      </c>
      <c r="AN12" s="4">
        <f>(AM12-AM11)/(AL12-AL11)</f>
        <v>0.13636363636363635</v>
      </c>
    </row>
    <row r="13" spans="2:40" x14ac:dyDescent="0.2">
      <c r="B13" t="s">
        <v>12</v>
      </c>
      <c r="C13" s="3">
        <v>96</v>
      </c>
      <c r="D13" s="3" t="b">
        <v>1</v>
      </c>
      <c r="E13" t="b">
        <v>1</v>
      </c>
      <c r="F13" s="5">
        <f t="shared" si="2"/>
        <v>7.239731883124767E-2</v>
      </c>
      <c r="G13" s="2">
        <f>1/(1+EXP(-F13))</f>
        <v>0.51809142840616385</v>
      </c>
      <c r="H13" s="5">
        <f t="shared" si="1"/>
        <v>0.65760354958282352</v>
      </c>
      <c r="I13" s="2">
        <f t="shared" si="3"/>
        <v>1.0750824097041036</v>
      </c>
      <c r="K13">
        <v>0.6</v>
      </c>
      <c r="L13">
        <v>0.4</v>
      </c>
      <c r="M13" s="5">
        <f t="shared" si="9"/>
        <v>0.92534972308336871</v>
      </c>
      <c r="N13" s="6">
        <f t="shared" si="4"/>
        <v>80</v>
      </c>
      <c r="O13">
        <f t="shared" si="5"/>
        <v>62</v>
      </c>
      <c r="P13">
        <f t="shared" si="5"/>
        <v>18</v>
      </c>
      <c r="Q13" s="5">
        <v>0.04</v>
      </c>
      <c r="R13" s="5">
        <v>0.94</v>
      </c>
      <c r="AB13">
        <v>120</v>
      </c>
      <c r="AC13" s="2">
        <f t="shared" si="10"/>
        <v>4.4959604208896007</v>
      </c>
      <c r="AD13" s="2">
        <f t="shared" si="11"/>
        <v>2.8677167126752585</v>
      </c>
      <c r="AE13" s="6">
        <f t="shared" si="12"/>
        <v>89.654233448120536</v>
      </c>
      <c r="AF13" s="6">
        <f t="shared" si="12"/>
        <v>17.596793759188646</v>
      </c>
      <c r="AG13" s="4">
        <f t="shared" si="13"/>
        <v>1.1030924447364926E-2</v>
      </c>
      <c r="AH13" s="4">
        <f t="shared" si="13"/>
        <v>5.3772710121383238E-2</v>
      </c>
      <c r="AI13">
        <f t="shared" si="6"/>
        <v>128</v>
      </c>
      <c r="AJ13">
        <f t="shared" si="14"/>
        <v>9</v>
      </c>
      <c r="AK13" s="4">
        <f t="shared" si="15"/>
        <v>2.9411764705882353E-2</v>
      </c>
      <c r="AL13">
        <f t="shared" si="7"/>
        <v>51</v>
      </c>
      <c r="AM13">
        <f t="shared" si="8"/>
        <v>11</v>
      </c>
      <c r="AN13" s="4">
        <f>(AM13-AM12)/(AL13-AL12)</f>
        <v>8.3333333333333329E-2</v>
      </c>
    </row>
    <row r="14" spans="2:40" x14ac:dyDescent="0.2">
      <c r="B14" t="s">
        <v>13</v>
      </c>
      <c r="C14" s="3">
        <v>103</v>
      </c>
      <c r="D14" s="3" t="b">
        <v>0</v>
      </c>
      <c r="E14" t="b">
        <v>1</v>
      </c>
      <c r="F14" s="5">
        <f t="shared" si="2"/>
        <v>2.5159425169167591</v>
      </c>
      <c r="G14" s="2">
        <f t="shared" si="0"/>
        <v>0.92525191978283494</v>
      </c>
      <c r="H14" s="5">
        <f t="shared" si="1"/>
        <v>7.7689232837900024E-2</v>
      </c>
      <c r="I14" s="2">
        <f t="shared" si="3"/>
        <v>12.378270011680669</v>
      </c>
      <c r="K14">
        <v>0.5</v>
      </c>
      <c r="L14">
        <v>0.5</v>
      </c>
      <c r="M14" s="5">
        <f t="shared" si="9"/>
        <v>0.94610712084376336</v>
      </c>
      <c r="N14" s="6">
        <f t="shared" si="4"/>
        <v>104</v>
      </c>
      <c r="O14">
        <f t="shared" si="5"/>
        <v>86</v>
      </c>
      <c r="P14">
        <f t="shared" si="5"/>
        <v>18</v>
      </c>
      <c r="Q14" s="5">
        <v>0.05</v>
      </c>
      <c r="R14" s="5">
        <v>0.96</v>
      </c>
      <c r="AB14">
        <v>130</v>
      </c>
      <c r="AC14" s="2">
        <f t="shared" si="10"/>
        <v>5.6606768349912713</v>
      </c>
      <c r="AD14" s="2">
        <f t="shared" si="11"/>
        <v>4.0324331267769296</v>
      </c>
      <c r="AE14" s="6">
        <f t="shared" si="12"/>
        <v>287.34306059207512</v>
      </c>
      <c r="AF14" s="6">
        <f t="shared" si="12"/>
        <v>56.397967847203688</v>
      </c>
      <c r="AG14" s="4">
        <f t="shared" si="13"/>
        <v>3.4680910924182796E-3</v>
      </c>
      <c r="AH14" s="4">
        <f t="shared" si="13"/>
        <v>1.7422219592548135E-2</v>
      </c>
      <c r="AI14">
        <f t="shared" si="6"/>
        <v>135</v>
      </c>
      <c r="AJ14">
        <f t="shared" si="14"/>
        <v>9</v>
      </c>
      <c r="AK14" s="4">
        <f t="shared" si="15"/>
        <v>0</v>
      </c>
      <c r="AL14">
        <f t="shared" si="7"/>
        <v>56</v>
      </c>
      <c r="AM14">
        <f t="shared" si="8"/>
        <v>11</v>
      </c>
      <c r="AN14" s="4">
        <f>(AM14-AM13)/(AL14-AL13)</f>
        <v>0</v>
      </c>
    </row>
    <row r="15" spans="2:40" x14ac:dyDescent="0.2">
      <c r="B15" t="s">
        <v>14</v>
      </c>
      <c r="C15" s="3">
        <v>93</v>
      </c>
      <c r="D15" s="3" t="b">
        <v>1</v>
      </c>
      <c r="E15" t="b">
        <v>0</v>
      </c>
      <c r="F15" s="5">
        <f t="shared" si="2"/>
        <v>-0.27701760539925369</v>
      </c>
      <c r="G15" s="2">
        <f t="shared" si="0"/>
        <v>0.43118510097595719</v>
      </c>
      <c r="H15" s="5">
        <f t="shared" si="1"/>
        <v>0.56420020705267815</v>
      </c>
      <c r="I15" s="2">
        <f t="shared" si="3"/>
        <v>0.75804115137590944</v>
      </c>
      <c r="K15">
        <v>0.4</v>
      </c>
      <c r="L15">
        <v>0.6</v>
      </c>
      <c r="M15" s="5">
        <f t="shared" si="9"/>
        <v>0.96147390559396373</v>
      </c>
      <c r="N15" s="6">
        <f t="shared" si="4"/>
        <v>121</v>
      </c>
      <c r="O15">
        <f t="shared" si="5"/>
        <v>102</v>
      </c>
      <c r="P15">
        <f t="shared" si="5"/>
        <v>19</v>
      </c>
      <c r="Q15" s="5">
        <v>0.1</v>
      </c>
      <c r="R15" s="5">
        <v>0.97</v>
      </c>
      <c r="AB15">
        <v>140</v>
      </c>
      <c r="AC15" s="2">
        <f t="shared" si="10"/>
        <v>6.8253932490929401</v>
      </c>
      <c r="AD15" s="2">
        <f t="shared" si="11"/>
        <v>5.1971495408785984</v>
      </c>
      <c r="AE15" s="6">
        <f t="shared" si="12"/>
        <v>920.93849107748633</v>
      </c>
      <c r="AF15" s="6">
        <f t="shared" si="12"/>
        <v>180.75626848972465</v>
      </c>
      <c r="AG15" s="4">
        <f t="shared" si="13"/>
        <v>1.0846710595967001E-3</v>
      </c>
      <c r="AH15" s="4">
        <f t="shared" si="13"/>
        <v>5.5018735161617479E-3</v>
      </c>
      <c r="AI15">
        <f t="shared" si="6"/>
        <v>139</v>
      </c>
      <c r="AJ15">
        <f t="shared" si="14"/>
        <v>9</v>
      </c>
      <c r="AK15" s="4">
        <f t="shared" si="15"/>
        <v>0</v>
      </c>
      <c r="AL15">
        <f t="shared" si="7"/>
        <v>56</v>
      </c>
      <c r="AM15">
        <f t="shared" si="8"/>
        <v>11</v>
      </c>
      <c r="AN15" s="4"/>
    </row>
    <row r="16" spans="2:40" x14ac:dyDescent="0.2">
      <c r="B16" t="s">
        <v>15</v>
      </c>
      <c r="C16" s="3">
        <v>108</v>
      </c>
      <c r="D16" s="3" t="b">
        <v>0</v>
      </c>
      <c r="E16" t="b">
        <v>1</v>
      </c>
      <c r="F16" s="5">
        <f t="shared" si="2"/>
        <v>3.0983007239675953</v>
      </c>
      <c r="G16" s="2">
        <f t="shared" si="0"/>
        <v>0.9568225971436537</v>
      </c>
      <c r="H16" s="5">
        <f t="shared" si="1"/>
        <v>4.4137278648630519E-2</v>
      </c>
      <c r="I16" s="2">
        <f t="shared" si="3"/>
        <v>22.160262865440494</v>
      </c>
      <c r="K16">
        <v>0.3</v>
      </c>
      <c r="L16">
        <v>0.7</v>
      </c>
      <c r="M16" s="5">
        <f t="shared" si="9"/>
        <v>0.97541337911069537</v>
      </c>
      <c r="N16" s="6">
        <f t="shared" si="4"/>
        <v>142</v>
      </c>
      <c r="O16">
        <f t="shared" si="5"/>
        <v>123</v>
      </c>
      <c r="P16">
        <f t="shared" si="5"/>
        <v>19</v>
      </c>
      <c r="Q16" s="5">
        <v>0.15</v>
      </c>
      <c r="R16" s="5">
        <v>0.98</v>
      </c>
      <c r="AB16">
        <v>150</v>
      </c>
      <c r="AC16" s="2">
        <f t="shared" si="10"/>
        <v>7.9901096631946125</v>
      </c>
      <c r="AD16" s="2">
        <f t="shared" si="11"/>
        <v>6.3618659549802707</v>
      </c>
      <c r="AE16" s="6">
        <f t="shared" si="12"/>
        <v>2951.6206258835659</v>
      </c>
      <c r="AF16" s="6">
        <f t="shared" si="12"/>
        <v>579.32634535429486</v>
      </c>
      <c r="AG16" s="4">
        <f t="shared" si="13"/>
        <v>3.3868218328954872E-4</v>
      </c>
      <c r="AH16" s="4">
        <f t="shared" si="13"/>
        <v>1.7231683655331731E-3</v>
      </c>
      <c r="AI16">
        <f t="shared" si="6"/>
        <v>143</v>
      </c>
      <c r="AJ16">
        <f t="shared" si="14"/>
        <v>9</v>
      </c>
      <c r="AK16" s="4">
        <f t="shared" si="15"/>
        <v>0</v>
      </c>
      <c r="AL16">
        <f t="shared" si="7"/>
        <v>56</v>
      </c>
      <c r="AM16">
        <f t="shared" si="8"/>
        <v>11</v>
      </c>
      <c r="AN16" s="4"/>
    </row>
    <row r="17" spans="2:40" x14ac:dyDescent="0.2">
      <c r="B17" t="s">
        <v>16</v>
      </c>
      <c r="C17" s="3">
        <v>112</v>
      </c>
      <c r="D17" s="3" t="b">
        <v>0</v>
      </c>
      <c r="E17" t="b">
        <v>1</v>
      </c>
      <c r="F17" s="5">
        <f t="shared" si="2"/>
        <v>3.5641872896082631</v>
      </c>
      <c r="G17" s="2">
        <f t="shared" si="0"/>
        <v>0.97245994213485643</v>
      </c>
      <c r="H17" s="5">
        <f t="shared" si="1"/>
        <v>2.7926394944723477E-2</v>
      </c>
      <c r="I17" s="2">
        <f t="shared" si="3"/>
        <v>35.310744330921054</v>
      </c>
      <c r="K17">
        <v>0.2</v>
      </c>
      <c r="L17">
        <v>0.8</v>
      </c>
      <c r="M17" s="5">
        <f t="shared" si="9"/>
        <v>0.98611572947677839</v>
      </c>
      <c r="N17" s="6">
        <f t="shared" si="4"/>
        <v>161</v>
      </c>
      <c r="O17">
        <f t="shared" si="5"/>
        <v>142</v>
      </c>
      <c r="P17">
        <f t="shared" si="5"/>
        <v>19</v>
      </c>
      <c r="Q17" s="5">
        <v>0.2</v>
      </c>
      <c r="R17" s="5">
        <v>0.99</v>
      </c>
      <c r="AB17">
        <v>160</v>
      </c>
      <c r="AC17" s="2">
        <f t="shared" si="10"/>
        <v>9.1548260772962813</v>
      </c>
      <c r="AD17" s="2">
        <f t="shared" si="11"/>
        <v>7.5265823690819396</v>
      </c>
      <c r="AE17" s="6">
        <f t="shared" si="12"/>
        <v>9459.9850082802586</v>
      </c>
      <c r="AF17" s="6">
        <f t="shared" si="12"/>
        <v>1856.7489649225706</v>
      </c>
      <c r="AG17" s="4">
        <f t="shared" si="13"/>
        <v>1.0569723967692577E-4</v>
      </c>
      <c r="AH17" s="4">
        <f t="shared" si="13"/>
        <v>5.3828586040508388E-4</v>
      </c>
      <c r="AI17">
        <f t="shared" si="6"/>
        <v>144</v>
      </c>
      <c r="AJ17">
        <f t="shared" si="14"/>
        <v>9</v>
      </c>
      <c r="AK17" s="4">
        <f t="shared" si="15"/>
        <v>0</v>
      </c>
      <c r="AL17">
        <f t="shared" si="7"/>
        <v>56</v>
      </c>
      <c r="AM17">
        <f t="shared" si="8"/>
        <v>11</v>
      </c>
      <c r="AN17" s="4"/>
    </row>
    <row r="18" spans="2:40" x14ac:dyDescent="0.2">
      <c r="B18" t="s">
        <v>17</v>
      </c>
      <c r="C18" s="3">
        <v>92</v>
      </c>
      <c r="D18" s="3" t="b">
        <v>0</v>
      </c>
      <c r="E18" t="b">
        <v>1</v>
      </c>
      <c r="F18" s="5">
        <f t="shared" si="2"/>
        <v>1.234754461404922</v>
      </c>
      <c r="G18" s="2">
        <f t="shared" si="0"/>
        <v>0.77464963272735632</v>
      </c>
      <c r="H18" s="5">
        <f t="shared" si="1"/>
        <v>0.25534443865425016</v>
      </c>
      <c r="I18" s="2">
        <f t="shared" si="3"/>
        <v>3.4375343697138696</v>
      </c>
      <c r="K18">
        <v>0.1</v>
      </c>
      <c r="L18">
        <v>0.9</v>
      </c>
      <c r="M18" s="5">
        <f t="shared" si="9"/>
        <v>0.99304867220046777</v>
      </c>
      <c r="N18" s="6">
        <f t="shared" si="4"/>
        <v>182</v>
      </c>
      <c r="O18">
        <f t="shared" si="5"/>
        <v>162</v>
      </c>
      <c r="P18">
        <f t="shared" si="5"/>
        <v>20</v>
      </c>
      <c r="Q18" s="5">
        <v>0.9</v>
      </c>
      <c r="R18" s="5">
        <v>1</v>
      </c>
      <c r="AC18" s="2"/>
      <c r="AD18" s="2"/>
      <c r="AE18" s="2"/>
      <c r="AF18" s="2"/>
      <c r="AG18" s="4"/>
      <c r="AH18" s="4"/>
      <c r="AK18" s="4"/>
    </row>
    <row r="19" spans="2:40" x14ac:dyDescent="0.2">
      <c r="B19" t="s">
        <v>18</v>
      </c>
      <c r="C19" s="3">
        <v>118</v>
      </c>
      <c r="D19" s="3" t="b">
        <v>0</v>
      </c>
      <c r="E19" t="b">
        <v>1</v>
      </c>
      <c r="F19" s="5">
        <f t="shared" si="2"/>
        <v>4.2630171380692659</v>
      </c>
      <c r="G19" s="2">
        <f t="shared" si="0"/>
        <v>0.98611572947677839</v>
      </c>
      <c r="H19" s="5">
        <f t="shared" si="1"/>
        <v>1.3981558572635991E-2</v>
      </c>
      <c r="I19" s="2">
        <f t="shared" si="3"/>
        <v>71.023949571385998</v>
      </c>
      <c r="K19">
        <v>0</v>
      </c>
      <c r="L19">
        <v>1</v>
      </c>
      <c r="M19" s="5">
        <f>PERCENTILE(probability,L19)</f>
        <v>0.99989430276032298</v>
      </c>
      <c r="N19" s="6">
        <f>COUNTIF(probability,"&lt;="&amp;M19)</f>
        <v>200</v>
      </c>
      <c r="O19">
        <f t="shared" si="5"/>
        <v>180</v>
      </c>
      <c r="P19">
        <f t="shared" si="5"/>
        <v>20</v>
      </c>
      <c r="Q19" s="5">
        <v>1</v>
      </c>
      <c r="R19" s="5">
        <v>1</v>
      </c>
      <c r="AC19" s="2"/>
      <c r="AD19" s="2"/>
      <c r="AE19" s="2"/>
      <c r="AF19" s="2"/>
      <c r="AG19" s="4"/>
      <c r="AH19" s="4"/>
    </row>
    <row r="20" spans="2:40" x14ac:dyDescent="0.2">
      <c r="B20" t="s">
        <v>19</v>
      </c>
      <c r="C20" s="3">
        <v>110</v>
      </c>
      <c r="D20" s="3" t="b">
        <v>0</v>
      </c>
      <c r="E20" t="b">
        <v>1</v>
      </c>
      <c r="F20" s="5">
        <f t="shared" si="2"/>
        <v>3.3312440067879301</v>
      </c>
      <c r="G20" s="2">
        <f t="shared" si="0"/>
        <v>0.96548524836702276</v>
      </c>
      <c r="H20" s="5">
        <f t="shared" si="1"/>
        <v>3.5124455980136166E-2</v>
      </c>
      <c r="I20" s="2">
        <f t="shared" si="3"/>
        <v>27.973118816956656</v>
      </c>
      <c r="N20" s="2"/>
      <c r="AC20" s="2"/>
      <c r="AD20" s="2"/>
      <c r="AE20" s="2"/>
      <c r="AF20" s="2"/>
      <c r="AG20" s="4"/>
      <c r="AH20" s="4"/>
    </row>
    <row r="21" spans="2:40" x14ac:dyDescent="0.2">
      <c r="B21" t="s">
        <v>20</v>
      </c>
      <c r="C21" s="3">
        <v>115</v>
      </c>
      <c r="D21" s="3" t="b">
        <v>0</v>
      </c>
      <c r="E21" t="b">
        <v>1</v>
      </c>
      <c r="F21" s="5">
        <f t="shared" si="2"/>
        <v>3.9136022138387645</v>
      </c>
      <c r="G21" s="2">
        <f t="shared" si="0"/>
        <v>0.98042249155981354</v>
      </c>
      <c r="H21" s="5">
        <f t="shared" si="1"/>
        <v>1.9771686383844873E-2</v>
      </c>
      <c r="I21" s="2">
        <f t="shared" si="3"/>
        <v>50.079022800843873</v>
      </c>
      <c r="N21" s="2"/>
      <c r="AC21" s="2"/>
      <c r="AD21" s="2"/>
      <c r="AE21" s="2"/>
      <c r="AF21" s="2"/>
      <c r="AG21" s="4"/>
      <c r="AH21" s="4"/>
    </row>
    <row r="22" spans="2:40" x14ac:dyDescent="0.2">
      <c r="B22" t="s">
        <v>21</v>
      </c>
      <c r="C22" s="3">
        <v>90</v>
      </c>
      <c r="D22" s="3" t="b">
        <v>0</v>
      </c>
      <c r="E22" t="b">
        <v>0</v>
      </c>
      <c r="F22" s="5">
        <f t="shared" si="2"/>
        <v>1.0018111785845871</v>
      </c>
      <c r="G22" s="2">
        <f t="shared" si="0"/>
        <v>0.73141452889462333</v>
      </c>
      <c r="H22" s="5">
        <f t="shared" si="1"/>
        <v>1.3145860875496644</v>
      </c>
      <c r="I22" s="2">
        <f t="shared" si="3"/>
        <v>2.7232095834687238</v>
      </c>
      <c r="N22" s="2"/>
      <c r="AC22" s="2"/>
      <c r="AD22" s="2"/>
      <c r="AE22" s="2"/>
      <c r="AF22" s="2"/>
      <c r="AG22" s="4"/>
      <c r="AH22" s="4"/>
    </row>
    <row r="23" spans="2:40" x14ac:dyDescent="0.2">
      <c r="B23" t="s">
        <v>22</v>
      </c>
      <c r="C23" s="3">
        <v>146</v>
      </c>
      <c r="D23" s="3" t="b">
        <v>0</v>
      </c>
      <c r="E23" t="b">
        <v>1</v>
      </c>
      <c r="F23" s="5">
        <f t="shared" si="2"/>
        <v>7.5242230975539428</v>
      </c>
      <c r="G23" s="2">
        <f t="shared" si="0"/>
        <v>0.9994604433638441</v>
      </c>
      <c r="H23" s="5">
        <f t="shared" si="1"/>
        <v>5.3970224921773052E-4</v>
      </c>
      <c r="I23" s="2">
        <f t="shared" si="3"/>
        <v>1852.3735533764539</v>
      </c>
      <c r="L23" t="s">
        <v>218</v>
      </c>
      <c r="AC23" s="2"/>
      <c r="AD23" s="2"/>
      <c r="AE23" s="2"/>
      <c r="AF23" s="2"/>
      <c r="AG23" s="4"/>
      <c r="AH23" s="4"/>
    </row>
    <row r="24" spans="2:40" x14ac:dyDescent="0.2">
      <c r="B24" t="s">
        <v>23</v>
      </c>
      <c r="C24" s="3">
        <v>123</v>
      </c>
      <c r="D24" s="3" t="b">
        <v>1</v>
      </c>
      <c r="E24" t="b">
        <v>1</v>
      </c>
      <c r="F24" s="5">
        <f t="shared" si="2"/>
        <v>3.2171316369057581</v>
      </c>
      <c r="G24" s="2">
        <f t="shared" si="0"/>
        <v>0.96147390559396373</v>
      </c>
      <c r="H24" s="5">
        <f t="shared" si="1"/>
        <v>3.9287853589427657E-2</v>
      </c>
      <c r="I24" s="2">
        <f t="shared" si="3"/>
        <v>24.956433306235201</v>
      </c>
      <c r="L24" t="s">
        <v>219</v>
      </c>
      <c r="AC24" s="2"/>
      <c r="AD24" s="2"/>
      <c r="AE24" s="2"/>
      <c r="AF24" s="2"/>
      <c r="AG24" s="4"/>
      <c r="AH24" s="4"/>
    </row>
    <row r="25" spans="2:40" x14ac:dyDescent="0.2">
      <c r="B25" t="s">
        <v>24</v>
      </c>
      <c r="C25" s="3">
        <v>110</v>
      </c>
      <c r="D25" s="3" t="b">
        <v>0</v>
      </c>
      <c r="E25" t="b">
        <v>1</v>
      </c>
      <c r="F25" s="5">
        <f t="shared" si="2"/>
        <v>3.3312440067879301</v>
      </c>
      <c r="G25" s="2">
        <f t="shared" si="0"/>
        <v>0.96548524836702276</v>
      </c>
      <c r="H25" s="5">
        <f t="shared" si="1"/>
        <v>3.5124455980136166E-2</v>
      </c>
      <c r="I25" s="2">
        <f t="shared" si="3"/>
        <v>27.973118816956656</v>
      </c>
      <c r="L25" t="s">
        <v>221</v>
      </c>
      <c r="M25" t="s">
        <v>212</v>
      </c>
      <c r="N25" t="s">
        <v>220</v>
      </c>
      <c r="O25" t="s">
        <v>229</v>
      </c>
      <c r="AC25" s="2"/>
      <c r="AD25" s="2"/>
      <c r="AE25" s="2"/>
      <c r="AF25" s="2"/>
      <c r="AG25" s="4"/>
      <c r="AH25" s="4"/>
    </row>
    <row r="26" spans="2:40" x14ac:dyDescent="0.2">
      <c r="B26" t="s">
        <v>25</v>
      </c>
      <c r="C26" s="3">
        <v>103</v>
      </c>
      <c r="D26" s="3" t="b">
        <v>0</v>
      </c>
      <c r="E26" t="b">
        <v>1</v>
      </c>
      <c r="F26" s="5">
        <f t="shared" si="2"/>
        <v>2.5159425169167591</v>
      </c>
      <c r="G26" s="2">
        <f t="shared" si="0"/>
        <v>0.92525191978283494</v>
      </c>
      <c r="H26" s="5">
        <f t="shared" si="1"/>
        <v>7.7689232837900024E-2</v>
      </c>
      <c r="I26" s="2">
        <f t="shared" si="3"/>
        <v>12.378270011680669</v>
      </c>
      <c r="L26">
        <v>1</v>
      </c>
      <c r="M26" s="2">
        <f>LN(L26)</f>
        <v>0</v>
      </c>
      <c r="N26" s="6">
        <f>(M26-$B$5)/$C$5</f>
        <v>81.398668667709373</v>
      </c>
      <c r="O26" s="6">
        <f>(M26-$D$5-$B$5)/$C$5</f>
        <v>95.378412479169128</v>
      </c>
      <c r="P26" s="6">
        <f>O26-N26</f>
        <v>13.979743811459755</v>
      </c>
      <c r="R26" s="6"/>
      <c r="AC26" s="2"/>
      <c r="AD26" s="2"/>
      <c r="AE26" s="2"/>
      <c r="AF26" s="2"/>
      <c r="AG26" s="4"/>
      <c r="AH26" s="4"/>
    </row>
    <row r="27" spans="2:40" x14ac:dyDescent="0.2">
      <c r="B27" t="s">
        <v>26</v>
      </c>
      <c r="C27" s="3">
        <v>96</v>
      </c>
      <c r="D27" s="3" t="b">
        <v>0</v>
      </c>
      <c r="E27" t="b">
        <v>1</v>
      </c>
      <c r="F27" s="5">
        <f t="shared" si="2"/>
        <v>1.7006410270455898</v>
      </c>
      <c r="G27" s="2">
        <f t="shared" si="0"/>
        <v>0.84561843818968063</v>
      </c>
      <c r="H27" s="5">
        <f t="shared" si="1"/>
        <v>0.16768703980375524</v>
      </c>
      <c r="I27" s="2">
        <f t="shared" si="3"/>
        <v>5.4774574649571734</v>
      </c>
      <c r="L27">
        <v>10</v>
      </c>
      <c r="M27" s="2">
        <f>LN(L27)</f>
        <v>2.3025850929940459</v>
      </c>
      <c r="N27" s="6">
        <f>(M27-$B$5)/$C$5</f>
        <v>101.16815989420675</v>
      </c>
      <c r="O27" s="6">
        <f>(M27-$D$5-$B$5)/$C$5</f>
        <v>115.14790370566651</v>
      </c>
      <c r="P27" s="6">
        <f>O27-N27</f>
        <v>13.979743811459755</v>
      </c>
      <c r="R27" s="6"/>
    </row>
    <row r="28" spans="2:40" x14ac:dyDescent="0.2">
      <c r="B28" t="s">
        <v>27</v>
      </c>
      <c r="C28" s="3">
        <v>113</v>
      </c>
      <c r="D28" s="3" t="b">
        <v>0</v>
      </c>
      <c r="E28" t="b">
        <v>1</v>
      </c>
      <c r="F28" s="5">
        <f t="shared" si="2"/>
        <v>3.6806589310184297</v>
      </c>
      <c r="G28" s="2">
        <f t="shared" si="0"/>
        <v>0.97541337911069537</v>
      </c>
      <c r="H28" s="5">
        <f t="shared" si="1"/>
        <v>2.489391926273735E-2</v>
      </c>
      <c r="I28" s="2">
        <f t="shared" si="3"/>
        <v>39.672526920322341</v>
      </c>
      <c r="L28">
        <v>25</v>
      </c>
      <c r="M28" s="2">
        <f>LN(L28)</f>
        <v>3.2188758248682006</v>
      </c>
      <c r="N28" s="6">
        <f>(M28-$B$5)/$C$5</f>
        <v>109.03523140432088</v>
      </c>
      <c r="O28" s="6">
        <f>(M28-$D$5-$B$5)/$C$5</f>
        <v>123.01497521578064</v>
      </c>
      <c r="P28" s="6">
        <f>O28-N28</f>
        <v>13.979743811459755</v>
      </c>
      <c r="R28" s="6"/>
    </row>
    <row r="29" spans="2:40" x14ac:dyDescent="0.2">
      <c r="B29" t="s">
        <v>28</v>
      </c>
      <c r="C29" s="3">
        <v>130</v>
      </c>
      <c r="D29" s="3" t="b">
        <v>0</v>
      </c>
      <c r="E29" t="b">
        <v>1</v>
      </c>
      <c r="F29" s="5">
        <f t="shared" si="2"/>
        <v>5.6606768349912713</v>
      </c>
      <c r="G29" s="2">
        <f t="shared" si="0"/>
        <v>0.9965319089075817</v>
      </c>
      <c r="H29" s="5">
        <f t="shared" si="1"/>
        <v>3.4741188609330596E-3</v>
      </c>
      <c r="I29" s="2">
        <f t="shared" si="3"/>
        <v>287.34306059207512</v>
      </c>
      <c r="L29">
        <v>100</v>
      </c>
      <c r="M29" s="2">
        <f>LN(L29)</f>
        <v>4.6051701859880918</v>
      </c>
      <c r="N29" s="6">
        <f>(M29-$B$5)/$C$5</f>
        <v>120.93765112070412</v>
      </c>
      <c r="O29" s="6">
        <f>(M29-$D$5-$B$5)/$C$5</f>
        <v>134.91739493216386</v>
      </c>
      <c r="P29" s="6">
        <f>O29-N29</f>
        <v>13.979743811459741</v>
      </c>
      <c r="R29" s="6"/>
      <c r="S29" s="5">
        <f>ROUND(SUM(S33:S42),2)</f>
        <v>0.77</v>
      </c>
      <c r="T29" s="5">
        <f>ROUND(SUM(T44:T53),2)</f>
        <v>0.98</v>
      </c>
    </row>
    <row r="30" spans="2:40" x14ac:dyDescent="0.2">
      <c r="B30" t="s">
        <v>29</v>
      </c>
      <c r="C30" s="3">
        <v>121</v>
      </c>
      <c r="D30" s="3" t="b">
        <v>0</v>
      </c>
      <c r="E30" t="b">
        <v>1</v>
      </c>
      <c r="F30" s="5">
        <f t="shared" si="2"/>
        <v>4.6124320622997672</v>
      </c>
      <c r="G30" s="2">
        <f t="shared" si="0"/>
        <v>0.99016994501506306</v>
      </c>
      <c r="H30" s="5">
        <f t="shared" si="1"/>
        <v>9.8786889542965169E-3</v>
      </c>
      <c r="I30" s="2">
        <f t="shared" si="3"/>
        <v>100.72883076771576</v>
      </c>
    </row>
    <row r="31" spans="2:40" x14ac:dyDescent="0.2">
      <c r="B31" t="s">
        <v>30</v>
      </c>
      <c r="C31" s="3">
        <v>98</v>
      </c>
      <c r="D31" s="3" t="b">
        <v>0</v>
      </c>
      <c r="E31" t="b">
        <v>1</v>
      </c>
      <c r="F31" s="5">
        <f t="shared" si="2"/>
        <v>1.9335843098659247</v>
      </c>
      <c r="G31" s="2">
        <f t="shared" si="0"/>
        <v>0.87364561827655562</v>
      </c>
      <c r="H31" s="5">
        <f t="shared" si="1"/>
        <v>0.13508045663168303</v>
      </c>
      <c r="I31" s="2">
        <f t="shared" si="3"/>
        <v>6.9142486897583799</v>
      </c>
      <c r="Q31" t="str">
        <f>"time - AUC = "&amp;S29</f>
        <v>time - AUC = 0.77</v>
      </c>
      <c r="R31" t="str">
        <f>"time and rush - AUC = "&amp;T29</f>
        <v>time and rush - AUC = 0.98</v>
      </c>
    </row>
    <row r="32" spans="2:40" x14ac:dyDescent="0.2">
      <c r="B32" t="s">
        <v>31</v>
      </c>
      <c r="C32" s="3">
        <v>113</v>
      </c>
      <c r="D32" s="3" t="b">
        <v>1</v>
      </c>
      <c r="E32" t="b">
        <v>1</v>
      </c>
      <c r="F32" s="5">
        <f t="shared" si="2"/>
        <v>2.0524152228040875</v>
      </c>
      <c r="G32" s="2">
        <f t="shared" si="0"/>
        <v>0.88619143615248974</v>
      </c>
      <c r="H32" s="5">
        <f t="shared" si="1"/>
        <v>0.12082228382416066</v>
      </c>
      <c r="I32" s="2">
        <f t="shared" si="3"/>
        <v>7.7866849927030026</v>
      </c>
      <c r="P32" s="5">
        <v>0</v>
      </c>
      <c r="Q32" s="5">
        <f>'model (1)'!Q9</f>
        <v>0</v>
      </c>
    </row>
    <row r="33" spans="2:20" x14ac:dyDescent="0.2">
      <c r="B33" t="s">
        <v>32</v>
      </c>
      <c r="C33" s="3">
        <v>95</v>
      </c>
      <c r="D33" s="3" t="b">
        <v>1</v>
      </c>
      <c r="E33" t="b">
        <v>1</v>
      </c>
      <c r="F33" s="5">
        <f t="shared" si="2"/>
        <v>-4.4074322578918856E-2</v>
      </c>
      <c r="G33" s="2">
        <f t="shared" si="0"/>
        <v>0.48898320268374912</v>
      </c>
      <c r="H33" s="5">
        <f t="shared" si="1"/>
        <v>0.71542714043723277</v>
      </c>
      <c r="I33" s="2">
        <f t="shared" si="3"/>
        <v>0.9568828368299882</v>
      </c>
      <c r="N33" s="2"/>
      <c r="P33" s="5">
        <f>'model (1)'!P10</f>
        <v>7.2222222222222215E-2</v>
      </c>
      <c r="Q33" s="5">
        <f>'model (1)'!Q10</f>
        <v>0.35</v>
      </c>
      <c r="R33" s="5"/>
      <c r="S33" s="5">
        <f>(Q33+Q32)/2*($P33-$P32)</f>
        <v>1.2638888888888887E-2</v>
      </c>
      <c r="T33" s="5"/>
    </row>
    <row r="34" spans="2:20" x14ac:dyDescent="0.2">
      <c r="B34" t="s">
        <v>33</v>
      </c>
      <c r="C34" s="3">
        <v>106</v>
      </c>
      <c r="D34" s="3" t="b">
        <v>0</v>
      </c>
      <c r="E34" t="b">
        <v>1</v>
      </c>
      <c r="F34" s="5">
        <f t="shared" si="2"/>
        <v>2.8653574411472604</v>
      </c>
      <c r="G34" s="2">
        <f t="shared" si="0"/>
        <v>0.94610712084376336</v>
      </c>
      <c r="H34" s="5">
        <f t="shared" si="1"/>
        <v>5.5399480776689457E-2</v>
      </c>
      <c r="I34" s="2">
        <f t="shared" si="3"/>
        <v>17.555327079501097</v>
      </c>
      <c r="N34" s="2"/>
      <c r="P34" s="5">
        <f>'model (1)'!P11</f>
        <v>0.16666666666666666</v>
      </c>
      <c r="Q34" s="5">
        <f>'model (1)'!Q11</f>
        <v>0.55000000000000004</v>
      </c>
      <c r="R34" s="5"/>
      <c r="S34" s="5">
        <f t="shared" ref="S34:S42" si="16">(Q34+Q33)/2*($P34-$P33)</f>
        <v>4.2500000000000003E-2</v>
      </c>
      <c r="T34" s="5"/>
    </row>
    <row r="35" spans="2:20" x14ac:dyDescent="0.2">
      <c r="B35" t="s">
        <v>34</v>
      </c>
      <c r="C35" s="3">
        <v>129</v>
      </c>
      <c r="D35" s="3" t="b">
        <v>0</v>
      </c>
      <c r="E35" t="b">
        <v>1</v>
      </c>
      <c r="F35" s="5">
        <f t="shared" si="2"/>
        <v>5.544205193581103</v>
      </c>
      <c r="G35" s="2">
        <f t="shared" si="0"/>
        <v>0.99610517924084363</v>
      </c>
      <c r="H35" s="5">
        <f t="shared" si="1"/>
        <v>3.90242532556691E-3</v>
      </c>
      <c r="I35" s="2">
        <f t="shared" si="3"/>
        <v>255.75122472558309</v>
      </c>
      <c r="N35" s="2"/>
      <c r="P35" s="5">
        <f>'model (1)'!P12</f>
        <v>0.25555555555555554</v>
      </c>
      <c r="Q35" s="5">
        <f>'model (1)'!Q12</f>
        <v>0.75</v>
      </c>
      <c r="R35" s="5"/>
      <c r="S35" s="5">
        <f t="shared" si="16"/>
        <v>5.7777777777777775E-2</v>
      </c>
      <c r="T35" s="5"/>
    </row>
    <row r="36" spans="2:20" x14ac:dyDescent="0.2">
      <c r="B36" t="s">
        <v>35</v>
      </c>
      <c r="C36" s="3">
        <v>118</v>
      </c>
      <c r="D36" s="3" t="b">
        <v>1</v>
      </c>
      <c r="E36" t="b">
        <v>1</v>
      </c>
      <c r="F36" s="5">
        <f t="shared" si="2"/>
        <v>2.6347734298549237</v>
      </c>
      <c r="G36" s="2">
        <f t="shared" si="0"/>
        <v>0.9330662842405345</v>
      </c>
      <c r="H36" s="5">
        <f t="shared" si="1"/>
        <v>6.9279036456239604E-2</v>
      </c>
      <c r="I36" s="2">
        <f t="shared" si="3"/>
        <v>13.940153682691427</v>
      </c>
      <c r="N36" s="2"/>
      <c r="P36" s="5">
        <f>'model (1)'!P13</f>
        <v>0.4</v>
      </c>
      <c r="Q36" s="5">
        <f>'model (1)'!Q13</f>
        <v>0.8</v>
      </c>
      <c r="R36" s="5"/>
      <c r="S36" s="5">
        <f t="shared" si="16"/>
        <v>0.11194444444444449</v>
      </c>
      <c r="T36" s="5"/>
    </row>
    <row r="37" spans="2:20" x14ac:dyDescent="0.2">
      <c r="B37" t="s">
        <v>36</v>
      </c>
      <c r="C37" s="3">
        <v>100</v>
      </c>
      <c r="D37" s="3" t="b">
        <v>0</v>
      </c>
      <c r="E37" t="b">
        <v>0</v>
      </c>
      <c r="F37" s="5">
        <f t="shared" si="2"/>
        <v>2.1665275926862577</v>
      </c>
      <c r="G37" s="2">
        <f t="shared" si="0"/>
        <v>0.8972031490455834</v>
      </c>
      <c r="H37" s="5">
        <f t="shared" si="1"/>
        <v>2.2750005591694022</v>
      </c>
      <c r="I37" s="2">
        <f t="shared" si="3"/>
        <v>8.7279244521160653</v>
      </c>
      <c r="N37" s="2"/>
      <c r="P37" s="5">
        <f>'model (1)'!P14</f>
        <v>0.51666666666666672</v>
      </c>
      <c r="Q37" s="5">
        <f>'model (1)'!Q14</f>
        <v>0.8</v>
      </c>
      <c r="R37" s="5"/>
      <c r="S37" s="5">
        <f t="shared" si="16"/>
        <v>9.3333333333333365E-2</v>
      </c>
      <c r="T37" s="5"/>
    </row>
    <row r="38" spans="2:20" x14ac:dyDescent="0.2">
      <c r="B38" t="s">
        <v>37</v>
      </c>
      <c r="C38" s="3">
        <v>118</v>
      </c>
      <c r="D38" s="3" t="b">
        <v>0</v>
      </c>
      <c r="E38" t="b">
        <v>1</v>
      </c>
      <c r="F38" s="5">
        <f t="shared" si="2"/>
        <v>4.2630171380692659</v>
      </c>
      <c r="G38" s="2">
        <f t="shared" si="0"/>
        <v>0.98611572947677839</v>
      </c>
      <c r="H38" s="5">
        <f t="shared" si="1"/>
        <v>1.3981558572635991E-2</v>
      </c>
      <c r="I38" s="2">
        <f t="shared" si="3"/>
        <v>71.023949571385998</v>
      </c>
      <c r="N38" s="2"/>
      <c r="P38" s="5">
        <f>'model (1)'!P15</f>
        <v>0.57777777777777772</v>
      </c>
      <c r="Q38" s="5">
        <f>'model (1)'!Q15</f>
        <v>0.9</v>
      </c>
      <c r="R38" s="5"/>
      <c r="S38" s="5">
        <f t="shared" si="16"/>
        <v>5.1944444444444363E-2</v>
      </c>
      <c r="T38" s="5"/>
    </row>
    <row r="39" spans="2:20" x14ac:dyDescent="0.2">
      <c r="B39" t="s">
        <v>38</v>
      </c>
      <c r="C39" s="3">
        <v>148</v>
      </c>
      <c r="D39" s="3" t="b">
        <v>0</v>
      </c>
      <c r="E39" t="b">
        <v>1</v>
      </c>
      <c r="F39" s="5">
        <f t="shared" si="2"/>
        <v>7.7571663803742794</v>
      </c>
      <c r="G39" s="2">
        <f t="shared" si="0"/>
        <v>0.99957251611049291</v>
      </c>
      <c r="H39" s="5">
        <f t="shared" si="1"/>
        <v>4.2757528679315246E-4</v>
      </c>
      <c r="I39" s="2">
        <f t="shared" si="3"/>
        <v>2338.269442768988</v>
      </c>
      <c r="N39" s="2"/>
      <c r="P39" s="5">
        <f>'model (1)'!P16</f>
        <v>0.68888888888888888</v>
      </c>
      <c r="Q39" s="5">
        <f>'model (1)'!Q16</f>
        <v>0.9</v>
      </c>
      <c r="R39" s="5"/>
      <c r="S39" s="5">
        <f t="shared" si="16"/>
        <v>0.10000000000000005</v>
      </c>
      <c r="T39" s="5"/>
    </row>
    <row r="40" spans="2:20" x14ac:dyDescent="0.2">
      <c r="B40" t="s">
        <v>39</v>
      </c>
      <c r="C40" s="3">
        <v>116</v>
      </c>
      <c r="D40" s="3" t="b">
        <v>0</v>
      </c>
      <c r="E40" t="b">
        <v>1</v>
      </c>
      <c r="F40" s="5">
        <f t="shared" si="2"/>
        <v>4.030073855248931</v>
      </c>
      <c r="G40" s="2">
        <f t="shared" si="0"/>
        <v>0.98253734676306892</v>
      </c>
      <c r="H40" s="5">
        <f t="shared" si="1"/>
        <v>1.7616923988568244E-2</v>
      </c>
      <c r="I40" s="2">
        <f t="shared" si="3"/>
        <v>56.265066564177182</v>
      </c>
      <c r="N40" s="2"/>
      <c r="P40" s="5">
        <f>'model (1)'!P17</f>
        <v>0.8</v>
      </c>
      <c r="Q40" s="5">
        <f>'model (1)'!Q17</f>
        <v>0.95</v>
      </c>
      <c r="R40" s="5"/>
      <c r="S40" s="5">
        <f t="shared" si="16"/>
        <v>0.10277777777777783</v>
      </c>
      <c r="T40" s="5"/>
    </row>
    <row r="41" spans="2:20" x14ac:dyDescent="0.2">
      <c r="B41" t="s">
        <v>40</v>
      </c>
      <c r="C41" s="3">
        <v>100</v>
      </c>
      <c r="D41" s="3" t="b">
        <v>1</v>
      </c>
      <c r="E41" t="b">
        <v>1</v>
      </c>
      <c r="F41" s="5">
        <f t="shared" si="2"/>
        <v>0.53828388447191555</v>
      </c>
      <c r="G41" s="2">
        <f t="shared" si="0"/>
        <v>0.63141311530009359</v>
      </c>
      <c r="H41" s="5">
        <f t="shared" si="1"/>
        <v>0.45979493129682447</v>
      </c>
      <c r="I41" s="2">
        <f t="shared" si="3"/>
        <v>1.7130645215826741</v>
      </c>
      <c r="N41" s="2"/>
      <c r="P41" s="5">
        <f>'model (1)'!P18</f>
        <v>0.88888888888888884</v>
      </c>
      <c r="Q41" s="5">
        <f>'model (1)'!Q18</f>
        <v>1</v>
      </c>
      <c r="R41" s="5"/>
      <c r="S41" s="5">
        <f t="shared" si="16"/>
        <v>8.6666666666666572E-2</v>
      </c>
      <c r="T41" s="5"/>
    </row>
    <row r="42" spans="2:20" x14ac:dyDescent="0.2">
      <c r="B42" t="s">
        <v>41</v>
      </c>
      <c r="C42" s="3">
        <v>99</v>
      </c>
      <c r="D42" s="3" t="b">
        <v>0</v>
      </c>
      <c r="E42" t="b">
        <v>1</v>
      </c>
      <c r="F42" s="5">
        <f t="shared" si="2"/>
        <v>2.0500559512760912</v>
      </c>
      <c r="G42" s="2">
        <f t="shared" si="0"/>
        <v>0.8859532721632396</v>
      </c>
      <c r="H42" s="5">
        <f t="shared" si="1"/>
        <v>0.12109106998994772</v>
      </c>
      <c r="I42" s="2">
        <f t="shared" si="3"/>
        <v>7.7683357424453297</v>
      </c>
      <c r="N42" s="2"/>
      <c r="P42" s="5">
        <f>'model (1)'!P19</f>
        <v>1</v>
      </c>
      <c r="Q42" s="5">
        <f>'model (1)'!Q19</f>
        <v>1</v>
      </c>
      <c r="R42" s="5"/>
      <c r="S42" s="5">
        <f t="shared" si="16"/>
        <v>0.11111111111111116</v>
      </c>
    </row>
    <row r="43" spans="2:20" x14ac:dyDescent="0.2">
      <c r="B43" t="s">
        <v>42</v>
      </c>
      <c r="C43" s="3">
        <v>120</v>
      </c>
      <c r="D43" s="3" t="b">
        <v>0</v>
      </c>
      <c r="E43" t="b">
        <v>1</v>
      </c>
      <c r="F43" s="5">
        <f t="shared" si="2"/>
        <v>4.4959604208896007</v>
      </c>
      <c r="G43" s="2">
        <f t="shared" si="0"/>
        <v>0.98896907555263514</v>
      </c>
      <c r="H43" s="5">
        <f t="shared" si="1"/>
        <v>1.109221624805379E-2</v>
      </c>
      <c r="I43" s="2">
        <f t="shared" si="3"/>
        <v>89.654233448120536</v>
      </c>
      <c r="P43" s="5">
        <f>Q9</f>
        <v>0</v>
      </c>
      <c r="R43" s="5">
        <f>R9</f>
        <v>0</v>
      </c>
      <c r="S43" s="5"/>
      <c r="T43" s="5"/>
    </row>
    <row r="44" spans="2:20" x14ac:dyDescent="0.2">
      <c r="B44" t="s">
        <v>43</v>
      </c>
      <c r="C44" s="3">
        <v>91</v>
      </c>
      <c r="D44" s="3" t="b">
        <v>0</v>
      </c>
      <c r="E44" t="b">
        <v>1</v>
      </c>
      <c r="F44" s="5">
        <f t="shared" si="2"/>
        <v>1.1182828199947554</v>
      </c>
      <c r="G44" s="2">
        <f t="shared" si="0"/>
        <v>0.75367005828746991</v>
      </c>
      <c r="H44" s="5">
        <f t="shared" si="1"/>
        <v>0.2828005952221152</v>
      </c>
      <c r="I44" s="2">
        <f t="shared" si="3"/>
        <v>3.0595958130295484</v>
      </c>
      <c r="P44" s="5">
        <f t="shared" ref="P44:P53" si="17">Q10</f>
        <v>0.01</v>
      </c>
      <c r="R44" s="5">
        <f t="shared" ref="R44:R53" si="18">R10</f>
        <v>0.8</v>
      </c>
      <c r="S44" s="5"/>
      <c r="T44" s="5">
        <f t="shared" ref="T44:T53" si="19">(R44+R43)/2*($P44-$P43)</f>
        <v>4.0000000000000001E-3</v>
      </c>
    </row>
    <row r="45" spans="2:20" x14ac:dyDescent="0.2">
      <c r="B45" t="s">
        <v>44</v>
      </c>
      <c r="C45" s="3">
        <v>108</v>
      </c>
      <c r="D45" s="3" t="b">
        <v>1</v>
      </c>
      <c r="E45" t="b">
        <v>1</v>
      </c>
      <c r="F45" s="5">
        <f t="shared" si="2"/>
        <v>1.4700570157532531</v>
      </c>
      <c r="G45" s="2">
        <f t="shared" si="0"/>
        <v>0.81306605199085158</v>
      </c>
      <c r="H45" s="5">
        <f t="shared" si="1"/>
        <v>0.20694292797330827</v>
      </c>
      <c r="I45" s="2">
        <f t="shared" si="3"/>
        <v>4.3494831230497564</v>
      </c>
      <c r="P45" s="5">
        <f t="shared" si="17"/>
        <v>0.02</v>
      </c>
      <c r="R45" s="5">
        <f t="shared" si="18"/>
        <v>0.85</v>
      </c>
      <c r="S45" s="5"/>
      <c r="T45" s="5">
        <f t="shared" si="19"/>
        <v>8.2500000000000004E-3</v>
      </c>
    </row>
    <row r="46" spans="2:20" x14ac:dyDescent="0.2">
      <c r="B46" t="s">
        <v>45</v>
      </c>
      <c r="C46" s="3">
        <v>119</v>
      </c>
      <c r="D46" s="3" t="b">
        <v>0</v>
      </c>
      <c r="E46" t="b">
        <v>1</v>
      </c>
      <c r="F46" s="5">
        <f t="shared" si="2"/>
        <v>4.3794887794794324</v>
      </c>
      <c r="G46" s="2">
        <f t="shared" si="0"/>
        <v>0.98762333792336021</v>
      </c>
      <c r="H46" s="5">
        <f t="shared" si="1"/>
        <v>1.2453890843214742E-2</v>
      </c>
      <c r="I46" s="2">
        <f t="shared" si="3"/>
        <v>79.797228995000637</v>
      </c>
      <c r="P46" s="5">
        <f t="shared" si="17"/>
        <v>0.03</v>
      </c>
      <c r="R46" s="5">
        <f t="shared" si="18"/>
        <v>0.9</v>
      </c>
      <c r="S46" s="5"/>
      <c r="T46" s="5">
        <f t="shared" si="19"/>
        <v>8.7499999999999991E-3</v>
      </c>
    </row>
    <row r="47" spans="2:20" x14ac:dyDescent="0.2">
      <c r="B47" t="s">
        <v>46</v>
      </c>
      <c r="C47" s="3">
        <v>95</v>
      </c>
      <c r="D47" s="3" t="b">
        <v>0</v>
      </c>
      <c r="E47" t="b">
        <v>1</v>
      </c>
      <c r="F47" s="5">
        <f t="shared" si="2"/>
        <v>1.5841693856354233</v>
      </c>
      <c r="G47" s="2">
        <f t="shared" si="0"/>
        <v>0.82979419442282532</v>
      </c>
      <c r="H47" s="5">
        <f t="shared" si="1"/>
        <v>0.18657756746500814</v>
      </c>
      <c r="I47" s="2">
        <f t="shared" si="3"/>
        <v>4.8752402516997577</v>
      </c>
      <c r="P47" s="5">
        <f t="shared" si="17"/>
        <v>0.04</v>
      </c>
      <c r="R47" s="5">
        <f t="shared" si="18"/>
        <v>0.94</v>
      </c>
      <c r="S47" s="5"/>
      <c r="T47" s="5">
        <f t="shared" si="19"/>
        <v>9.2000000000000016E-3</v>
      </c>
    </row>
    <row r="48" spans="2:20" x14ac:dyDescent="0.2">
      <c r="B48" t="s">
        <v>47</v>
      </c>
      <c r="C48" s="3">
        <v>111</v>
      </c>
      <c r="D48" s="3" t="b">
        <v>0</v>
      </c>
      <c r="E48" t="b">
        <v>1</v>
      </c>
      <c r="F48" s="5">
        <f t="shared" si="2"/>
        <v>3.4477156481980966</v>
      </c>
      <c r="G48" s="2">
        <f t="shared" si="0"/>
        <v>0.96916294332095332</v>
      </c>
      <c r="H48" s="5">
        <f t="shared" si="1"/>
        <v>3.132252506605894E-2</v>
      </c>
      <c r="I48" s="2">
        <f t="shared" si="3"/>
        <v>31.428516456938169</v>
      </c>
      <c r="P48" s="5">
        <f t="shared" si="17"/>
        <v>0.05</v>
      </c>
      <c r="R48" s="5">
        <f t="shared" si="18"/>
        <v>0.96</v>
      </c>
      <c r="S48" s="5"/>
      <c r="T48" s="5">
        <f t="shared" si="19"/>
        <v>9.5000000000000015E-3</v>
      </c>
    </row>
    <row r="49" spans="2:20" x14ac:dyDescent="0.2">
      <c r="B49" t="s">
        <v>48</v>
      </c>
      <c r="C49" s="3">
        <v>129</v>
      </c>
      <c r="D49" s="3" t="b">
        <v>1</v>
      </c>
      <c r="E49" t="b">
        <v>1</v>
      </c>
      <c r="F49" s="5">
        <f t="shared" si="2"/>
        <v>3.9159614853667608</v>
      </c>
      <c r="G49" s="2">
        <f t="shared" si="0"/>
        <v>0.98046772466890086</v>
      </c>
      <c r="H49" s="5">
        <f t="shared" si="1"/>
        <v>1.972555110434682E-2</v>
      </c>
      <c r="I49" s="2">
        <f t="shared" si="3"/>
        <v>50.197312297139916</v>
      </c>
      <c r="P49" s="5">
        <f t="shared" si="17"/>
        <v>0.1</v>
      </c>
      <c r="R49" s="5">
        <f t="shared" si="18"/>
        <v>0.97</v>
      </c>
      <c r="S49" s="5"/>
      <c r="T49" s="5">
        <f t="shared" si="19"/>
        <v>4.8250000000000001E-2</v>
      </c>
    </row>
    <row r="50" spans="2:20" x14ac:dyDescent="0.2">
      <c r="B50" t="s">
        <v>49</v>
      </c>
      <c r="C50" s="3">
        <v>93</v>
      </c>
      <c r="D50" s="3" t="b">
        <v>0</v>
      </c>
      <c r="E50" t="b">
        <v>1</v>
      </c>
      <c r="F50" s="5">
        <f t="shared" si="2"/>
        <v>1.3512261028150885</v>
      </c>
      <c r="G50" s="2">
        <f t="shared" si="0"/>
        <v>0.7943300087150843</v>
      </c>
      <c r="H50" s="5">
        <f t="shared" si="1"/>
        <v>0.2302562759797965</v>
      </c>
      <c r="I50" s="2">
        <f t="shared" si="3"/>
        <v>3.8621580316726654</v>
      </c>
      <c r="P50" s="5">
        <f t="shared" si="17"/>
        <v>0.15</v>
      </c>
      <c r="R50" s="5">
        <f t="shared" si="18"/>
        <v>0.98</v>
      </c>
      <c r="S50" s="5"/>
      <c r="T50" s="5">
        <f t="shared" si="19"/>
        <v>4.8749999999999988E-2</v>
      </c>
    </row>
    <row r="51" spans="2:20" x14ac:dyDescent="0.2">
      <c r="B51" t="s">
        <v>50</v>
      </c>
      <c r="C51" s="3">
        <v>106</v>
      </c>
      <c r="D51" s="3" t="b">
        <v>0</v>
      </c>
      <c r="E51" t="b">
        <v>1</v>
      </c>
      <c r="F51" s="5">
        <f t="shared" si="2"/>
        <v>2.8653574411472604</v>
      </c>
      <c r="G51" s="2">
        <f t="shared" si="0"/>
        <v>0.94610712084376336</v>
      </c>
      <c r="H51" s="5">
        <f t="shared" si="1"/>
        <v>5.5399480776689457E-2</v>
      </c>
      <c r="I51" s="2">
        <f t="shared" si="3"/>
        <v>17.555327079501097</v>
      </c>
      <c r="P51" s="5">
        <f t="shared" si="17"/>
        <v>0.2</v>
      </c>
      <c r="R51" s="5">
        <f t="shared" si="18"/>
        <v>0.99</v>
      </c>
      <c r="S51" s="5"/>
      <c r="T51" s="5">
        <f t="shared" si="19"/>
        <v>4.9250000000000016E-2</v>
      </c>
    </row>
    <row r="52" spans="2:20" x14ac:dyDescent="0.2">
      <c r="B52" t="s">
        <v>51</v>
      </c>
      <c r="C52" s="3">
        <v>129</v>
      </c>
      <c r="D52" s="3" t="b">
        <v>0</v>
      </c>
      <c r="E52" t="b">
        <v>1</v>
      </c>
      <c r="F52" s="5">
        <f t="shared" si="2"/>
        <v>5.544205193581103</v>
      </c>
      <c r="G52" s="2">
        <f t="shared" si="0"/>
        <v>0.99610517924084363</v>
      </c>
      <c r="H52" s="5">
        <f t="shared" si="1"/>
        <v>3.90242532556691E-3</v>
      </c>
      <c r="I52" s="2">
        <f t="shared" si="3"/>
        <v>255.75122472558309</v>
      </c>
      <c r="P52" s="5">
        <f t="shared" si="17"/>
        <v>0.9</v>
      </c>
      <c r="R52" s="5">
        <f t="shared" si="18"/>
        <v>1</v>
      </c>
      <c r="S52" s="5"/>
      <c r="T52" s="5">
        <f t="shared" si="19"/>
        <v>0.69650000000000001</v>
      </c>
    </row>
    <row r="53" spans="2:20" x14ac:dyDescent="0.2">
      <c r="B53" t="s">
        <v>52</v>
      </c>
      <c r="C53" s="3">
        <v>95</v>
      </c>
      <c r="D53" s="3" t="b">
        <v>0</v>
      </c>
      <c r="E53" t="b">
        <v>0</v>
      </c>
      <c r="F53" s="5">
        <f t="shared" si="2"/>
        <v>1.5841693856354233</v>
      </c>
      <c r="G53" s="2">
        <f t="shared" si="0"/>
        <v>0.82979419442282532</v>
      </c>
      <c r="H53" s="5">
        <f t="shared" si="1"/>
        <v>1.7707469531004316</v>
      </c>
      <c r="I53" s="2">
        <f t="shared" si="3"/>
        <v>4.8752402516997577</v>
      </c>
      <c r="P53" s="5">
        <f t="shared" si="17"/>
        <v>1</v>
      </c>
      <c r="Q53" s="5"/>
      <c r="R53" s="5">
        <f t="shared" si="18"/>
        <v>1</v>
      </c>
      <c r="T53" s="5">
        <f t="shared" si="19"/>
        <v>9.9999999999999978E-2</v>
      </c>
    </row>
    <row r="54" spans="2:20" x14ac:dyDescent="0.2">
      <c r="B54" t="s">
        <v>53</v>
      </c>
      <c r="C54" s="3">
        <v>108</v>
      </c>
      <c r="D54" s="3" t="b">
        <v>1</v>
      </c>
      <c r="E54" t="b">
        <v>1</v>
      </c>
      <c r="F54" s="5">
        <f t="shared" si="2"/>
        <v>1.4700570157532531</v>
      </c>
      <c r="G54" s="2">
        <f t="shared" si="0"/>
        <v>0.81306605199085158</v>
      </c>
      <c r="H54" s="5">
        <f t="shared" si="1"/>
        <v>0.20694292797330827</v>
      </c>
      <c r="I54" s="2">
        <f t="shared" si="3"/>
        <v>4.3494831230497564</v>
      </c>
      <c r="Q54" s="5"/>
      <c r="R54" s="5"/>
    </row>
    <row r="55" spans="2:20" x14ac:dyDescent="0.2">
      <c r="B55" t="s">
        <v>54</v>
      </c>
      <c r="C55" s="3">
        <v>106</v>
      </c>
      <c r="D55" s="3" t="b">
        <v>1</v>
      </c>
      <c r="E55" t="b">
        <v>1</v>
      </c>
      <c r="F55" s="5">
        <f t="shared" si="2"/>
        <v>1.2371137329329183</v>
      </c>
      <c r="G55" s="2">
        <f t="shared" si="0"/>
        <v>0.77506121815959084</v>
      </c>
      <c r="H55" s="5">
        <f t="shared" si="1"/>
        <v>0.25481326157476292</v>
      </c>
      <c r="I55" s="2">
        <f t="shared" si="3"/>
        <v>3.4456540211437878</v>
      </c>
      <c r="Q55" s="5"/>
      <c r="R55" s="5"/>
    </row>
    <row r="56" spans="2:20" x14ac:dyDescent="0.2">
      <c r="B56" t="s">
        <v>55</v>
      </c>
      <c r="C56" s="3">
        <v>108</v>
      </c>
      <c r="D56" s="3" t="b">
        <v>0</v>
      </c>
      <c r="E56" t="b">
        <v>1</v>
      </c>
      <c r="F56" s="5">
        <f t="shared" si="2"/>
        <v>3.0983007239675953</v>
      </c>
      <c r="G56" s="2">
        <f t="shared" si="0"/>
        <v>0.9568225971436537</v>
      </c>
      <c r="H56" s="5">
        <f t="shared" si="1"/>
        <v>4.4137278648630519E-2</v>
      </c>
      <c r="I56" s="2">
        <f t="shared" si="3"/>
        <v>22.160262865440494</v>
      </c>
    </row>
    <row r="57" spans="2:20" x14ac:dyDescent="0.2">
      <c r="B57" t="s">
        <v>56</v>
      </c>
      <c r="C57" s="3">
        <v>118</v>
      </c>
      <c r="D57" s="3" t="b">
        <v>0</v>
      </c>
      <c r="E57" t="b">
        <v>1</v>
      </c>
      <c r="F57" s="5">
        <f t="shared" si="2"/>
        <v>4.2630171380692659</v>
      </c>
      <c r="G57" s="2">
        <f t="shared" si="0"/>
        <v>0.98611572947677839</v>
      </c>
      <c r="H57" s="5">
        <f t="shared" si="1"/>
        <v>1.3981558572635991E-2</v>
      </c>
      <c r="I57" s="2">
        <f t="shared" si="3"/>
        <v>71.023949571385998</v>
      </c>
    </row>
    <row r="58" spans="2:20" x14ac:dyDescent="0.2">
      <c r="B58" t="s">
        <v>57</v>
      </c>
      <c r="C58" s="3">
        <v>105</v>
      </c>
      <c r="D58" s="3" t="b">
        <v>0</v>
      </c>
      <c r="E58" t="b">
        <v>1</v>
      </c>
      <c r="F58" s="5">
        <f t="shared" si="2"/>
        <v>2.7488857997370939</v>
      </c>
      <c r="G58" s="2">
        <f t="shared" si="0"/>
        <v>0.93985039312754959</v>
      </c>
      <c r="H58" s="5">
        <f t="shared" si="1"/>
        <v>6.2034572632074673E-2</v>
      </c>
      <c r="I58" s="2">
        <f t="shared" si="3"/>
        <v>15.625212565736955</v>
      </c>
    </row>
    <row r="59" spans="2:20" x14ac:dyDescent="0.2">
      <c r="B59" t="s">
        <v>58</v>
      </c>
      <c r="C59" s="3">
        <v>112</v>
      </c>
      <c r="D59" s="3" t="b">
        <v>0</v>
      </c>
      <c r="E59" t="b">
        <v>1</v>
      </c>
      <c r="F59" s="5">
        <f t="shared" si="2"/>
        <v>3.5641872896082631</v>
      </c>
      <c r="G59" s="2">
        <f t="shared" si="0"/>
        <v>0.97245994213485643</v>
      </c>
      <c r="H59" s="5">
        <f t="shared" si="1"/>
        <v>2.7926394944723477E-2</v>
      </c>
      <c r="I59" s="2">
        <f t="shared" si="3"/>
        <v>35.310744330921054</v>
      </c>
    </row>
    <row r="60" spans="2:20" x14ac:dyDescent="0.2">
      <c r="B60" t="s">
        <v>59</v>
      </c>
      <c r="C60" s="3">
        <v>102</v>
      </c>
      <c r="D60" s="3" t="b">
        <v>0</v>
      </c>
      <c r="E60" t="b">
        <v>1</v>
      </c>
      <c r="F60" s="5">
        <f t="shared" si="2"/>
        <v>2.3994708755065925</v>
      </c>
      <c r="G60" s="2">
        <f t="shared" si="0"/>
        <v>0.91678694621833368</v>
      </c>
      <c r="H60" s="5">
        <f t="shared" si="1"/>
        <v>8.6880171541077078E-2</v>
      </c>
      <c r="I60" s="2">
        <f t="shared" si="3"/>
        <v>11.017345290845716</v>
      </c>
    </row>
    <row r="61" spans="2:20" x14ac:dyDescent="0.2">
      <c r="B61" t="s">
        <v>60</v>
      </c>
      <c r="C61" s="3">
        <v>107</v>
      </c>
      <c r="D61" s="3" t="b">
        <v>0</v>
      </c>
      <c r="E61" t="b">
        <v>1</v>
      </c>
      <c r="F61" s="5">
        <f t="shared" si="2"/>
        <v>2.9818290825574287</v>
      </c>
      <c r="G61" s="2">
        <f t="shared" si="0"/>
        <v>0.95174644161778288</v>
      </c>
      <c r="H61" s="5">
        <f t="shared" si="1"/>
        <v>4.9456622504788147E-2</v>
      </c>
      <c r="I61" s="2">
        <f t="shared" si="3"/>
        <v>19.723860240088165</v>
      </c>
    </row>
    <row r="62" spans="2:20" x14ac:dyDescent="0.2">
      <c r="B62" t="s">
        <v>61</v>
      </c>
      <c r="C62" s="3">
        <v>112</v>
      </c>
      <c r="D62" s="3" t="b">
        <v>1</v>
      </c>
      <c r="E62" t="b">
        <v>1</v>
      </c>
      <c r="F62" s="5">
        <f t="shared" si="2"/>
        <v>1.935943581393921</v>
      </c>
      <c r="G62" s="2">
        <f t="shared" si="0"/>
        <v>0.8739058262856344</v>
      </c>
      <c r="H62" s="5">
        <f t="shared" si="1"/>
        <v>0.13478265937734588</v>
      </c>
      <c r="I62" s="2">
        <f t="shared" si="3"/>
        <v>6.9305805378862813</v>
      </c>
    </row>
    <row r="63" spans="2:20" x14ac:dyDescent="0.2">
      <c r="B63" t="s">
        <v>62</v>
      </c>
      <c r="C63" s="3">
        <v>124</v>
      </c>
      <c r="D63" s="3" t="b">
        <v>0</v>
      </c>
      <c r="E63" t="b">
        <v>1</v>
      </c>
      <c r="F63" s="5">
        <f t="shared" si="2"/>
        <v>4.9618469865302686</v>
      </c>
      <c r="G63" s="2">
        <f t="shared" si="0"/>
        <v>0.99304867220046777</v>
      </c>
      <c r="H63" s="5">
        <f t="shared" si="1"/>
        <v>6.9756008305542766E-3</v>
      </c>
      <c r="I63" s="2">
        <f t="shared" si="3"/>
        <v>142.85740808645261</v>
      </c>
    </row>
    <row r="64" spans="2:20" x14ac:dyDescent="0.2">
      <c r="B64" t="s">
        <v>63</v>
      </c>
      <c r="C64" s="3">
        <v>104</v>
      </c>
      <c r="D64" s="3" t="b">
        <v>1</v>
      </c>
      <c r="E64" t="b">
        <v>1</v>
      </c>
      <c r="F64" s="5">
        <f t="shared" si="2"/>
        <v>1.0041704501125852</v>
      </c>
      <c r="G64" s="2">
        <f t="shared" si="0"/>
        <v>0.73187774833493491</v>
      </c>
      <c r="H64" s="5">
        <f t="shared" si="1"/>
        <v>0.31214178944002763</v>
      </c>
      <c r="I64" s="2">
        <f t="shared" si="3"/>
        <v>2.7296419591805732</v>
      </c>
    </row>
    <row r="65" spans="2:9" x14ac:dyDescent="0.2">
      <c r="B65" t="s">
        <v>64</v>
      </c>
      <c r="C65" s="3">
        <v>101</v>
      </c>
      <c r="D65" s="3" t="b">
        <v>1</v>
      </c>
      <c r="E65" t="b">
        <v>1</v>
      </c>
      <c r="F65" s="5">
        <f t="shared" si="2"/>
        <v>0.65475552588208386</v>
      </c>
      <c r="G65" s="2">
        <f t="shared" si="0"/>
        <v>0.65808130797950759</v>
      </c>
      <c r="H65" s="5">
        <f t="shared" si="1"/>
        <v>0.41842678693284624</v>
      </c>
      <c r="I65" s="2">
        <f t="shared" si="3"/>
        <v>1.9246719273834447</v>
      </c>
    </row>
    <row r="66" spans="2:9" x14ac:dyDescent="0.2">
      <c r="B66" t="s">
        <v>65</v>
      </c>
      <c r="C66" s="3">
        <v>107</v>
      </c>
      <c r="D66" s="3" t="b">
        <v>0</v>
      </c>
      <c r="E66" t="b">
        <v>1</v>
      </c>
      <c r="F66" s="5">
        <f t="shared" si="2"/>
        <v>2.9818290825574287</v>
      </c>
      <c r="G66" s="2">
        <f t="shared" si="0"/>
        <v>0.95174644161778288</v>
      </c>
      <c r="H66" s="5">
        <f t="shared" si="1"/>
        <v>4.9456622504788147E-2</v>
      </c>
      <c r="I66" s="2">
        <f t="shared" si="3"/>
        <v>19.723860240088165</v>
      </c>
    </row>
    <row r="67" spans="2:9" x14ac:dyDescent="0.2">
      <c r="B67" t="s">
        <v>66</v>
      </c>
      <c r="C67" s="3">
        <v>94</v>
      </c>
      <c r="D67" s="3" t="b">
        <v>0</v>
      </c>
      <c r="E67" t="b">
        <v>0</v>
      </c>
      <c r="F67" s="5">
        <f t="shared" si="2"/>
        <v>1.4676977442252568</v>
      </c>
      <c r="G67" s="2">
        <f t="shared" si="0"/>
        <v>0.81270720226115367</v>
      </c>
      <c r="H67" s="5">
        <f t="shared" si="1"/>
        <v>1.6750821233475335</v>
      </c>
      <c r="I67" s="2">
        <f t="shared" si="3"/>
        <v>4.3392336068061743</v>
      </c>
    </row>
    <row r="68" spans="2:9" x14ac:dyDescent="0.2">
      <c r="B68" t="s">
        <v>67</v>
      </c>
      <c r="C68" s="3">
        <v>96</v>
      </c>
      <c r="D68" s="3" t="b">
        <v>0</v>
      </c>
      <c r="E68" t="b">
        <v>1</v>
      </c>
      <c r="F68" s="5">
        <f t="shared" si="2"/>
        <v>1.7006410270455898</v>
      </c>
      <c r="G68" s="2">
        <f t="shared" si="0"/>
        <v>0.84561843818968063</v>
      </c>
      <c r="H68" s="5">
        <f t="shared" si="1"/>
        <v>0.16768703980375524</v>
      </c>
      <c r="I68" s="2">
        <f t="shared" si="3"/>
        <v>5.4774574649571734</v>
      </c>
    </row>
    <row r="69" spans="2:9" x14ac:dyDescent="0.2">
      <c r="B69" t="s">
        <v>68</v>
      </c>
      <c r="C69" s="3">
        <v>127</v>
      </c>
      <c r="D69" s="3" t="b">
        <v>1</v>
      </c>
      <c r="E69" t="b">
        <v>1</v>
      </c>
      <c r="F69" s="5">
        <f t="shared" si="2"/>
        <v>3.6830182025464278</v>
      </c>
      <c r="G69" s="2">
        <f t="shared" si="0"/>
        <v>0.97546989602390677</v>
      </c>
      <c r="H69" s="5">
        <f t="shared" si="1"/>
        <v>2.4835979442403084E-2</v>
      </c>
      <c r="I69" s="2">
        <f t="shared" si="3"/>
        <v>39.766235682269674</v>
      </c>
    </row>
    <row r="70" spans="2:9" x14ac:dyDescent="0.2">
      <c r="B70" t="s">
        <v>69</v>
      </c>
      <c r="C70" s="3">
        <v>107</v>
      </c>
      <c r="D70" s="3" t="b">
        <v>0</v>
      </c>
      <c r="E70" t="b">
        <v>1</v>
      </c>
      <c r="F70" s="5">
        <f t="shared" si="2"/>
        <v>2.9818290825574287</v>
      </c>
      <c r="G70" s="2">
        <f t="shared" si="0"/>
        <v>0.95174644161778288</v>
      </c>
      <c r="H70" s="5">
        <f t="shared" si="1"/>
        <v>4.9456622504788147E-2</v>
      </c>
      <c r="I70" s="2">
        <f t="shared" si="3"/>
        <v>19.723860240088165</v>
      </c>
    </row>
    <row r="71" spans="2:9" x14ac:dyDescent="0.2">
      <c r="B71" t="s">
        <v>70</v>
      </c>
      <c r="C71" s="3">
        <v>110</v>
      </c>
      <c r="D71" s="3" t="b">
        <v>0</v>
      </c>
      <c r="E71" t="b">
        <v>1</v>
      </c>
      <c r="F71" s="5">
        <f t="shared" si="2"/>
        <v>3.3312440067879301</v>
      </c>
      <c r="G71" s="2">
        <f t="shared" si="0"/>
        <v>0.96548524836702276</v>
      </c>
      <c r="H71" s="5">
        <f t="shared" si="1"/>
        <v>3.5124455980136166E-2</v>
      </c>
      <c r="I71" s="2">
        <f t="shared" si="3"/>
        <v>27.973118816956656</v>
      </c>
    </row>
    <row r="72" spans="2:9" x14ac:dyDescent="0.2">
      <c r="B72" t="s">
        <v>71</v>
      </c>
      <c r="C72" s="3">
        <v>106</v>
      </c>
      <c r="D72" s="3" t="b">
        <v>0</v>
      </c>
      <c r="E72" t="b">
        <v>1</v>
      </c>
      <c r="F72" s="5">
        <f t="shared" si="2"/>
        <v>2.8653574411472604</v>
      </c>
      <c r="G72" s="2">
        <f t="shared" ref="G72:G135" si="20">1/(1+EXP(-F72))</f>
        <v>0.94610712084376336</v>
      </c>
      <c r="H72" s="5">
        <f t="shared" ref="H72:H135" si="21">-(E72*LN(G72)+(1-E72)*LN(1-G72))</f>
        <v>5.5399480776689457E-2</v>
      </c>
      <c r="I72" s="2">
        <f t="shared" si="3"/>
        <v>17.555327079501097</v>
      </c>
    </row>
    <row r="73" spans="2:9" x14ac:dyDescent="0.2">
      <c r="B73" t="s">
        <v>72</v>
      </c>
      <c r="C73" s="3">
        <v>118</v>
      </c>
      <c r="D73" s="3" t="b">
        <v>0</v>
      </c>
      <c r="E73" t="b">
        <v>1</v>
      </c>
      <c r="F73" s="5">
        <f t="shared" ref="F73:F136" si="22">$B$5+$C$5*C73+$D$5*D73</f>
        <v>4.2630171380692659</v>
      </c>
      <c r="G73" s="2">
        <f t="shared" si="20"/>
        <v>0.98611572947677839</v>
      </c>
      <c r="H73" s="5">
        <f t="shared" si="21"/>
        <v>1.3981558572635991E-2</v>
      </c>
      <c r="I73" s="2">
        <f t="shared" ref="I73:I136" si="23">EXP(F73)</f>
        <v>71.023949571385998</v>
      </c>
    </row>
    <row r="74" spans="2:9" x14ac:dyDescent="0.2">
      <c r="B74" t="s">
        <v>73</v>
      </c>
      <c r="C74" s="3">
        <v>117</v>
      </c>
      <c r="D74" s="3" t="b">
        <v>0</v>
      </c>
      <c r="E74" t="b">
        <v>1</v>
      </c>
      <c r="F74" s="5">
        <f t="shared" si="22"/>
        <v>4.1465454966590993</v>
      </c>
      <c r="G74" s="2">
        <f t="shared" si="20"/>
        <v>0.98442737400041302</v>
      </c>
      <c r="H74" s="5">
        <f t="shared" si="21"/>
        <v>1.5695153049739823E-2</v>
      </c>
      <c r="I74" s="2">
        <f t="shared" si="23"/>
        <v>63.215245394483787</v>
      </c>
    </row>
    <row r="75" spans="2:9" x14ac:dyDescent="0.2">
      <c r="B75" t="s">
        <v>74</v>
      </c>
      <c r="C75" s="3">
        <v>110</v>
      </c>
      <c r="D75" s="3" t="b">
        <v>1</v>
      </c>
      <c r="E75" t="b">
        <v>1</v>
      </c>
      <c r="F75" s="5">
        <f t="shared" si="22"/>
        <v>1.7030002985735879</v>
      </c>
      <c r="G75" s="2">
        <f t="shared" si="20"/>
        <v>0.84592618503991546</v>
      </c>
      <c r="H75" s="5">
        <f t="shared" si="21"/>
        <v>0.16732317490843529</v>
      </c>
      <c r="I75" s="2">
        <f t="shared" si="23"/>
        <v>5.4903955306037409</v>
      </c>
    </row>
    <row r="76" spans="2:9" x14ac:dyDescent="0.2">
      <c r="B76" t="s">
        <v>75</v>
      </c>
      <c r="C76" s="3">
        <v>116</v>
      </c>
      <c r="D76" s="3" t="b">
        <v>0</v>
      </c>
      <c r="E76" t="b">
        <v>1</v>
      </c>
      <c r="F76" s="5">
        <f t="shared" si="22"/>
        <v>4.030073855248931</v>
      </c>
      <c r="G76" s="2">
        <f t="shared" si="20"/>
        <v>0.98253734676306892</v>
      </c>
      <c r="H76" s="5">
        <f t="shared" si="21"/>
        <v>1.7616923988568244E-2</v>
      </c>
      <c r="I76" s="2">
        <f t="shared" si="23"/>
        <v>56.265066564177182</v>
      </c>
    </row>
    <row r="77" spans="2:9" x14ac:dyDescent="0.2">
      <c r="B77" t="s">
        <v>76</v>
      </c>
      <c r="C77" s="3">
        <v>101</v>
      </c>
      <c r="D77" s="3" t="b">
        <v>0</v>
      </c>
      <c r="E77" t="b">
        <v>1</v>
      </c>
      <c r="F77" s="5">
        <f t="shared" si="22"/>
        <v>2.282999234096426</v>
      </c>
      <c r="G77" s="2">
        <f t="shared" si="20"/>
        <v>0.90745922149790603</v>
      </c>
      <c r="H77" s="5">
        <f t="shared" si="21"/>
        <v>9.7106648841271348E-2</v>
      </c>
      <c r="I77" s="2">
        <f t="shared" si="23"/>
        <v>9.8060469793581078</v>
      </c>
    </row>
    <row r="78" spans="2:9" x14ac:dyDescent="0.2">
      <c r="B78" t="s">
        <v>77</v>
      </c>
      <c r="C78" s="3">
        <v>96</v>
      </c>
      <c r="D78" s="3" t="b">
        <v>0</v>
      </c>
      <c r="E78" t="b">
        <v>1</v>
      </c>
      <c r="F78" s="5">
        <f t="shared" si="22"/>
        <v>1.7006410270455898</v>
      </c>
      <c r="G78" s="2">
        <f t="shared" si="20"/>
        <v>0.84561843818968063</v>
      </c>
      <c r="H78" s="5">
        <f t="shared" si="21"/>
        <v>0.16768703980375524</v>
      </c>
      <c r="I78" s="2">
        <f t="shared" si="23"/>
        <v>5.4774574649571734</v>
      </c>
    </row>
    <row r="79" spans="2:9" x14ac:dyDescent="0.2">
      <c r="B79" t="s">
        <v>78</v>
      </c>
      <c r="C79" s="3">
        <v>110</v>
      </c>
      <c r="D79" s="3" t="b">
        <v>1</v>
      </c>
      <c r="E79" t="b">
        <v>1</v>
      </c>
      <c r="F79" s="5">
        <f t="shared" si="22"/>
        <v>1.7030002985735879</v>
      </c>
      <c r="G79" s="2">
        <f t="shared" si="20"/>
        <v>0.84592618503991546</v>
      </c>
      <c r="H79" s="5">
        <f t="shared" si="21"/>
        <v>0.16732317490843529</v>
      </c>
      <c r="I79" s="2">
        <f t="shared" si="23"/>
        <v>5.4903955306037409</v>
      </c>
    </row>
    <row r="80" spans="2:9" x14ac:dyDescent="0.2">
      <c r="B80" t="s">
        <v>79</v>
      </c>
      <c r="C80" s="3">
        <v>106</v>
      </c>
      <c r="D80" s="3" t="b">
        <v>0</v>
      </c>
      <c r="E80" t="b">
        <v>1</v>
      </c>
      <c r="F80" s="5">
        <f t="shared" si="22"/>
        <v>2.8653574411472604</v>
      </c>
      <c r="G80" s="2">
        <f t="shared" si="20"/>
        <v>0.94610712084376336</v>
      </c>
      <c r="H80" s="5">
        <f t="shared" si="21"/>
        <v>5.5399480776689457E-2</v>
      </c>
      <c r="I80" s="2">
        <f t="shared" si="23"/>
        <v>17.555327079501097</v>
      </c>
    </row>
    <row r="81" spans="2:9" x14ac:dyDescent="0.2">
      <c r="B81" t="s">
        <v>80</v>
      </c>
      <c r="C81" s="3">
        <v>104</v>
      </c>
      <c r="D81" s="3" t="b">
        <v>0</v>
      </c>
      <c r="E81" t="b">
        <v>1</v>
      </c>
      <c r="F81" s="5">
        <f t="shared" si="22"/>
        <v>2.6324141583269274</v>
      </c>
      <c r="G81" s="2">
        <f t="shared" si="20"/>
        <v>0.93291878862473132</v>
      </c>
      <c r="H81" s="5">
        <f t="shared" si="21"/>
        <v>6.9437125197950589E-2</v>
      </c>
      <c r="I81" s="2">
        <f t="shared" si="23"/>
        <v>13.90730384109724</v>
      </c>
    </row>
    <row r="82" spans="2:9" x14ac:dyDescent="0.2">
      <c r="B82" t="s">
        <v>81</v>
      </c>
      <c r="C82" s="3">
        <v>128</v>
      </c>
      <c r="D82" s="3" t="b">
        <v>0</v>
      </c>
      <c r="E82" t="b">
        <v>1</v>
      </c>
      <c r="F82" s="5">
        <f t="shared" si="22"/>
        <v>5.4277335521709364</v>
      </c>
      <c r="G82" s="2">
        <f t="shared" si="20"/>
        <v>0.99562617327403102</v>
      </c>
      <c r="H82" s="5">
        <f t="shared" si="21"/>
        <v>4.3834198888576389E-3</v>
      </c>
      <c r="I82" s="2">
        <f t="shared" si="23"/>
        <v>227.63274259646337</v>
      </c>
    </row>
    <row r="83" spans="2:9" x14ac:dyDescent="0.2">
      <c r="B83" t="s">
        <v>82</v>
      </c>
      <c r="C83" s="3">
        <v>112</v>
      </c>
      <c r="D83" s="3" t="b">
        <v>0</v>
      </c>
      <c r="E83" t="b">
        <v>1</v>
      </c>
      <c r="F83" s="5">
        <f t="shared" si="22"/>
        <v>3.5641872896082631</v>
      </c>
      <c r="G83" s="2">
        <f t="shared" si="20"/>
        <v>0.97245994213485643</v>
      </c>
      <c r="H83" s="5">
        <f t="shared" si="21"/>
        <v>2.7926394944723477E-2</v>
      </c>
      <c r="I83" s="2">
        <f t="shared" si="23"/>
        <v>35.310744330921054</v>
      </c>
    </row>
    <row r="84" spans="2:9" x14ac:dyDescent="0.2">
      <c r="B84" t="s">
        <v>83</v>
      </c>
      <c r="C84" s="3">
        <v>104</v>
      </c>
      <c r="D84" s="3" t="b">
        <v>0</v>
      </c>
      <c r="E84" t="b">
        <v>1</v>
      </c>
      <c r="F84" s="5">
        <f t="shared" si="22"/>
        <v>2.6324141583269274</v>
      </c>
      <c r="G84" s="2">
        <f t="shared" si="20"/>
        <v>0.93291878862473132</v>
      </c>
      <c r="H84" s="5">
        <f t="shared" si="21"/>
        <v>6.9437125197950589E-2</v>
      </c>
      <c r="I84" s="2">
        <f t="shared" si="23"/>
        <v>13.90730384109724</v>
      </c>
    </row>
    <row r="85" spans="2:9" x14ac:dyDescent="0.2">
      <c r="B85" t="s">
        <v>84</v>
      </c>
      <c r="C85" s="3">
        <v>127</v>
      </c>
      <c r="D85" s="3" t="b">
        <v>0</v>
      </c>
      <c r="E85" t="b">
        <v>1</v>
      </c>
      <c r="F85" s="5">
        <f t="shared" si="22"/>
        <v>5.3112619107607699</v>
      </c>
      <c r="G85" s="2">
        <f t="shared" si="20"/>
        <v>0.99508854705039307</v>
      </c>
      <c r="H85" s="5">
        <f t="shared" si="21"/>
        <v>4.9235537726530377E-3</v>
      </c>
      <c r="I85" s="2">
        <f t="shared" si="23"/>
        <v>202.60573749973705</v>
      </c>
    </row>
    <row r="86" spans="2:9" x14ac:dyDescent="0.2">
      <c r="B86" t="s">
        <v>85</v>
      </c>
      <c r="C86" s="3">
        <v>118</v>
      </c>
      <c r="D86" s="3" t="b">
        <v>0</v>
      </c>
      <c r="E86" t="b">
        <v>1</v>
      </c>
      <c r="F86" s="5">
        <f t="shared" si="22"/>
        <v>4.2630171380692659</v>
      </c>
      <c r="G86" s="2">
        <f t="shared" si="20"/>
        <v>0.98611572947677839</v>
      </c>
      <c r="H86" s="5">
        <f t="shared" si="21"/>
        <v>1.3981558572635991E-2</v>
      </c>
      <c r="I86" s="2">
        <f t="shared" si="23"/>
        <v>71.023949571385998</v>
      </c>
    </row>
    <row r="87" spans="2:9" x14ac:dyDescent="0.2">
      <c r="B87" t="s">
        <v>86</v>
      </c>
      <c r="C87" s="3">
        <v>118</v>
      </c>
      <c r="D87" s="3" t="b">
        <v>1</v>
      </c>
      <c r="E87" t="b">
        <v>1</v>
      </c>
      <c r="F87" s="5">
        <f t="shared" si="22"/>
        <v>2.6347734298549237</v>
      </c>
      <c r="G87" s="2">
        <f t="shared" si="20"/>
        <v>0.9330662842405345</v>
      </c>
      <c r="H87" s="5">
        <f t="shared" si="21"/>
        <v>6.9279036456239604E-2</v>
      </c>
      <c r="I87" s="2">
        <f t="shared" si="23"/>
        <v>13.940153682691427</v>
      </c>
    </row>
    <row r="88" spans="2:9" x14ac:dyDescent="0.2">
      <c r="B88" t="s">
        <v>87</v>
      </c>
      <c r="C88" s="3">
        <v>121</v>
      </c>
      <c r="D88" s="3" t="b">
        <v>0</v>
      </c>
      <c r="E88" t="b">
        <v>1</v>
      </c>
      <c r="F88" s="5">
        <f t="shared" si="22"/>
        <v>4.6124320622997672</v>
      </c>
      <c r="G88" s="2">
        <f t="shared" si="20"/>
        <v>0.99016994501506306</v>
      </c>
      <c r="H88" s="5">
        <f t="shared" si="21"/>
        <v>9.8786889542965169E-3</v>
      </c>
      <c r="I88" s="2">
        <f t="shared" si="23"/>
        <v>100.72883076771576</v>
      </c>
    </row>
    <row r="89" spans="2:9" x14ac:dyDescent="0.2">
      <c r="B89" t="s">
        <v>88</v>
      </c>
      <c r="C89" s="3">
        <v>112</v>
      </c>
      <c r="D89" s="3" t="b">
        <v>0</v>
      </c>
      <c r="E89" t="b">
        <v>1</v>
      </c>
      <c r="F89" s="5">
        <f t="shared" si="22"/>
        <v>3.5641872896082631</v>
      </c>
      <c r="G89" s="2">
        <f t="shared" si="20"/>
        <v>0.97245994213485643</v>
      </c>
      <c r="H89" s="5">
        <f t="shared" si="21"/>
        <v>2.7926394944723477E-2</v>
      </c>
      <c r="I89" s="2">
        <f t="shared" si="23"/>
        <v>35.310744330921054</v>
      </c>
    </row>
    <row r="90" spans="2:9" x14ac:dyDescent="0.2">
      <c r="B90" t="s">
        <v>89</v>
      </c>
      <c r="C90" s="3">
        <v>102</v>
      </c>
      <c r="D90" s="3" t="b">
        <v>0</v>
      </c>
      <c r="E90" t="b">
        <v>1</v>
      </c>
      <c r="F90" s="5">
        <f t="shared" si="22"/>
        <v>2.3994708755065925</v>
      </c>
      <c r="G90" s="2">
        <f t="shared" si="20"/>
        <v>0.91678694621833368</v>
      </c>
      <c r="H90" s="5">
        <f t="shared" si="21"/>
        <v>8.6880171541077078E-2</v>
      </c>
      <c r="I90" s="2">
        <f t="shared" si="23"/>
        <v>11.017345290845716</v>
      </c>
    </row>
    <row r="91" spans="2:9" x14ac:dyDescent="0.2">
      <c r="B91" t="s">
        <v>90</v>
      </c>
      <c r="C91" s="3">
        <v>101</v>
      </c>
      <c r="D91" s="3" t="b">
        <v>0</v>
      </c>
      <c r="E91" t="b">
        <v>1</v>
      </c>
      <c r="F91" s="5">
        <f t="shared" si="22"/>
        <v>2.282999234096426</v>
      </c>
      <c r="G91" s="2">
        <f t="shared" si="20"/>
        <v>0.90745922149790603</v>
      </c>
      <c r="H91" s="5">
        <f t="shared" si="21"/>
        <v>9.7106648841271348E-2</v>
      </c>
      <c r="I91" s="2">
        <f t="shared" si="23"/>
        <v>9.8060469793581078</v>
      </c>
    </row>
    <row r="92" spans="2:9" x14ac:dyDescent="0.2">
      <c r="B92" t="s">
        <v>91</v>
      </c>
      <c r="C92" s="3">
        <v>104</v>
      </c>
      <c r="D92" s="3" t="b">
        <v>0</v>
      </c>
      <c r="E92" t="b">
        <v>1</v>
      </c>
      <c r="F92" s="5">
        <f t="shared" si="22"/>
        <v>2.6324141583269274</v>
      </c>
      <c r="G92" s="2">
        <f t="shared" si="20"/>
        <v>0.93291878862473132</v>
      </c>
      <c r="H92" s="5">
        <f t="shared" si="21"/>
        <v>6.9437125197950589E-2</v>
      </c>
      <c r="I92" s="2">
        <f t="shared" si="23"/>
        <v>13.90730384109724</v>
      </c>
    </row>
    <row r="93" spans="2:9" x14ac:dyDescent="0.2">
      <c r="B93" t="s">
        <v>92</v>
      </c>
      <c r="C93" s="3">
        <v>116</v>
      </c>
      <c r="D93" s="3" t="b">
        <v>0</v>
      </c>
      <c r="E93" t="b">
        <v>1</v>
      </c>
      <c r="F93" s="5">
        <f t="shared" si="22"/>
        <v>4.030073855248931</v>
      </c>
      <c r="G93" s="2">
        <f t="shared" si="20"/>
        <v>0.98253734676306892</v>
      </c>
      <c r="H93" s="5">
        <f t="shared" si="21"/>
        <v>1.7616923988568244E-2</v>
      </c>
      <c r="I93" s="2">
        <f t="shared" si="23"/>
        <v>56.265066564177182</v>
      </c>
    </row>
    <row r="94" spans="2:9" x14ac:dyDescent="0.2">
      <c r="B94" t="s">
        <v>93</v>
      </c>
      <c r="C94" s="3">
        <v>124</v>
      </c>
      <c r="D94" s="3" t="b">
        <v>0</v>
      </c>
      <c r="E94" t="b">
        <v>1</v>
      </c>
      <c r="F94" s="5">
        <f t="shared" si="22"/>
        <v>4.9618469865302686</v>
      </c>
      <c r="G94" s="2">
        <f t="shared" si="20"/>
        <v>0.99304867220046777</v>
      </c>
      <c r="H94" s="5">
        <f t="shared" si="21"/>
        <v>6.9756008305542766E-3</v>
      </c>
      <c r="I94" s="2">
        <f t="shared" si="23"/>
        <v>142.85740808645261</v>
      </c>
    </row>
    <row r="95" spans="2:9" x14ac:dyDescent="0.2">
      <c r="B95" t="s">
        <v>94</v>
      </c>
      <c r="C95" s="3">
        <v>102</v>
      </c>
      <c r="D95" s="3" t="b">
        <v>0</v>
      </c>
      <c r="E95" t="b">
        <v>1</v>
      </c>
      <c r="F95" s="5">
        <f t="shared" si="22"/>
        <v>2.3994708755065925</v>
      </c>
      <c r="G95" s="2">
        <f t="shared" si="20"/>
        <v>0.91678694621833368</v>
      </c>
      <c r="H95" s="5">
        <f t="shared" si="21"/>
        <v>8.6880171541077078E-2</v>
      </c>
      <c r="I95" s="2">
        <f t="shared" si="23"/>
        <v>11.017345290845716</v>
      </c>
    </row>
    <row r="96" spans="2:9" x14ac:dyDescent="0.2">
      <c r="B96" t="s">
        <v>95</v>
      </c>
      <c r="C96" s="3">
        <v>150</v>
      </c>
      <c r="D96" s="3" t="b">
        <v>0</v>
      </c>
      <c r="E96" t="b">
        <v>1</v>
      </c>
      <c r="F96" s="5">
        <f t="shared" si="22"/>
        <v>7.9901096631946125</v>
      </c>
      <c r="G96" s="2">
        <f t="shared" si="20"/>
        <v>0.9996613178167103</v>
      </c>
      <c r="H96" s="5">
        <f t="shared" si="21"/>
        <v>3.387395490532084E-4</v>
      </c>
      <c r="I96" s="2">
        <f t="shared" si="23"/>
        <v>2951.6206258835659</v>
      </c>
    </row>
    <row r="97" spans="2:9" x14ac:dyDescent="0.2">
      <c r="B97" t="s">
        <v>96</v>
      </c>
      <c r="C97" s="3">
        <v>113</v>
      </c>
      <c r="D97" s="3" t="b">
        <v>1</v>
      </c>
      <c r="E97" t="b">
        <v>1</v>
      </c>
      <c r="F97" s="5">
        <f t="shared" si="22"/>
        <v>2.0524152228040875</v>
      </c>
      <c r="G97" s="2">
        <f t="shared" si="20"/>
        <v>0.88619143615248974</v>
      </c>
      <c r="H97" s="5">
        <f t="shared" si="21"/>
        <v>0.12082228382416066</v>
      </c>
      <c r="I97" s="2">
        <f t="shared" si="23"/>
        <v>7.7866849927030026</v>
      </c>
    </row>
    <row r="98" spans="2:9" x14ac:dyDescent="0.2">
      <c r="B98" t="s">
        <v>97</v>
      </c>
      <c r="C98" s="3">
        <v>124</v>
      </c>
      <c r="D98" s="3" t="b">
        <v>1</v>
      </c>
      <c r="E98" t="b">
        <v>1</v>
      </c>
      <c r="F98" s="5">
        <f t="shared" si="22"/>
        <v>3.3336032783159264</v>
      </c>
      <c r="G98" s="2">
        <f t="shared" si="20"/>
        <v>0.96556378123128506</v>
      </c>
      <c r="H98" s="5">
        <f t="shared" si="21"/>
        <v>3.5043118983403433E-2</v>
      </c>
      <c r="I98" s="2">
        <f t="shared" si="23"/>
        <v>28.03919291244862</v>
      </c>
    </row>
    <row r="99" spans="2:9" x14ac:dyDescent="0.2">
      <c r="B99" t="s">
        <v>98</v>
      </c>
      <c r="C99" s="3">
        <v>114</v>
      </c>
      <c r="D99" s="3" t="b">
        <v>1</v>
      </c>
      <c r="E99" t="b">
        <v>1</v>
      </c>
      <c r="F99" s="5">
        <f t="shared" si="22"/>
        <v>2.1688868642142558</v>
      </c>
      <c r="G99" s="2">
        <f t="shared" si="20"/>
        <v>0.89742054003253446</v>
      </c>
      <c r="H99" s="5">
        <f t="shared" si="21"/>
        <v>0.10823069732182973</v>
      </c>
      <c r="I99" s="2">
        <f t="shared" si="23"/>
        <v>8.7485403054097137</v>
      </c>
    </row>
    <row r="100" spans="2:9" x14ac:dyDescent="0.2">
      <c r="B100" t="s">
        <v>99</v>
      </c>
      <c r="C100" s="3">
        <v>117</v>
      </c>
      <c r="D100" s="3" t="b">
        <v>0</v>
      </c>
      <c r="E100" t="b">
        <v>1</v>
      </c>
      <c r="F100" s="5">
        <f t="shared" si="22"/>
        <v>4.1465454966590993</v>
      </c>
      <c r="G100" s="2">
        <f t="shared" si="20"/>
        <v>0.98442737400041302</v>
      </c>
      <c r="H100" s="5">
        <f t="shared" si="21"/>
        <v>1.5695153049739823E-2</v>
      </c>
      <c r="I100" s="2">
        <f t="shared" si="23"/>
        <v>63.215245394483787</v>
      </c>
    </row>
    <row r="101" spans="2:9" x14ac:dyDescent="0.2">
      <c r="B101" t="s">
        <v>100</v>
      </c>
      <c r="C101" s="3">
        <v>97</v>
      </c>
      <c r="D101" s="3" t="b">
        <v>0</v>
      </c>
      <c r="E101" t="b">
        <v>1</v>
      </c>
      <c r="F101" s="5">
        <f t="shared" si="22"/>
        <v>1.8171126684557581</v>
      </c>
      <c r="G101" s="2">
        <f t="shared" si="20"/>
        <v>0.86021930933332424</v>
      </c>
      <c r="H101" s="5">
        <f t="shared" si="21"/>
        <v>0.15056791139162176</v>
      </c>
      <c r="I101" s="2">
        <f t="shared" si="23"/>
        <v>6.1540639499673278</v>
      </c>
    </row>
    <row r="102" spans="2:9" x14ac:dyDescent="0.2">
      <c r="B102" t="s">
        <v>101</v>
      </c>
      <c r="C102" s="3">
        <v>105</v>
      </c>
      <c r="D102" s="3" t="b">
        <v>0</v>
      </c>
      <c r="E102" t="b">
        <v>1</v>
      </c>
      <c r="F102" s="5">
        <f t="shared" si="22"/>
        <v>2.7488857997370939</v>
      </c>
      <c r="G102" s="2">
        <f t="shared" si="20"/>
        <v>0.93985039312754959</v>
      </c>
      <c r="H102" s="5">
        <f t="shared" si="21"/>
        <v>6.2034572632074673E-2</v>
      </c>
      <c r="I102" s="2">
        <f t="shared" si="23"/>
        <v>15.625212565736955</v>
      </c>
    </row>
    <row r="103" spans="2:9" x14ac:dyDescent="0.2">
      <c r="B103" t="s">
        <v>102</v>
      </c>
      <c r="C103" s="3">
        <v>105</v>
      </c>
      <c r="D103" s="3" t="b">
        <v>1</v>
      </c>
      <c r="E103" t="b">
        <v>1</v>
      </c>
      <c r="F103" s="5">
        <f t="shared" si="22"/>
        <v>1.1206420915227517</v>
      </c>
      <c r="G103" s="2">
        <f t="shared" si="20"/>
        <v>0.7541077984089154</v>
      </c>
      <c r="H103" s="5">
        <f t="shared" si="21"/>
        <v>0.2822199524811439</v>
      </c>
      <c r="I103" s="2">
        <f t="shared" si="23"/>
        <v>3.066822752122031</v>
      </c>
    </row>
    <row r="104" spans="2:9" x14ac:dyDescent="0.2">
      <c r="B104" t="s">
        <v>103</v>
      </c>
      <c r="C104" s="3">
        <v>117</v>
      </c>
      <c r="D104" s="3" t="b">
        <v>0</v>
      </c>
      <c r="E104" t="b">
        <v>1</v>
      </c>
      <c r="F104" s="5">
        <f t="shared" si="22"/>
        <v>4.1465454966590993</v>
      </c>
      <c r="G104" s="2">
        <f t="shared" si="20"/>
        <v>0.98442737400041302</v>
      </c>
      <c r="H104" s="5">
        <f t="shared" si="21"/>
        <v>1.5695153049739823E-2</v>
      </c>
      <c r="I104" s="2">
        <f t="shared" si="23"/>
        <v>63.215245394483787</v>
      </c>
    </row>
    <row r="105" spans="2:9" x14ac:dyDescent="0.2">
      <c r="B105" t="s">
        <v>104</v>
      </c>
      <c r="C105" s="3">
        <v>112</v>
      </c>
      <c r="D105" s="3" t="b">
        <v>1</v>
      </c>
      <c r="E105" t="b">
        <v>1</v>
      </c>
      <c r="F105" s="5">
        <f t="shared" si="22"/>
        <v>1.935943581393921</v>
      </c>
      <c r="G105" s="2">
        <f t="shared" si="20"/>
        <v>0.8739058262856344</v>
      </c>
      <c r="H105" s="5">
        <f t="shared" si="21"/>
        <v>0.13478265937734588</v>
      </c>
      <c r="I105" s="2">
        <f t="shared" si="23"/>
        <v>6.9305805378862813</v>
      </c>
    </row>
    <row r="106" spans="2:9" x14ac:dyDescent="0.2">
      <c r="B106" t="s">
        <v>105</v>
      </c>
      <c r="C106" s="3">
        <v>121</v>
      </c>
      <c r="D106" s="3" t="b">
        <v>0</v>
      </c>
      <c r="E106" t="b">
        <v>1</v>
      </c>
      <c r="F106" s="5">
        <f t="shared" si="22"/>
        <v>4.6124320622997672</v>
      </c>
      <c r="G106" s="2">
        <f t="shared" si="20"/>
        <v>0.99016994501506306</v>
      </c>
      <c r="H106" s="5">
        <f t="shared" si="21"/>
        <v>9.8786889542965169E-3</v>
      </c>
      <c r="I106" s="2">
        <f t="shared" si="23"/>
        <v>100.72883076771576</v>
      </c>
    </row>
    <row r="107" spans="2:9" x14ac:dyDescent="0.2">
      <c r="B107" t="s">
        <v>106</v>
      </c>
      <c r="C107" s="3">
        <v>104</v>
      </c>
      <c r="D107" s="3" t="b">
        <v>1</v>
      </c>
      <c r="E107" t="b">
        <v>0</v>
      </c>
      <c r="F107" s="5">
        <f t="shared" si="22"/>
        <v>1.0041704501125852</v>
      </c>
      <c r="G107" s="2">
        <f t="shared" si="20"/>
        <v>0.73187774833493491</v>
      </c>
      <c r="H107" s="5">
        <f t="shared" si="21"/>
        <v>1.3163122395526128</v>
      </c>
      <c r="I107" s="2">
        <f t="shared" si="23"/>
        <v>2.7296419591805732</v>
      </c>
    </row>
    <row r="108" spans="2:9" x14ac:dyDescent="0.2">
      <c r="B108" t="s">
        <v>107</v>
      </c>
      <c r="C108" s="3">
        <v>92</v>
      </c>
      <c r="D108" s="3" t="b">
        <v>0</v>
      </c>
      <c r="E108" t="b">
        <v>1</v>
      </c>
      <c r="F108" s="5">
        <f t="shared" si="22"/>
        <v>1.234754461404922</v>
      </c>
      <c r="G108" s="2">
        <f t="shared" si="20"/>
        <v>0.77464963272735632</v>
      </c>
      <c r="H108" s="5">
        <f t="shared" si="21"/>
        <v>0.25534443865425016</v>
      </c>
      <c r="I108" s="2">
        <f t="shared" si="23"/>
        <v>3.4375343697138696</v>
      </c>
    </row>
    <row r="109" spans="2:9" x14ac:dyDescent="0.2">
      <c r="B109" t="s">
        <v>108</v>
      </c>
      <c r="C109" s="3">
        <v>123</v>
      </c>
      <c r="D109" s="3" t="b">
        <v>0</v>
      </c>
      <c r="E109" t="b">
        <v>1</v>
      </c>
      <c r="F109" s="5">
        <f t="shared" si="22"/>
        <v>4.8453753451201003</v>
      </c>
      <c r="G109" s="2">
        <f t="shared" si="20"/>
        <v>0.99219670536043791</v>
      </c>
      <c r="H109" s="5">
        <f t="shared" si="21"/>
        <v>7.8338996604738493E-3</v>
      </c>
      <c r="I109" s="2">
        <f t="shared" si="23"/>
        <v>127.1509985449091</v>
      </c>
    </row>
    <row r="110" spans="2:9" x14ac:dyDescent="0.2">
      <c r="B110" t="s">
        <v>109</v>
      </c>
      <c r="C110" s="3">
        <v>92</v>
      </c>
      <c r="D110" s="3" t="b">
        <v>0</v>
      </c>
      <c r="E110" t="b">
        <v>1</v>
      </c>
      <c r="F110" s="5">
        <f t="shared" si="22"/>
        <v>1.234754461404922</v>
      </c>
      <c r="G110" s="2">
        <f t="shared" si="20"/>
        <v>0.77464963272735632</v>
      </c>
      <c r="H110" s="5">
        <f t="shared" si="21"/>
        <v>0.25534443865425016</v>
      </c>
      <c r="I110" s="2">
        <f t="shared" si="23"/>
        <v>3.4375343697138696</v>
      </c>
    </row>
    <row r="111" spans="2:9" x14ac:dyDescent="0.2">
      <c r="B111" t="s">
        <v>110</v>
      </c>
      <c r="C111" s="3">
        <v>120</v>
      </c>
      <c r="D111" s="3" t="b">
        <v>0</v>
      </c>
      <c r="E111" t="b">
        <v>0</v>
      </c>
      <c r="F111" s="5">
        <f t="shared" si="22"/>
        <v>4.4959604208896007</v>
      </c>
      <c r="G111" s="2">
        <f t="shared" si="20"/>
        <v>0.98896907555263514</v>
      </c>
      <c r="H111" s="5">
        <f t="shared" si="21"/>
        <v>4.5070526371376598</v>
      </c>
      <c r="I111" s="2">
        <f t="shared" si="23"/>
        <v>89.654233448120536</v>
      </c>
    </row>
    <row r="112" spans="2:9" x14ac:dyDescent="0.2">
      <c r="B112" t="s">
        <v>111</v>
      </c>
      <c r="C112" s="3">
        <v>118</v>
      </c>
      <c r="D112" s="3" t="b">
        <v>0</v>
      </c>
      <c r="E112" t="b">
        <v>1</v>
      </c>
      <c r="F112" s="5">
        <f t="shared" si="22"/>
        <v>4.2630171380692659</v>
      </c>
      <c r="G112" s="2">
        <f t="shared" si="20"/>
        <v>0.98611572947677839</v>
      </c>
      <c r="H112" s="5">
        <f t="shared" si="21"/>
        <v>1.3981558572635991E-2</v>
      </c>
      <c r="I112" s="2">
        <f t="shared" si="23"/>
        <v>71.023949571385998</v>
      </c>
    </row>
    <row r="113" spans="2:9" x14ac:dyDescent="0.2">
      <c r="B113" t="s">
        <v>112</v>
      </c>
      <c r="C113" s="3">
        <v>107</v>
      </c>
      <c r="D113" s="3" t="b">
        <v>0</v>
      </c>
      <c r="E113" t="b">
        <v>1</v>
      </c>
      <c r="F113" s="5">
        <f t="shared" si="22"/>
        <v>2.9818290825574287</v>
      </c>
      <c r="G113" s="2">
        <f t="shared" si="20"/>
        <v>0.95174644161778288</v>
      </c>
      <c r="H113" s="5">
        <f t="shared" si="21"/>
        <v>4.9456622504788147E-2</v>
      </c>
      <c r="I113" s="2">
        <f t="shared" si="23"/>
        <v>19.723860240088165</v>
      </c>
    </row>
    <row r="114" spans="2:9" x14ac:dyDescent="0.2">
      <c r="B114" t="s">
        <v>113</v>
      </c>
      <c r="C114" s="3">
        <v>122</v>
      </c>
      <c r="D114" s="3" t="b">
        <v>1</v>
      </c>
      <c r="E114" t="b">
        <v>1</v>
      </c>
      <c r="F114" s="5">
        <f t="shared" si="22"/>
        <v>3.1006599954955916</v>
      </c>
      <c r="G114" s="2">
        <f t="shared" si="20"/>
        <v>0.95691996101810672</v>
      </c>
      <c r="H114" s="5">
        <f t="shared" si="21"/>
        <v>4.403552632659348E-2</v>
      </c>
      <c r="I114" s="2">
        <f t="shared" si="23"/>
        <v>22.212606665010334</v>
      </c>
    </row>
    <row r="115" spans="2:9" x14ac:dyDescent="0.2">
      <c r="B115" t="s">
        <v>114</v>
      </c>
      <c r="C115" s="3">
        <v>116</v>
      </c>
      <c r="D115" s="3" t="b">
        <v>0</v>
      </c>
      <c r="E115" t="b">
        <v>1</v>
      </c>
      <c r="F115" s="5">
        <f t="shared" si="22"/>
        <v>4.030073855248931</v>
      </c>
      <c r="G115" s="2">
        <f t="shared" si="20"/>
        <v>0.98253734676306892</v>
      </c>
      <c r="H115" s="5">
        <f t="shared" si="21"/>
        <v>1.7616923988568244E-2</v>
      </c>
      <c r="I115" s="2">
        <f t="shared" si="23"/>
        <v>56.265066564177182</v>
      </c>
    </row>
    <row r="116" spans="2:9" x14ac:dyDescent="0.2">
      <c r="B116" t="s">
        <v>115</v>
      </c>
      <c r="C116" s="3">
        <v>140</v>
      </c>
      <c r="D116" s="3" t="b">
        <v>0</v>
      </c>
      <c r="E116" t="b">
        <v>1</v>
      </c>
      <c r="F116" s="5">
        <f t="shared" si="22"/>
        <v>6.8253932490929401</v>
      </c>
      <c r="G116" s="2">
        <f t="shared" si="20"/>
        <v>0.99891532894040325</v>
      </c>
      <c r="H116" s="5">
        <f t="shared" si="21"/>
        <v>1.0852597409727843E-3</v>
      </c>
      <c r="I116" s="2">
        <f t="shared" si="23"/>
        <v>920.93849107748633</v>
      </c>
    </row>
    <row r="117" spans="2:9" x14ac:dyDescent="0.2">
      <c r="B117" t="s">
        <v>116</v>
      </c>
      <c r="C117" s="3">
        <v>107</v>
      </c>
      <c r="D117" s="3" t="b">
        <v>0</v>
      </c>
      <c r="E117" t="b">
        <v>1</v>
      </c>
      <c r="F117" s="5">
        <f t="shared" si="22"/>
        <v>2.9818290825574287</v>
      </c>
      <c r="G117" s="2">
        <f t="shared" si="20"/>
        <v>0.95174644161778288</v>
      </c>
      <c r="H117" s="5">
        <f t="shared" si="21"/>
        <v>4.9456622504788147E-2</v>
      </c>
      <c r="I117" s="2">
        <f t="shared" si="23"/>
        <v>19.723860240088165</v>
      </c>
    </row>
    <row r="118" spans="2:9" x14ac:dyDescent="0.2">
      <c r="B118" t="s">
        <v>117</v>
      </c>
      <c r="C118" s="3">
        <v>90</v>
      </c>
      <c r="D118" s="3" t="b">
        <v>0</v>
      </c>
      <c r="E118" t="b">
        <v>0</v>
      </c>
      <c r="F118" s="5">
        <f t="shared" si="22"/>
        <v>1.0018111785845871</v>
      </c>
      <c r="G118" s="2">
        <f t="shared" si="20"/>
        <v>0.73141452889462333</v>
      </c>
      <c r="H118" s="5">
        <f t="shared" si="21"/>
        <v>1.3145860875496644</v>
      </c>
      <c r="I118" s="2">
        <f t="shared" si="23"/>
        <v>2.7232095834687238</v>
      </c>
    </row>
    <row r="119" spans="2:9" x14ac:dyDescent="0.2">
      <c r="B119" t="s">
        <v>118</v>
      </c>
      <c r="C119" s="3">
        <v>103</v>
      </c>
      <c r="D119" s="3" t="b">
        <v>0</v>
      </c>
      <c r="E119" t="b">
        <v>1</v>
      </c>
      <c r="F119" s="5">
        <f t="shared" si="22"/>
        <v>2.5159425169167591</v>
      </c>
      <c r="G119" s="2">
        <f t="shared" si="20"/>
        <v>0.92525191978283494</v>
      </c>
      <c r="H119" s="5">
        <f t="shared" si="21"/>
        <v>7.7689232837900024E-2</v>
      </c>
      <c r="I119" s="2">
        <f t="shared" si="23"/>
        <v>12.378270011680669</v>
      </c>
    </row>
    <row r="120" spans="2:9" x14ac:dyDescent="0.2">
      <c r="B120" t="s">
        <v>119</v>
      </c>
      <c r="C120" s="3">
        <v>103</v>
      </c>
      <c r="D120" s="3" t="b">
        <v>0</v>
      </c>
      <c r="E120" t="b">
        <v>1</v>
      </c>
      <c r="F120" s="5">
        <f t="shared" si="22"/>
        <v>2.5159425169167591</v>
      </c>
      <c r="G120" s="2">
        <f t="shared" si="20"/>
        <v>0.92525191978283494</v>
      </c>
      <c r="H120" s="5">
        <f t="shared" si="21"/>
        <v>7.7689232837900024E-2</v>
      </c>
      <c r="I120" s="2">
        <f t="shared" si="23"/>
        <v>12.378270011680669</v>
      </c>
    </row>
    <row r="121" spans="2:9" x14ac:dyDescent="0.2">
      <c r="B121" t="s">
        <v>120</v>
      </c>
      <c r="C121" s="3">
        <v>91</v>
      </c>
      <c r="D121" s="3" t="b">
        <v>0</v>
      </c>
      <c r="E121" t="b">
        <v>1</v>
      </c>
      <c r="F121" s="5">
        <f t="shared" si="22"/>
        <v>1.1182828199947554</v>
      </c>
      <c r="G121" s="2">
        <f t="shared" si="20"/>
        <v>0.75367005828746991</v>
      </c>
      <c r="H121" s="5">
        <f t="shared" si="21"/>
        <v>0.2828005952221152</v>
      </c>
      <c r="I121" s="2">
        <f t="shared" si="23"/>
        <v>3.0595958130295484</v>
      </c>
    </row>
    <row r="122" spans="2:9" x14ac:dyDescent="0.2">
      <c r="B122" t="s">
        <v>121</v>
      </c>
      <c r="C122" s="3">
        <v>98</v>
      </c>
      <c r="D122" s="3" t="b">
        <v>0</v>
      </c>
      <c r="E122" t="b">
        <v>1</v>
      </c>
      <c r="F122" s="5">
        <f t="shared" si="22"/>
        <v>1.9335843098659247</v>
      </c>
      <c r="G122" s="2">
        <f t="shared" si="20"/>
        <v>0.87364561827655562</v>
      </c>
      <c r="H122" s="5">
        <f t="shared" si="21"/>
        <v>0.13508045663168303</v>
      </c>
      <c r="I122" s="2">
        <f t="shared" si="23"/>
        <v>6.9142486897583799</v>
      </c>
    </row>
    <row r="123" spans="2:9" x14ac:dyDescent="0.2">
      <c r="B123" t="s">
        <v>122</v>
      </c>
      <c r="C123" s="3">
        <v>99</v>
      </c>
      <c r="D123" s="3" t="b">
        <v>1</v>
      </c>
      <c r="E123" t="b">
        <v>1</v>
      </c>
      <c r="F123" s="5">
        <f t="shared" si="22"/>
        <v>0.42181224306174903</v>
      </c>
      <c r="G123" s="2">
        <f t="shared" si="20"/>
        <v>0.60391682228302035</v>
      </c>
      <c r="H123" s="5">
        <f t="shared" si="21"/>
        <v>0.50431880198236778</v>
      </c>
      <c r="I123" s="2">
        <f t="shared" si="23"/>
        <v>1.5247222206305056</v>
      </c>
    </row>
    <row r="124" spans="2:9" x14ac:dyDescent="0.2">
      <c r="B124" t="s">
        <v>123</v>
      </c>
      <c r="C124" s="3">
        <v>99</v>
      </c>
      <c r="D124" s="3" t="b">
        <v>0</v>
      </c>
      <c r="E124" t="b">
        <v>1</v>
      </c>
      <c r="F124" s="5">
        <f t="shared" si="22"/>
        <v>2.0500559512760912</v>
      </c>
      <c r="G124" s="2">
        <f t="shared" si="20"/>
        <v>0.8859532721632396</v>
      </c>
      <c r="H124" s="5">
        <f t="shared" si="21"/>
        <v>0.12109106998994772</v>
      </c>
      <c r="I124" s="2">
        <f t="shared" si="23"/>
        <v>7.7683357424453297</v>
      </c>
    </row>
    <row r="125" spans="2:9" x14ac:dyDescent="0.2">
      <c r="B125" t="s">
        <v>124</v>
      </c>
      <c r="C125" s="3">
        <v>97</v>
      </c>
      <c r="D125" s="3" t="b">
        <v>1</v>
      </c>
      <c r="E125" t="b">
        <v>1</v>
      </c>
      <c r="F125" s="5">
        <f t="shared" si="22"/>
        <v>0.18886896024141597</v>
      </c>
      <c r="G125" s="2">
        <f t="shared" si="20"/>
        <v>0.54707737985544469</v>
      </c>
      <c r="H125" s="5">
        <f t="shared" si="21"/>
        <v>0.60316502430641505</v>
      </c>
      <c r="I125" s="2">
        <f t="shared" si="23"/>
        <v>1.2078826614595641</v>
      </c>
    </row>
    <row r="126" spans="2:9" x14ac:dyDescent="0.2">
      <c r="B126" t="s">
        <v>125</v>
      </c>
      <c r="C126" s="3">
        <v>139</v>
      </c>
      <c r="D126" s="3" t="b">
        <v>0</v>
      </c>
      <c r="E126" t="b">
        <v>1</v>
      </c>
      <c r="F126" s="5">
        <f t="shared" si="22"/>
        <v>6.7089216076827753</v>
      </c>
      <c r="G126" s="2">
        <f t="shared" si="20"/>
        <v>0.99878150750379902</v>
      </c>
      <c r="H126" s="5">
        <f t="shared" si="21"/>
        <v>1.2192354617759421E-3</v>
      </c>
      <c r="I126" s="2">
        <f t="shared" si="23"/>
        <v>819.68621933894133</v>
      </c>
    </row>
    <row r="127" spans="2:9" x14ac:dyDescent="0.2">
      <c r="B127" t="s">
        <v>126</v>
      </c>
      <c r="C127" s="3">
        <v>124</v>
      </c>
      <c r="D127" s="3" t="b">
        <v>0</v>
      </c>
      <c r="E127" t="b">
        <v>1</v>
      </c>
      <c r="F127" s="5">
        <f t="shared" si="22"/>
        <v>4.9618469865302686</v>
      </c>
      <c r="G127" s="2">
        <f t="shared" si="20"/>
        <v>0.99304867220046777</v>
      </c>
      <c r="H127" s="5">
        <f t="shared" si="21"/>
        <v>6.9756008305542766E-3</v>
      </c>
      <c r="I127" s="2">
        <f t="shared" si="23"/>
        <v>142.85740808645261</v>
      </c>
    </row>
    <row r="128" spans="2:9" x14ac:dyDescent="0.2">
      <c r="B128" t="s">
        <v>127</v>
      </c>
      <c r="C128" s="3">
        <v>119</v>
      </c>
      <c r="D128" s="3" t="b">
        <v>1</v>
      </c>
      <c r="E128" t="b">
        <v>1</v>
      </c>
      <c r="F128" s="5">
        <f t="shared" si="22"/>
        <v>2.7512450712650902</v>
      </c>
      <c r="G128" s="2">
        <f t="shared" si="20"/>
        <v>0.9399836282731262</v>
      </c>
      <c r="H128" s="5">
        <f t="shared" si="21"/>
        <v>6.1892820600477294E-2</v>
      </c>
      <c r="I128" s="2">
        <f t="shared" si="23"/>
        <v>15.662120205314308</v>
      </c>
    </row>
    <row r="129" spans="2:9" x14ac:dyDescent="0.2">
      <c r="B129" t="s">
        <v>128</v>
      </c>
      <c r="C129" s="3">
        <v>120</v>
      </c>
      <c r="D129" s="3" t="b">
        <v>0</v>
      </c>
      <c r="E129" t="b">
        <v>1</v>
      </c>
      <c r="F129" s="5">
        <f t="shared" si="22"/>
        <v>4.4959604208896007</v>
      </c>
      <c r="G129" s="2">
        <f t="shared" si="20"/>
        <v>0.98896907555263514</v>
      </c>
      <c r="H129" s="5">
        <f t="shared" si="21"/>
        <v>1.109221624805379E-2</v>
      </c>
      <c r="I129" s="2">
        <f t="shared" si="23"/>
        <v>89.654233448120536</v>
      </c>
    </row>
    <row r="130" spans="2:9" x14ac:dyDescent="0.2">
      <c r="B130" t="s">
        <v>129</v>
      </c>
      <c r="C130" s="3">
        <v>104</v>
      </c>
      <c r="D130" s="3" t="b">
        <v>1</v>
      </c>
      <c r="E130" t="b">
        <v>0</v>
      </c>
      <c r="F130" s="5">
        <f t="shared" si="22"/>
        <v>1.0041704501125852</v>
      </c>
      <c r="G130" s="2">
        <f t="shared" si="20"/>
        <v>0.73187774833493491</v>
      </c>
      <c r="H130" s="5">
        <f t="shared" si="21"/>
        <v>1.3163122395526128</v>
      </c>
      <c r="I130" s="2">
        <f t="shared" si="23"/>
        <v>2.7296419591805732</v>
      </c>
    </row>
    <row r="131" spans="2:9" x14ac:dyDescent="0.2">
      <c r="B131" t="s">
        <v>130</v>
      </c>
      <c r="C131" s="3">
        <v>97</v>
      </c>
      <c r="D131" s="3" t="b">
        <v>0</v>
      </c>
      <c r="E131" t="b">
        <v>0</v>
      </c>
      <c r="F131" s="5">
        <f t="shared" si="22"/>
        <v>1.8171126684557581</v>
      </c>
      <c r="G131" s="2">
        <f t="shared" si="20"/>
        <v>0.86021930933332424</v>
      </c>
      <c r="H131" s="5">
        <f t="shared" si="21"/>
        <v>1.9676805798473804</v>
      </c>
      <c r="I131" s="2">
        <f t="shared" si="23"/>
        <v>6.1540639499673278</v>
      </c>
    </row>
    <row r="132" spans="2:9" x14ac:dyDescent="0.2">
      <c r="B132" t="s">
        <v>131</v>
      </c>
      <c r="C132" s="3">
        <v>104</v>
      </c>
      <c r="D132" s="3" t="b">
        <v>0</v>
      </c>
      <c r="E132" t="b">
        <v>1</v>
      </c>
      <c r="F132" s="5">
        <f t="shared" si="22"/>
        <v>2.6324141583269274</v>
      </c>
      <c r="G132" s="2">
        <f t="shared" si="20"/>
        <v>0.93291878862473132</v>
      </c>
      <c r="H132" s="5">
        <f t="shared" si="21"/>
        <v>6.9437125197950589E-2</v>
      </c>
      <c r="I132" s="2">
        <f t="shared" si="23"/>
        <v>13.90730384109724</v>
      </c>
    </row>
    <row r="133" spans="2:9" x14ac:dyDescent="0.2">
      <c r="B133" t="s">
        <v>132</v>
      </c>
      <c r="C133" s="3">
        <v>110</v>
      </c>
      <c r="D133" s="3" t="b">
        <v>0</v>
      </c>
      <c r="E133" t="b">
        <v>1</v>
      </c>
      <c r="F133" s="5">
        <f t="shared" si="22"/>
        <v>3.3312440067879301</v>
      </c>
      <c r="G133" s="2">
        <f t="shared" si="20"/>
        <v>0.96548524836702276</v>
      </c>
      <c r="H133" s="5">
        <f t="shared" si="21"/>
        <v>3.5124455980136166E-2</v>
      </c>
      <c r="I133" s="2">
        <f t="shared" si="23"/>
        <v>27.973118816956656</v>
      </c>
    </row>
    <row r="134" spans="2:9" x14ac:dyDescent="0.2">
      <c r="B134" t="s">
        <v>133</v>
      </c>
      <c r="C134" s="3">
        <v>110</v>
      </c>
      <c r="D134" s="3" t="b">
        <v>0</v>
      </c>
      <c r="E134" t="b">
        <v>1</v>
      </c>
      <c r="F134" s="5">
        <f t="shared" si="22"/>
        <v>3.3312440067879301</v>
      </c>
      <c r="G134" s="2">
        <f t="shared" si="20"/>
        <v>0.96548524836702276</v>
      </c>
      <c r="H134" s="5">
        <f t="shared" si="21"/>
        <v>3.5124455980136166E-2</v>
      </c>
      <c r="I134" s="2">
        <f t="shared" si="23"/>
        <v>27.973118816956656</v>
      </c>
    </row>
    <row r="135" spans="2:9" x14ac:dyDescent="0.2">
      <c r="B135" t="s">
        <v>134</v>
      </c>
      <c r="C135" s="3">
        <v>111</v>
      </c>
      <c r="D135" s="3" t="b">
        <v>0</v>
      </c>
      <c r="E135" t="b">
        <v>1</v>
      </c>
      <c r="F135" s="5">
        <f t="shared" si="22"/>
        <v>3.4477156481980966</v>
      </c>
      <c r="G135" s="2">
        <f t="shared" si="20"/>
        <v>0.96916294332095332</v>
      </c>
      <c r="H135" s="5">
        <f t="shared" si="21"/>
        <v>3.132252506605894E-2</v>
      </c>
      <c r="I135" s="2">
        <f t="shared" si="23"/>
        <v>31.428516456938169</v>
      </c>
    </row>
    <row r="136" spans="2:9" x14ac:dyDescent="0.2">
      <c r="B136" t="s">
        <v>135</v>
      </c>
      <c r="C136" s="3">
        <v>92</v>
      </c>
      <c r="D136" s="3" t="b">
        <v>0</v>
      </c>
      <c r="E136" t="b">
        <v>1</v>
      </c>
      <c r="F136" s="5">
        <f t="shared" si="22"/>
        <v>1.234754461404922</v>
      </c>
      <c r="G136" s="2">
        <f t="shared" ref="G136:G199" si="24">1/(1+EXP(-F136))</f>
        <v>0.77464963272735632</v>
      </c>
      <c r="H136" s="5">
        <f t="shared" ref="H136:H199" si="25">-(E136*LN(G136)+(1-E136)*LN(1-G136))</f>
        <v>0.25534443865425016</v>
      </c>
      <c r="I136" s="2">
        <f t="shared" si="23"/>
        <v>3.4375343697138696</v>
      </c>
    </row>
    <row r="137" spans="2:9" x14ac:dyDescent="0.2">
      <c r="B137" t="s">
        <v>136</v>
      </c>
      <c r="C137" s="3">
        <v>108</v>
      </c>
      <c r="D137" s="3" t="b">
        <v>1</v>
      </c>
      <c r="E137" t="b">
        <v>1</v>
      </c>
      <c r="F137" s="5">
        <f t="shared" ref="F137:F200" si="26">$B$5+$C$5*C137+$D$5*D137</f>
        <v>1.4700570157532531</v>
      </c>
      <c r="G137" s="2">
        <f t="shared" si="24"/>
        <v>0.81306605199085158</v>
      </c>
      <c r="H137" s="5">
        <f t="shared" si="25"/>
        <v>0.20694292797330827</v>
      </c>
      <c r="I137" s="2">
        <f t="shared" ref="I137:I200" si="27">EXP(F137)</f>
        <v>4.3494831230497564</v>
      </c>
    </row>
    <row r="138" spans="2:9" x14ac:dyDescent="0.2">
      <c r="B138" t="s">
        <v>137</v>
      </c>
      <c r="C138" s="3">
        <v>111</v>
      </c>
      <c r="D138" s="3" t="b">
        <v>0</v>
      </c>
      <c r="E138" t="b">
        <v>1</v>
      </c>
      <c r="F138" s="5">
        <f t="shared" si="26"/>
        <v>3.4477156481980966</v>
      </c>
      <c r="G138" s="2">
        <f t="shared" si="24"/>
        <v>0.96916294332095332</v>
      </c>
      <c r="H138" s="5">
        <f t="shared" si="25"/>
        <v>3.132252506605894E-2</v>
      </c>
      <c r="I138" s="2">
        <f t="shared" si="27"/>
        <v>31.428516456938169</v>
      </c>
    </row>
    <row r="139" spans="2:9" x14ac:dyDescent="0.2">
      <c r="B139" t="s">
        <v>138</v>
      </c>
      <c r="C139" s="3">
        <v>99</v>
      </c>
      <c r="D139" s="3" t="b">
        <v>1</v>
      </c>
      <c r="E139" t="b">
        <v>0</v>
      </c>
      <c r="F139" s="5">
        <f t="shared" si="26"/>
        <v>0.42181224306174903</v>
      </c>
      <c r="G139" s="2">
        <f t="shared" si="24"/>
        <v>0.60391682228302035</v>
      </c>
      <c r="H139" s="5">
        <f t="shared" si="25"/>
        <v>0.92613104504411681</v>
      </c>
      <c r="I139" s="2">
        <f t="shared" si="27"/>
        <v>1.5247222206305056</v>
      </c>
    </row>
    <row r="140" spans="2:9" x14ac:dyDescent="0.2">
      <c r="B140" t="s">
        <v>139</v>
      </c>
      <c r="C140" s="3">
        <v>123</v>
      </c>
      <c r="D140" s="3" t="b">
        <v>0</v>
      </c>
      <c r="E140" t="b">
        <v>1</v>
      </c>
      <c r="F140" s="5">
        <f t="shared" si="26"/>
        <v>4.8453753451201003</v>
      </c>
      <c r="G140" s="2">
        <f t="shared" si="24"/>
        <v>0.99219670536043791</v>
      </c>
      <c r="H140" s="5">
        <f t="shared" si="25"/>
        <v>7.8338996604738493E-3</v>
      </c>
      <c r="I140" s="2">
        <f t="shared" si="27"/>
        <v>127.1509985449091</v>
      </c>
    </row>
    <row r="141" spans="2:9" x14ac:dyDescent="0.2">
      <c r="B141" t="s">
        <v>140</v>
      </c>
      <c r="C141" s="3">
        <v>99</v>
      </c>
      <c r="D141" s="3" t="b">
        <v>1</v>
      </c>
      <c r="E141" t="b">
        <v>0</v>
      </c>
      <c r="F141" s="5">
        <f t="shared" si="26"/>
        <v>0.42181224306174903</v>
      </c>
      <c r="G141" s="2">
        <f t="shared" si="24"/>
        <v>0.60391682228302035</v>
      </c>
      <c r="H141" s="5">
        <f t="shared" si="25"/>
        <v>0.92613104504411681</v>
      </c>
      <c r="I141" s="2">
        <f t="shared" si="27"/>
        <v>1.5247222206305056</v>
      </c>
    </row>
    <row r="142" spans="2:9" x14ac:dyDescent="0.2">
      <c r="B142" t="s">
        <v>141</v>
      </c>
      <c r="C142" s="3">
        <v>106</v>
      </c>
      <c r="D142" s="3" t="b">
        <v>0</v>
      </c>
      <c r="E142" t="b">
        <v>1</v>
      </c>
      <c r="F142" s="5">
        <f t="shared" si="26"/>
        <v>2.8653574411472604</v>
      </c>
      <c r="G142" s="2">
        <f t="shared" si="24"/>
        <v>0.94610712084376336</v>
      </c>
      <c r="H142" s="5">
        <f t="shared" si="25"/>
        <v>5.5399480776689457E-2</v>
      </c>
      <c r="I142" s="2">
        <f t="shared" si="27"/>
        <v>17.555327079501097</v>
      </c>
    </row>
    <row r="143" spans="2:9" x14ac:dyDescent="0.2">
      <c r="B143" t="s">
        <v>142</v>
      </c>
      <c r="C143" s="3">
        <v>105</v>
      </c>
      <c r="D143" s="3" t="b">
        <v>0</v>
      </c>
      <c r="E143" t="b">
        <v>1</v>
      </c>
      <c r="F143" s="5">
        <f t="shared" si="26"/>
        <v>2.7488857997370939</v>
      </c>
      <c r="G143" s="2">
        <f t="shared" si="24"/>
        <v>0.93985039312754959</v>
      </c>
      <c r="H143" s="5">
        <f t="shared" si="25"/>
        <v>6.2034572632074673E-2</v>
      </c>
      <c r="I143" s="2">
        <f t="shared" si="27"/>
        <v>15.625212565736955</v>
      </c>
    </row>
    <row r="144" spans="2:9" x14ac:dyDescent="0.2">
      <c r="B144" t="s">
        <v>143</v>
      </c>
      <c r="C144" s="3">
        <v>112</v>
      </c>
      <c r="D144" s="3" t="b">
        <v>0</v>
      </c>
      <c r="E144" t="b">
        <v>1</v>
      </c>
      <c r="F144" s="5">
        <f t="shared" si="26"/>
        <v>3.5641872896082631</v>
      </c>
      <c r="G144" s="2">
        <f t="shared" si="24"/>
        <v>0.97245994213485643</v>
      </c>
      <c r="H144" s="5">
        <f t="shared" si="25"/>
        <v>2.7926394944723477E-2</v>
      </c>
      <c r="I144" s="2">
        <f t="shared" si="27"/>
        <v>35.310744330921054</v>
      </c>
    </row>
    <row r="145" spans="2:9" x14ac:dyDescent="0.2">
      <c r="B145" t="s">
        <v>144</v>
      </c>
      <c r="C145" s="3">
        <v>104</v>
      </c>
      <c r="D145" s="3" t="b">
        <v>0</v>
      </c>
      <c r="E145" t="b">
        <v>1</v>
      </c>
      <c r="F145" s="5">
        <f t="shared" si="26"/>
        <v>2.6324141583269274</v>
      </c>
      <c r="G145" s="2">
        <f t="shared" si="24"/>
        <v>0.93291878862473132</v>
      </c>
      <c r="H145" s="5">
        <f t="shared" si="25"/>
        <v>6.9437125197950589E-2</v>
      </c>
      <c r="I145" s="2">
        <f t="shared" si="27"/>
        <v>13.90730384109724</v>
      </c>
    </row>
    <row r="146" spans="2:9" x14ac:dyDescent="0.2">
      <c r="B146" t="s">
        <v>145</v>
      </c>
      <c r="C146" s="3">
        <v>110</v>
      </c>
      <c r="D146" s="3" t="b">
        <v>1</v>
      </c>
      <c r="E146" t="b">
        <v>1</v>
      </c>
      <c r="F146" s="5">
        <f t="shared" si="26"/>
        <v>1.7030002985735879</v>
      </c>
      <c r="G146" s="2">
        <f t="shared" si="24"/>
        <v>0.84592618503991546</v>
      </c>
      <c r="H146" s="5">
        <f t="shared" si="25"/>
        <v>0.16732317490843529</v>
      </c>
      <c r="I146" s="2">
        <f t="shared" si="27"/>
        <v>5.4903955306037409</v>
      </c>
    </row>
    <row r="147" spans="2:9" x14ac:dyDescent="0.2">
      <c r="B147" t="s">
        <v>146</v>
      </c>
      <c r="C147" s="3">
        <v>117</v>
      </c>
      <c r="D147" s="3" t="b">
        <v>1</v>
      </c>
      <c r="E147" t="b">
        <v>1</v>
      </c>
      <c r="F147" s="5">
        <f t="shared" si="26"/>
        <v>2.5183017884447572</v>
      </c>
      <c r="G147" s="2">
        <f t="shared" si="24"/>
        <v>0.92541492528372449</v>
      </c>
      <c r="H147" s="5">
        <f t="shared" si="25"/>
        <v>7.7513074171908239E-2</v>
      </c>
      <c r="I147" s="2">
        <f t="shared" si="27"/>
        <v>12.407508188522142</v>
      </c>
    </row>
    <row r="148" spans="2:9" x14ac:dyDescent="0.2">
      <c r="B148" t="s">
        <v>147</v>
      </c>
      <c r="C148" s="3">
        <v>95</v>
      </c>
      <c r="D148" s="3" t="b">
        <v>1</v>
      </c>
      <c r="E148" t="b">
        <v>0</v>
      </c>
      <c r="F148" s="5">
        <f t="shared" si="26"/>
        <v>-4.4074322578918856E-2</v>
      </c>
      <c r="G148" s="2">
        <f t="shared" si="24"/>
        <v>0.48898320268374912</v>
      </c>
      <c r="H148" s="5">
        <f t="shared" si="25"/>
        <v>0.67135281785831358</v>
      </c>
      <c r="I148" s="2">
        <f t="shared" si="27"/>
        <v>0.9568828368299882</v>
      </c>
    </row>
    <row r="149" spans="2:9" x14ac:dyDescent="0.2">
      <c r="B149" t="s">
        <v>148</v>
      </c>
      <c r="C149" s="3">
        <v>102</v>
      </c>
      <c r="D149" s="3" t="b">
        <v>1</v>
      </c>
      <c r="E149" t="b">
        <v>0</v>
      </c>
      <c r="F149" s="5">
        <f t="shared" si="26"/>
        <v>0.77122716729225038</v>
      </c>
      <c r="G149" s="2">
        <f t="shared" si="24"/>
        <v>0.68378629486054954</v>
      </c>
      <c r="H149" s="5">
        <f t="shared" si="25"/>
        <v>1.1513370118840383</v>
      </c>
      <c r="I149" s="2">
        <f t="shared" si="27"/>
        <v>2.162418275194617</v>
      </c>
    </row>
    <row r="150" spans="2:9" x14ac:dyDescent="0.2">
      <c r="B150" t="s">
        <v>149</v>
      </c>
      <c r="C150" s="3">
        <v>124</v>
      </c>
      <c r="D150" s="3" t="b">
        <v>0</v>
      </c>
      <c r="E150" t="b">
        <v>1</v>
      </c>
      <c r="F150" s="5">
        <f t="shared" si="26"/>
        <v>4.9618469865302686</v>
      </c>
      <c r="G150" s="2">
        <f t="shared" si="24"/>
        <v>0.99304867220046777</v>
      </c>
      <c r="H150" s="5">
        <f t="shared" si="25"/>
        <v>6.9756008305542766E-3</v>
      </c>
      <c r="I150" s="2">
        <f t="shared" si="27"/>
        <v>142.85740808645261</v>
      </c>
    </row>
    <row r="151" spans="2:9" x14ac:dyDescent="0.2">
      <c r="B151" t="s">
        <v>150</v>
      </c>
      <c r="C151" s="3">
        <v>100</v>
      </c>
      <c r="D151" s="3" t="b">
        <v>1</v>
      </c>
      <c r="E151" t="b">
        <v>1</v>
      </c>
      <c r="F151" s="5">
        <f t="shared" si="26"/>
        <v>0.53828388447191555</v>
      </c>
      <c r="G151" s="2">
        <f t="shared" si="24"/>
        <v>0.63141311530009359</v>
      </c>
      <c r="H151" s="5">
        <f t="shared" si="25"/>
        <v>0.45979493129682447</v>
      </c>
      <c r="I151" s="2">
        <f t="shared" si="27"/>
        <v>1.7130645215826741</v>
      </c>
    </row>
    <row r="152" spans="2:9" x14ac:dyDescent="0.2">
      <c r="B152" t="s">
        <v>151</v>
      </c>
      <c r="C152" s="3">
        <v>107</v>
      </c>
      <c r="D152" s="3" t="b">
        <v>1</v>
      </c>
      <c r="E152" t="b">
        <v>1</v>
      </c>
      <c r="F152" s="5">
        <f t="shared" si="26"/>
        <v>1.3535853743430866</v>
      </c>
      <c r="G152" s="2">
        <f t="shared" si="24"/>
        <v>0.79471517490145793</v>
      </c>
      <c r="H152" s="5">
        <f t="shared" si="25"/>
        <v>0.22977149908624067</v>
      </c>
      <c r="I152" s="2">
        <f t="shared" si="27"/>
        <v>3.8712806683103538</v>
      </c>
    </row>
    <row r="153" spans="2:9" x14ac:dyDescent="0.2">
      <c r="B153" t="s">
        <v>152</v>
      </c>
      <c r="C153" s="3">
        <v>96</v>
      </c>
      <c r="D153" s="3" t="b">
        <v>0</v>
      </c>
      <c r="E153" t="b">
        <v>1</v>
      </c>
      <c r="F153" s="5">
        <f t="shared" si="26"/>
        <v>1.7006410270455898</v>
      </c>
      <c r="G153" s="2">
        <f t="shared" si="24"/>
        <v>0.84561843818968063</v>
      </c>
      <c r="H153" s="5">
        <f t="shared" si="25"/>
        <v>0.16768703980375524</v>
      </c>
      <c r="I153" s="2">
        <f t="shared" si="27"/>
        <v>5.4774574649571734</v>
      </c>
    </row>
    <row r="154" spans="2:9" x14ac:dyDescent="0.2">
      <c r="B154" t="s">
        <v>153</v>
      </c>
      <c r="C154" s="3">
        <v>121</v>
      </c>
      <c r="D154" s="3" t="b">
        <v>1</v>
      </c>
      <c r="E154" t="b">
        <v>1</v>
      </c>
      <c r="F154" s="5">
        <f t="shared" si="26"/>
        <v>2.984188354085425</v>
      </c>
      <c r="G154" s="2">
        <f t="shared" si="24"/>
        <v>0.95185467611673802</v>
      </c>
      <c r="H154" s="5">
        <f t="shared" si="25"/>
        <v>4.9342906981022769E-2</v>
      </c>
      <c r="I154" s="2">
        <f t="shared" si="27"/>
        <v>19.770449118271593</v>
      </c>
    </row>
    <row r="155" spans="2:9" x14ac:dyDescent="0.2">
      <c r="B155" t="s">
        <v>154</v>
      </c>
      <c r="C155" s="3">
        <v>110</v>
      </c>
      <c r="D155" s="3" t="b">
        <v>0</v>
      </c>
      <c r="E155" t="b">
        <v>1</v>
      </c>
      <c r="F155" s="5">
        <f t="shared" si="26"/>
        <v>3.3312440067879301</v>
      </c>
      <c r="G155" s="2">
        <f t="shared" si="24"/>
        <v>0.96548524836702276</v>
      </c>
      <c r="H155" s="5">
        <f t="shared" si="25"/>
        <v>3.5124455980136166E-2</v>
      </c>
      <c r="I155" s="2">
        <f t="shared" si="27"/>
        <v>27.973118816956656</v>
      </c>
    </row>
    <row r="156" spans="2:9" x14ac:dyDescent="0.2">
      <c r="B156" t="s">
        <v>155</v>
      </c>
      <c r="C156" s="3">
        <v>127</v>
      </c>
      <c r="D156" s="3" t="b">
        <v>0</v>
      </c>
      <c r="E156" t="b">
        <v>1</v>
      </c>
      <c r="F156" s="5">
        <f t="shared" si="26"/>
        <v>5.3112619107607699</v>
      </c>
      <c r="G156" s="2">
        <f t="shared" si="24"/>
        <v>0.99508854705039307</v>
      </c>
      <c r="H156" s="5">
        <f t="shared" si="25"/>
        <v>4.9235537726530377E-3</v>
      </c>
      <c r="I156" s="2">
        <f t="shared" si="27"/>
        <v>202.60573749973705</v>
      </c>
    </row>
    <row r="157" spans="2:9" x14ac:dyDescent="0.2">
      <c r="B157" t="s">
        <v>156</v>
      </c>
      <c r="C157" s="3">
        <v>94</v>
      </c>
      <c r="D157" s="3" t="b">
        <v>0</v>
      </c>
      <c r="E157" t="b">
        <v>1</v>
      </c>
      <c r="F157" s="5">
        <f t="shared" si="26"/>
        <v>1.4676977442252568</v>
      </c>
      <c r="G157" s="2">
        <f t="shared" si="24"/>
        <v>0.81270720226115367</v>
      </c>
      <c r="H157" s="5">
        <f t="shared" si="25"/>
        <v>0.20738437912227639</v>
      </c>
      <c r="I157" s="2">
        <f t="shared" si="27"/>
        <v>4.3392336068061743</v>
      </c>
    </row>
    <row r="158" spans="2:9" x14ac:dyDescent="0.2">
      <c r="B158" t="s">
        <v>157</v>
      </c>
      <c r="C158" s="3">
        <v>119</v>
      </c>
      <c r="D158" s="3" t="b">
        <v>0</v>
      </c>
      <c r="E158" t="b">
        <v>1</v>
      </c>
      <c r="F158" s="5">
        <f t="shared" si="26"/>
        <v>4.3794887794794324</v>
      </c>
      <c r="G158" s="2">
        <f t="shared" si="24"/>
        <v>0.98762333792336021</v>
      </c>
      <c r="H158" s="5">
        <f t="shared" si="25"/>
        <v>1.2453890843214742E-2</v>
      </c>
      <c r="I158" s="2">
        <f t="shared" si="27"/>
        <v>79.797228995000637</v>
      </c>
    </row>
    <row r="159" spans="2:9" x14ac:dyDescent="0.2">
      <c r="B159" t="s">
        <v>158</v>
      </c>
      <c r="C159" s="3">
        <v>109</v>
      </c>
      <c r="D159" s="3" t="b">
        <v>0</v>
      </c>
      <c r="E159" t="b">
        <v>1</v>
      </c>
      <c r="F159" s="5">
        <f t="shared" si="26"/>
        <v>3.2147723653777618</v>
      </c>
      <c r="G159" s="2">
        <f t="shared" si="24"/>
        <v>0.96138641863842333</v>
      </c>
      <c r="H159" s="5">
        <f t="shared" si="25"/>
        <v>3.9378850272336167E-2</v>
      </c>
      <c r="I159" s="2">
        <f t="shared" si="27"/>
        <v>24.897623704883127</v>
      </c>
    </row>
    <row r="160" spans="2:9" x14ac:dyDescent="0.2">
      <c r="B160" t="s">
        <v>159</v>
      </c>
      <c r="C160" s="3">
        <v>110</v>
      </c>
      <c r="D160" s="3" t="b">
        <v>0</v>
      </c>
      <c r="E160" t="b">
        <v>1</v>
      </c>
      <c r="F160" s="5">
        <f t="shared" si="26"/>
        <v>3.3312440067879301</v>
      </c>
      <c r="G160" s="2">
        <f t="shared" si="24"/>
        <v>0.96548524836702276</v>
      </c>
      <c r="H160" s="5">
        <f t="shared" si="25"/>
        <v>3.5124455980136166E-2</v>
      </c>
      <c r="I160" s="2">
        <f t="shared" si="27"/>
        <v>27.973118816956656</v>
      </c>
    </row>
    <row r="161" spans="2:9" x14ac:dyDescent="0.2">
      <c r="B161" t="s">
        <v>160</v>
      </c>
      <c r="C161" s="3">
        <v>126</v>
      </c>
      <c r="D161" s="3" t="b">
        <v>1</v>
      </c>
      <c r="E161" t="b">
        <v>1</v>
      </c>
      <c r="F161" s="5">
        <f t="shared" si="26"/>
        <v>3.5665465611362595</v>
      </c>
      <c r="G161" s="2">
        <f t="shared" si="24"/>
        <v>0.9725230568276918</v>
      </c>
      <c r="H161" s="5">
        <f t="shared" si="25"/>
        <v>2.7861494950336692E-2</v>
      </c>
      <c r="I161" s="2">
        <f t="shared" si="27"/>
        <v>35.394150314647085</v>
      </c>
    </row>
    <row r="162" spans="2:9" x14ac:dyDescent="0.2">
      <c r="B162" t="s">
        <v>161</v>
      </c>
      <c r="C162" s="3">
        <v>142</v>
      </c>
      <c r="D162" s="3" t="b">
        <v>0</v>
      </c>
      <c r="E162" t="b">
        <v>1</v>
      </c>
      <c r="F162" s="5">
        <f t="shared" si="26"/>
        <v>7.0583365319132767</v>
      </c>
      <c r="G162" s="2">
        <f t="shared" si="24"/>
        <v>0.99914053148878534</v>
      </c>
      <c r="H162" s="5">
        <f t="shared" si="25"/>
        <v>8.5983806603786943E-4</v>
      </c>
      <c r="I162" s="2">
        <f t="shared" si="27"/>
        <v>1162.5097585911362</v>
      </c>
    </row>
    <row r="163" spans="2:9" x14ac:dyDescent="0.2">
      <c r="B163" t="s">
        <v>162</v>
      </c>
      <c r="C163" s="3">
        <v>114</v>
      </c>
      <c r="D163" s="3" t="b">
        <v>0</v>
      </c>
      <c r="E163" t="b">
        <v>1</v>
      </c>
      <c r="F163" s="5">
        <f t="shared" si="26"/>
        <v>3.797130572428598</v>
      </c>
      <c r="G163" s="2">
        <f t="shared" si="24"/>
        <v>0.97805723186755333</v>
      </c>
      <c r="H163" s="5">
        <f t="shared" si="25"/>
        <v>2.2187091367529863E-2</v>
      </c>
      <c r="I163" s="2">
        <f t="shared" si="27"/>
        <v>44.573101532313395</v>
      </c>
    </row>
    <row r="164" spans="2:9" x14ac:dyDescent="0.2">
      <c r="B164" t="s">
        <v>163</v>
      </c>
      <c r="C164" s="3">
        <v>107</v>
      </c>
      <c r="D164" s="3" t="b">
        <v>1</v>
      </c>
      <c r="E164" t="b">
        <v>0</v>
      </c>
      <c r="F164" s="5">
        <f t="shared" si="26"/>
        <v>1.3535853743430866</v>
      </c>
      <c r="G164" s="2">
        <f t="shared" si="24"/>
        <v>0.79471517490145793</v>
      </c>
      <c r="H164" s="5">
        <f t="shared" si="25"/>
        <v>1.5833568734293271</v>
      </c>
      <c r="I164" s="2">
        <f t="shared" si="27"/>
        <v>3.8712806683103538</v>
      </c>
    </row>
    <row r="165" spans="2:9" x14ac:dyDescent="0.2">
      <c r="B165" t="s">
        <v>164</v>
      </c>
      <c r="C165" s="3">
        <v>124</v>
      </c>
      <c r="D165" s="3" t="b">
        <v>0</v>
      </c>
      <c r="E165" t="b">
        <v>1</v>
      </c>
      <c r="F165" s="5">
        <f t="shared" si="26"/>
        <v>4.9618469865302686</v>
      </c>
      <c r="G165" s="2">
        <f t="shared" si="24"/>
        <v>0.99304867220046777</v>
      </c>
      <c r="H165" s="5">
        <f t="shared" si="25"/>
        <v>6.9756008305542766E-3</v>
      </c>
      <c r="I165" s="2">
        <f t="shared" si="27"/>
        <v>142.85740808645261</v>
      </c>
    </row>
    <row r="166" spans="2:9" x14ac:dyDescent="0.2">
      <c r="B166" t="s">
        <v>165</v>
      </c>
      <c r="C166" s="3">
        <v>103</v>
      </c>
      <c r="D166" s="3" t="b">
        <v>0</v>
      </c>
      <c r="E166" t="b">
        <v>0</v>
      </c>
      <c r="F166" s="5">
        <f t="shared" si="26"/>
        <v>2.5159425169167591</v>
      </c>
      <c r="G166" s="2">
        <f t="shared" si="24"/>
        <v>0.92525191978283494</v>
      </c>
      <c r="H166" s="5">
        <f t="shared" si="25"/>
        <v>2.5936317497546586</v>
      </c>
      <c r="I166" s="2">
        <f t="shared" si="27"/>
        <v>12.378270011680669</v>
      </c>
    </row>
    <row r="167" spans="2:9" x14ac:dyDescent="0.2">
      <c r="B167" t="s">
        <v>166</v>
      </c>
      <c r="C167" s="3">
        <v>105</v>
      </c>
      <c r="D167" s="3" t="b">
        <v>0</v>
      </c>
      <c r="E167" t="b">
        <v>1</v>
      </c>
      <c r="F167" s="5">
        <f t="shared" si="26"/>
        <v>2.7488857997370939</v>
      </c>
      <c r="G167" s="2">
        <f t="shared" si="24"/>
        <v>0.93985039312754959</v>
      </c>
      <c r="H167" s="5">
        <f t="shared" si="25"/>
        <v>6.2034572632074673E-2</v>
      </c>
      <c r="I167" s="2">
        <f t="shared" si="27"/>
        <v>15.625212565736955</v>
      </c>
    </row>
    <row r="168" spans="2:9" x14ac:dyDescent="0.2">
      <c r="B168" t="s">
        <v>167</v>
      </c>
      <c r="C168" s="3">
        <v>123</v>
      </c>
      <c r="D168" s="3" t="b">
        <v>0</v>
      </c>
      <c r="E168" t="b">
        <v>1</v>
      </c>
      <c r="F168" s="5">
        <f t="shared" si="26"/>
        <v>4.8453753451201003</v>
      </c>
      <c r="G168" s="2">
        <f t="shared" si="24"/>
        <v>0.99219670536043791</v>
      </c>
      <c r="H168" s="5">
        <f t="shared" si="25"/>
        <v>7.8338996604738493E-3</v>
      </c>
      <c r="I168" s="2">
        <f t="shared" si="27"/>
        <v>127.1509985449091</v>
      </c>
    </row>
    <row r="169" spans="2:9" x14ac:dyDescent="0.2">
      <c r="B169" t="s">
        <v>168</v>
      </c>
      <c r="C169" s="3">
        <v>125</v>
      </c>
      <c r="D169" s="3" t="b">
        <v>0</v>
      </c>
      <c r="E169" t="b">
        <v>1</v>
      </c>
      <c r="F169" s="5">
        <f t="shared" si="26"/>
        <v>5.0783186279404351</v>
      </c>
      <c r="G169" s="2">
        <f t="shared" si="24"/>
        <v>0.99380820143789927</v>
      </c>
      <c r="H169" s="5">
        <f t="shared" si="25"/>
        <v>6.2110472439250494E-3</v>
      </c>
      <c r="I169" s="2">
        <f t="shared" si="27"/>
        <v>160.50396205084564</v>
      </c>
    </row>
    <row r="170" spans="2:9" x14ac:dyDescent="0.2">
      <c r="B170" t="s">
        <v>169</v>
      </c>
      <c r="C170" s="3">
        <v>87</v>
      </c>
      <c r="D170" s="3" t="b">
        <v>0</v>
      </c>
      <c r="E170" t="b">
        <v>1</v>
      </c>
      <c r="F170" s="5">
        <f t="shared" si="26"/>
        <v>0.65239625435408755</v>
      </c>
      <c r="G170" s="2">
        <f t="shared" si="24"/>
        <v>0.65755024976964915</v>
      </c>
      <c r="H170" s="5">
        <f t="shared" si="25"/>
        <v>0.41923409234532777</v>
      </c>
      <c r="I170" s="2">
        <f t="shared" si="27"/>
        <v>1.920136456012435</v>
      </c>
    </row>
    <row r="171" spans="2:9" x14ac:dyDescent="0.2">
      <c r="B171" t="s">
        <v>170</v>
      </c>
      <c r="C171" s="3">
        <v>122</v>
      </c>
      <c r="D171" s="3" t="b">
        <v>0</v>
      </c>
      <c r="E171" t="b">
        <v>1</v>
      </c>
      <c r="F171" s="5">
        <f t="shared" si="26"/>
        <v>4.7289037037099337</v>
      </c>
      <c r="G171" s="2">
        <f t="shared" si="24"/>
        <v>0.99124124095974708</v>
      </c>
      <c r="H171" s="5">
        <f t="shared" si="25"/>
        <v>8.7973424305089754E-3</v>
      </c>
      <c r="I171" s="2">
        <f t="shared" si="27"/>
        <v>113.17142490212015</v>
      </c>
    </row>
    <row r="172" spans="2:9" x14ac:dyDescent="0.2">
      <c r="B172" t="s">
        <v>171</v>
      </c>
      <c r="C172" s="3">
        <v>119</v>
      </c>
      <c r="D172" s="3" t="b">
        <v>1</v>
      </c>
      <c r="E172" t="b">
        <v>1</v>
      </c>
      <c r="F172" s="5">
        <f t="shared" si="26"/>
        <v>2.7512450712650902</v>
      </c>
      <c r="G172" s="2">
        <f t="shared" si="24"/>
        <v>0.9399836282731262</v>
      </c>
      <c r="H172" s="5">
        <f t="shared" si="25"/>
        <v>6.1892820600477294E-2</v>
      </c>
      <c r="I172" s="2">
        <f t="shared" si="27"/>
        <v>15.662120205314308</v>
      </c>
    </row>
    <row r="173" spans="2:9" x14ac:dyDescent="0.2">
      <c r="B173" t="s">
        <v>172</v>
      </c>
      <c r="C173" s="3">
        <v>98</v>
      </c>
      <c r="D173" s="3" t="b">
        <v>0</v>
      </c>
      <c r="E173" t="b">
        <v>1</v>
      </c>
      <c r="F173" s="5">
        <f t="shared" si="26"/>
        <v>1.9335843098659247</v>
      </c>
      <c r="G173" s="2">
        <f t="shared" si="24"/>
        <v>0.87364561827655562</v>
      </c>
      <c r="H173" s="5">
        <f t="shared" si="25"/>
        <v>0.13508045663168303</v>
      </c>
      <c r="I173" s="2">
        <f t="shared" si="27"/>
        <v>6.9142486897583799</v>
      </c>
    </row>
    <row r="174" spans="2:9" x14ac:dyDescent="0.2">
      <c r="B174" t="s">
        <v>173</v>
      </c>
      <c r="C174" s="3">
        <v>100</v>
      </c>
      <c r="D174" s="3" t="b">
        <v>0</v>
      </c>
      <c r="E174" t="b">
        <v>1</v>
      </c>
      <c r="F174" s="5">
        <f t="shared" si="26"/>
        <v>2.1665275926862577</v>
      </c>
      <c r="G174" s="2">
        <f t="shared" si="24"/>
        <v>0.8972031490455834</v>
      </c>
      <c r="H174" s="5">
        <f t="shared" si="25"/>
        <v>0.10847296648314458</v>
      </c>
      <c r="I174" s="2">
        <f t="shared" si="27"/>
        <v>8.7279244521160653</v>
      </c>
    </row>
    <row r="175" spans="2:9" x14ac:dyDescent="0.2">
      <c r="B175" t="s">
        <v>174</v>
      </c>
      <c r="C175" s="3">
        <v>109</v>
      </c>
      <c r="D175" s="3" t="b">
        <v>0</v>
      </c>
      <c r="E175" t="b">
        <v>1</v>
      </c>
      <c r="F175" s="5">
        <f t="shared" si="26"/>
        <v>3.2147723653777618</v>
      </c>
      <c r="G175" s="2">
        <f t="shared" si="24"/>
        <v>0.96138641863842333</v>
      </c>
      <c r="H175" s="5">
        <f t="shared" si="25"/>
        <v>3.9378850272336167E-2</v>
      </c>
      <c r="I175" s="2">
        <f t="shared" si="27"/>
        <v>24.897623704883127</v>
      </c>
    </row>
    <row r="176" spans="2:9" x14ac:dyDescent="0.2">
      <c r="B176" t="s">
        <v>175</v>
      </c>
      <c r="C176" s="3">
        <v>115</v>
      </c>
      <c r="D176" s="3" t="b">
        <v>0</v>
      </c>
      <c r="E176" t="b">
        <v>1</v>
      </c>
      <c r="F176" s="5">
        <f t="shared" si="26"/>
        <v>3.9136022138387645</v>
      </c>
      <c r="G176" s="2">
        <f t="shared" si="24"/>
        <v>0.98042249155981354</v>
      </c>
      <c r="H176" s="5">
        <f t="shared" si="25"/>
        <v>1.9771686383844873E-2</v>
      </c>
      <c r="I176" s="2">
        <f t="shared" si="27"/>
        <v>50.079022800843873</v>
      </c>
    </row>
    <row r="177" spans="2:9" x14ac:dyDescent="0.2">
      <c r="B177" t="s">
        <v>176</v>
      </c>
      <c r="C177" s="3">
        <v>141</v>
      </c>
      <c r="D177" s="3" t="b">
        <v>0</v>
      </c>
      <c r="E177" t="b">
        <v>1</v>
      </c>
      <c r="F177" s="5">
        <f t="shared" si="26"/>
        <v>6.9418648905031084</v>
      </c>
      <c r="G177" s="2">
        <f t="shared" si="24"/>
        <v>0.99903446759075254</v>
      </c>
      <c r="H177" s="5">
        <f t="shared" si="25"/>
        <v>9.6599883592166384E-4</v>
      </c>
      <c r="I177" s="2">
        <f t="shared" si="27"/>
        <v>1034.6980153357663</v>
      </c>
    </row>
    <row r="178" spans="2:9" x14ac:dyDescent="0.2">
      <c r="B178" t="s">
        <v>177</v>
      </c>
      <c r="C178" s="3">
        <v>115</v>
      </c>
      <c r="D178" s="3" t="b">
        <v>1</v>
      </c>
      <c r="E178" t="b">
        <v>1</v>
      </c>
      <c r="F178" s="5">
        <f t="shared" si="26"/>
        <v>2.2853585056244223</v>
      </c>
      <c r="G178" s="2">
        <f t="shared" si="24"/>
        <v>0.90765715563520066</v>
      </c>
      <c r="H178" s="5">
        <f t="shared" si="25"/>
        <v>9.688855358239673E-2</v>
      </c>
      <c r="I178" s="2">
        <f t="shared" si="27"/>
        <v>9.8292094192974115</v>
      </c>
    </row>
    <row r="179" spans="2:9" x14ac:dyDescent="0.2">
      <c r="B179" t="s">
        <v>178</v>
      </c>
      <c r="C179" s="3">
        <v>133</v>
      </c>
      <c r="D179" s="3" t="b">
        <v>1</v>
      </c>
      <c r="E179" t="b">
        <v>1</v>
      </c>
      <c r="F179" s="5">
        <f t="shared" si="26"/>
        <v>4.3818480510074309</v>
      </c>
      <c r="G179" s="2">
        <f t="shared" si="24"/>
        <v>0.98765214328035777</v>
      </c>
      <c r="H179" s="5">
        <f t="shared" si="25"/>
        <v>1.2424724929625765E-2</v>
      </c>
      <c r="I179" s="2">
        <f t="shared" si="27"/>
        <v>79.985714582293042</v>
      </c>
    </row>
    <row r="180" spans="2:9" x14ac:dyDescent="0.2">
      <c r="B180" t="s">
        <v>179</v>
      </c>
      <c r="C180" s="3">
        <v>120</v>
      </c>
      <c r="D180" s="3" t="b">
        <v>0</v>
      </c>
      <c r="E180" t="b">
        <v>1</v>
      </c>
      <c r="F180" s="5">
        <f t="shared" si="26"/>
        <v>4.4959604208896007</v>
      </c>
      <c r="G180" s="2">
        <f t="shared" si="24"/>
        <v>0.98896907555263514</v>
      </c>
      <c r="H180" s="5">
        <f t="shared" si="25"/>
        <v>1.109221624805379E-2</v>
      </c>
      <c r="I180" s="2">
        <f t="shared" si="27"/>
        <v>89.654233448120536</v>
      </c>
    </row>
    <row r="181" spans="2:9" x14ac:dyDescent="0.2">
      <c r="B181" t="s">
        <v>180</v>
      </c>
      <c r="C181" s="3">
        <v>112</v>
      </c>
      <c r="D181" s="3" t="b">
        <v>1</v>
      </c>
      <c r="E181" t="b">
        <v>0</v>
      </c>
      <c r="F181" s="5">
        <f t="shared" si="26"/>
        <v>1.935943581393921</v>
      </c>
      <c r="G181" s="2">
        <f t="shared" si="24"/>
        <v>0.8739058262856344</v>
      </c>
      <c r="H181" s="5">
        <f t="shared" si="25"/>
        <v>2.070726240771267</v>
      </c>
      <c r="I181" s="2">
        <f t="shared" si="27"/>
        <v>6.9305805378862813</v>
      </c>
    </row>
    <row r="182" spans="2:9" x14ac:dyDescent="0.2">
      <c r="B182" t="s">
        <v>181</v>
      </c>
      <c r="C182" s="3">
        <v>107</v>
      </c>
      <c r="D182" s="3" t="b">
        <v>1</v>
      </c>
      <c r="E182" t="b">
        <v>1</v>
      </c>
      <c r="F182" s="5">
        <f t="shared" si="26"/>
        <v>1.3535853743430866</v>
      </c>
      <c r="G182" s="2">
        <f t="shared" si="24"/>
        <v>0.79471517490145793</v>
      </c>
      <c r="H182" s="5">
        <f t="shared" si="25"/>
        <v>0.22977149908624067</v>
      </c>
      <c r="I182" s="2">
        <f t="shared" si="27"/>
        <v>3.8712806683103538</v>
      </c>
    </row>
    <row r="183" spans="2:9" x14ac:dyDescent="0.2">
      <c r="B183" t="s">
        <v>182</v>
      </c>
      <c r="C183" s="3">
        <v>107</v>
      </c>
      <c r="D183" s="3" t="b">
        <v>0</v>
      </c>
      <c r="E183" t="b">
        <v>1</v>
      </c>
      <c r="F183" s="5">
        <f t="shared" si="26"/>
        <v>2.9818290825574287</v>
      </c>
      <c r="G183" s="2">
        <f t="shared" si="24"/>
        <v>0.95174644161778288</v>
      </c>
      <c r="H183" s="5">
        <f t="shared" si="25"/>
        <v>4.9456622504788147E-2</v>
      </c>
      <c r="I183" s="2">
        <f t="shared" si="27"/>
        <v>19.723860240088165</v>
      </c>
    </row>
    <row r="184" spans="2:9" x14ac:dyDescent="0.2">
      <c r="B184" t="s">
        <v>183</v>
      </c>
      <c r="C184" s="3">
        <v>123</v>
      </c>
      <c r="D184" s="3" t="b">
        <v>1</v>
      </c>
      <c r="E184" t="b">
        <v>0</v>
      </c>
      <c r="F184" s="5">
        <f t="shared" si="26"/>
        <v>3.2171316369057581</v>
      </c>
      <c r="G184" s="2">
        <f t="shared" si="24"/>
        <v>0.96147390559396373</v>
      </c>
      <c r="H184" s="5">
        <f t="shared" si="25"/>
        <v>3.2564194904951842</v>
      </c>
      <c r="I184" s="2">
        <f t="shared" si="27"/>
        <v>24.956433306235201</v>
      </c>
    </row>
    <row r="185" spans="2:9" x14ac:dyDescent="0.2">
      <c r="B185" t="s">
        <v>184</v>
      </c>
      <c r="C185" s="3">
        <v>109</v>
      </c>
      <c r="D185" s="3" t="b">
        <v>1</v>
      </c>
      <c r="E185" t="b">
        <v>1</v>
      </c>
      <c r="F185" s="5">
        <f t="shared" si="26"/>
        <v>1.5865286571634196</v>
      </c>
      <c r="G185" s="2">
        <f t="shared" si="24"/>
        <v>0.83012714878172655</v>
      </c>
      <c r="H185" s="5">
        <f t="shared" si="25"/>
        <v>0.18617639862079793</v>
      </c>
      <c r="I185" s="2">
        <f t="shared" si="27"/>
        <v>4.8867558460832417</v>
      </c>
    </row>
    <row r="186" spans="2:9" x14ac:dyDescent="0.2">
      <c r="B186" t="s">
        <v>185</v>
      </c>
      <c r="C186" s="3">
        <v>108</v>
      </c>
      <c r="D186" s="3" t="b">
        <v>0</v>
      </c>
      <c r="E186" t="b">
        <v>1</v>
      </c>
      <c r="F186" s="5">
        <f t="shared" si="26"/>
        <v>3.0983007239675953</v>
      </c>
      <c r="G186" s="2">
        <f t="shared" si="24"/>
        <v>0.9568225971436537</v>
      </c>
      <c r="H186" s="5">
        <f t="shared" si="25"/>
        <v>4.4137278648630519E-2</v>
      </c>
      <c r="I186" s="2">
        <f t="shared" si="27"/>
        <v>22.160262865440494</v>
      </c>
    </row>
    <row r="187" spans="2:9" x14ac:dyDescent="0.2">
      <c r="B187" t="s">
        <v>186</v>
      </c>
      <c r="C187" s="3">
        <v>108</v>
      </c>
      <c r="D187" s="3" t="b">
        <v>0</v>
      </c>
      <c r="E187" t="b">
        <v>1</v>
      </c>
      <c r="F187" s="5">
        <f t="shared" si="26"/>
        <v>3.0983007239675953</v>
      </c>
      <c r="G187" s="2">
        <f t="shared" si="24"/>
        <v>0.9568225971436537</v>
      </c>
      <c r="H187" s="5">
        <f t="shared" si="25"/>
        <v>4.4137278648630519E-2</v>
      </c>
      <c r="I187" s="2">
        <f t="shared" si="27"/>
        <v>22.160262865440494</v>
      </c>
    </row>
    <row r="188" spans="2:9" x14ac:dyDescent="0.2">
      <c r="B188" t="s">
        <v>187</v>
      </c>
      <c r="C188" s="3">
        <v>132</v>
      </c>
      <c r="D188" s="3" t="b">
        <v>1</v>
      </c>
      <c r="E188" t="b">
        <v>1</v>
      </c>
      <c r="F188" s="5">
        <f t="shared" si="26"/>
        <v>4.2653764095972626</v>
      </c>
      <c r="G188" s="2">
        <f t="shared" si="24"/>
        <v>0.98614799441818635</v>
      </c>
      <c r="H188" s="5">
        <f t="shared" si="25"/>
        <v>1.394883988393333E-2</v>
      </c>
      <c r="I188" s="2">
        <f t="shared" si="27"/>
        <v>71.191712174365833</v>
      </c>
    </row>
    <row r="189" spans="2:9" x14ac:dyDescent="0.2">
      <c r="B189" t="s">
        <v>188</v>
      </c>
      <c r="C189" s="3">
        <v>122</v>
      </c>
      <c r="D189" s="3" t="b">
        <v>0</v>
      </c>
      <c r="E189" t="b">
        <v>1</v>
      </c>
      <c r="F189" s="5">
        <f t="shared" si="26"/>
        <v>4.7289037037099337</v>
      </c>
      <c r="G189" s="2">
        <f t="shared" si="24"/>
        <v>0.99124124095974708</v>
      </c>
      <c r="H189" s="5">
        <f t="shared" si="25"/>
        <v>8.7973424305089754E-3</v>
      </c>
      <c r="I189" s="2">
        <f t="shared" si="27"/>
        <v>113.17142490212015</v>
      </c>
    </row>
    <row r="190" spans="2:9" x14ac:dyDescent="0.2">
      <c r="B190" t="s">
        <v>189</v>
      </c>
      <c r="C190" s="3">
        <v>108</v>
      </c>
      <c r="D190" s="3" t="b">
        <v>0</v>
      </c>
      <c r="E190" t="b">
        <v>1</v>
      </c>
      <c r="F190" s="5">
        <f t="shared" si="26"/>
        <v>3.0983007239675953</v>
      </c>
      <c r="G190" s="2">
        <f t="shared" si="24"/>
        <v>0.9568225971436537</v>
      </c>
      <c r="H190" s="5">
        <f t="shared" si="25"/>
        <v>4.4137278648630519E-2</v>
      </c>
      <c r="I190" s="2">
        <f t="shared" si="27"/>
        <v>22.160262865440494</v>
      </c>
    </row>
    <row r="191" spans="2:9" x14ac:dyDescent="0.2">
      <c r="B191" t="s">
        <v>190</v>
      </c>
      <c r="C191" s="3">
        <v>105</v>
      </c>
      <c r="D191" s="3" t="b">
        <v>0</v>
      </c>
      <c r="E191" t="b">
        <v>1</v>
      </c>
      <c r="F191" s="5">
        <f t="shared" si="26"/>
        <v>2.7488857997370939</v>
      </c>
      <c r="G191" s="2">
        <f t="shared" si="24"/>
        <v>0.93985039312754959</v>
      </c>
      <c r="H191" s="5">
        <f t="shared" si="25"/>
        <v>6.2034572632074673E-2</v>
      </c>
      <c r="I191" s="2">
        <f t="shared" si="27"/>
        <v>15.625212565736955</v>
      </c>
    </row>
    <row r="192" spans="2:9" x14ac:dyDescent="0.2">
      <c r="B192" t="s">
        <v>191</v>
      </c>
      <c r="C192" s="3">
        <v>107</v>
      </c>
      <c r="D192" s="3" t="b">
        <v>1</v>
      </c>
      <c r="E192" t="b">
        <v>1</v>
      </c>
      <c r="F192" s="5">
        <f t="shared" si="26"/>
        <v>1.3535853743430866</v>
      </c>
      <c r="G192" s="2">
        <f t="shared" si="24"/>
        <v>0.79471517490145793</v>
      </c>
      <c r="H192" s="5">
        <f t="shared" si="25"/>
        <v>0.22977149908624067</v>
      </c>
      <c r="I192" s="2">
        <f t="shared" si="27"/>
        <v>3.8712806683103538</v>
      </c>
    </row>
    <row r="193" spans="2:9" x14ac:dyDescent="0.2">
      <c r="B193" t="s">
        <v>192</v>
      </c>
      <c r="C193" s="3">
        <v>106</v>
      </c>
      <c r="D193" s="3" t="b">
        <v>1</v>
      </c>
      <c r="E193" t="b">
        <v>1</v>
      </c>
      <c r="F193" s="5">
        <f t="shared" si="26"/>
        <v>1.2371137329329183</v>
      </c>
      <c r="G193" s="2">
        <f t="shared" si="24"/>
        <v>0.77506121815959084</v>
      </c>
      <c r="H193" s="5">
        <f t="shared" si="25"/>
        <v>0.25481326157476292</v>
      </c>
      <c r="I193" s="2">
        <f t="shared" si="27"/>
        <v>3.4456540211437878</v>
      </c>
    </row>
    <row r="194" spans="2:9" x14ac:dyDescent="0.2">
      <c r="B194" t="s">
        <v>193</v>
      </c>
      <c r="C194" s="3">
        <v>146</v>
      </c>
      <c r="D194" s="3" t="b">
        <v>0</v>
      </c>
      <c r="E194" t="b">
        <v>1</v>
      </c>
      <c r="F194" s="5">
        <f t="shared" si="26"/>
        <v>7.5242230975539428</v>
      </c>
      <c r="G194" s="2">
        <f t="shared" si="24"/>
        <v>0.9994604433638441</v>
      </c>
      <c r="H194" s="5">
        <f t="shared" si="25"/>
        <v>5.3970224921773052E-4</v>
      </c>
      <c r="I194" s="2">
        <f t="shared" si="27"/>
        <v>1852.3735533764539</v>
      </c>
    </row>
    <row r="195" spans="2:9" x14ac:dyDescent="0.2">
      <c r="B195" t="s">
        <v>194</v>
      </c>
      <c r="C195" s="3">
        <v>106</v>
      </c>
      <c r="D195" s="3" t="b">
        <v>0</v>
      </c>
      <c r="E195" t="b">
        <v>1</v>
      </c>
      <c r="F195" s="5">
        <f t="shared" si="26"/>
        <v>2.8653574411472604</v>
      </c>
      <c r="G195" s="2">
        <f t="shared" si="24"/>
        <v>0.94610712084376336</v>
      </c>
      <c r="H195" s="5">
        <f t="shared" si="25"/>
        <v>5.5399480776689457E-2</v>
      </c>
      <c r="I195" s="2">
        <f t="shared" si="27"/>
        <v>17.555327079501097</v>
      </c>
    </row>
    <row r="196" spans="2:9" x14ac:dyDescent="0.2">
      <c r="B196" t="s">
        <v>195</v>
      </c>
      <c r="C196" s="3">
        <v>106</v>
      </c>
      <c r="D196" s="3" t="b">
        <v>1</v>
      </c>
      <c r="E196" t="b">
        <v>1</v>
      </c>
      <c r="F196" s="5">
        <f t="shared" si="26"/>
        <v>1.2371137329329183</v>
      </c>
      <c r="G196" s="2">
        <f t="shared" si="24"/>
        <v>0.77506121815959084</v>
      </c>
      <c r="H196" s="5">
        <f t="shared" si="25"/>
        <v>0.25481326157476292</v>
      </c>
      <c r="I196" s="2">
        <f t="shared" si="27"/>
        <v>3.4456540211437878</v>
      </c>
    </row>
    <row r="197" spans="2:9" x14ac:dyDescent="0.2">
      <c r="B197" t="s">
        <v>196</v>
      </c>
      <c r="C197" s="3">
        <v>97</v>
      </c>
      <c r="D197" s="3" t="b">
        <v>1</v>
      </c>
      <c r="E197" t="b">
        <v>1</v>
      </c>
      <c r="F197" s="5">
        <f t="shared" si="26"/>
        <v>0.18886896024141597</v>
      </c>
      <c r="G197" s="2">
        <f t="shared" si="24"/>
        <v>0.54707737985544469</v>
      </c>
      <c r="H197" s="5">
        <f t="shared" si="25"/>
        <v>0.60316502430641505</v>
      </c>
      <c r="I197" s="2">
        <f t="shared" si="27"/>
        <v>1.2078826614595641</v>
      </c>
    </row>
    <row r="198" spans="2:9" x14ac:dyDescent="0.2">
      <c r="B198" t="s">
        <v>197</v>
      </c>
      <c r="C198" s="3">
        <v>113</v>
      </c>
      <c r="D198" s="3" t="b">
        <v>0</v>
      </c>
      <c r="E198" t="b">
        <v>1</v>
      </c>
      <c r="F198" s="5">
        <f t="shared" si="26"/>
        <v>3.6806589310184297</v>
      </c>
      <c r="G198" s="2">
        <f t="shared" si="24"/>
        <v>0.97541337911069537</v>
      </c>
      <c r="H198" s="5">
        <f t="shared" si="25"/>
        <v>2.489391926273735E-2</v>
      </c>
      <c r="I198" s="2">
        <f t="shared" si="27"/>
        <v>39.672526920322341</v>
      </c>
    </row>
    <row r="199" spans="2:9" x14ac:dyDescent="0.2">
      <c r="B199" t="s">
        <v>198</v>
      </c>
      <c r="C199" s="3">
        <v>93</v>
      </c>
      <c r="D199" s="3" t="b">
        <v>0</v>
      </c>
      <c r="E199" t="b">
        <v>0</v>
      </c>
      <c r="F199" s="5">
        <f t="shared" si="26"/>
        <v>1.3512261028150885</v>
      </c>
      <c r="G199" s="2">
        <f t="shared" si="24"/>
        <v>0.7943300087150843</v>
      </c>
      <c r="H199" s="5">
        <f t="shared" si="25"/>
        <v>1.5814823787948851</v>
      </c>
      <c r="I199" s="2">
        <f t="shared" si="27"/>
        <v>3.8621580316726654</v>
      </c>
    </row>
    <row r="200" spans="2:9" x14ac:dyDescent="0.2">
      <c r="B200" t="s">
        <v>199</v>
      </c>
      <c r="C200" s="3">
        <v>113</v>
      </c>
      <c r="D200" s="3" t="b">
        <v>0</v>
      </c>
      <c r="E200" t="b">
        <v>1</v>
      </c>
      <c r="F200" s="5">
        <f t="shared" si="26"/>
        <v>3.6806589310184297</v>
      </c>
      <c r="G200" s="2">
        <f t="shared" ref="G200:G207" si="28">1/(1+EXP(-F200))</f>
        <v>0.97541337911069537</v>
      </c>
      <c r="H200" s="5">
        <f t="shared" ref="H200:H207" si="29">-(E200*LN(G200)+(1-E200)*LN(1-G200))</f>
        <v>2.489391926273735E-2</v>
      </c>
      <c r="I200" s="2">
        <f t="shared" si="27"/>
        <v>39.672526920322341</v>
      </c>
    </row>
    <row r="201" spans="2:9" x14ac:dyDescent="0.2">
      <c r="B201" t="s">
        <v>200</v>
      </c>
      <c r="C201" s="3">
        <v>95</v>
      </c>
      <c r="D201" s="3" t="b">
        <v>0</v>
      </c>
      <c r="E201" t="b">
        <v>1</v>
      </c>
      <c r="F201" s="5">
        <f t="shared" ref="F201:F207" si="30">$B$5+$C$5*C201+$D$5*D201</f>
        <v>1.5841693856354233</v>
      </c>
      <c r="G201" s="2">
        <f t="shared" si="28"/>
        <v>0.82979419442282532</v>
      </c>
      <c r="H201" s="5">
        <f t="shared" si="29"/>
        <v>0.18657756746500814</v>
      </c>
      <c r="I201" s="2">
        <f t="shared" ref="I201:I207" si="31">EXP(F201)</f>
        <v>4.8752402516997577</v>
      </c>
    </row>
    <row r="202" spans="2:9" x14ac:dyDescent="0.2">
      <c r="B202" t="s">
        <v>201</v>
      </c>
      <c r="C202" s="3">
        <v>125</v>
      </c>
      <c r="D202" s="3" t="b">
        <v>0</v>
      </c>
      <c r="E202" t="b">
        <v>1</v>
      </c>
      <c r="F202" s="5">
        <f t="shared" si="30"/>
        <v>5.0783186279404351</v>
      </c>
      <c r="G202" s="2">
        <f t="shared" si="28"/>
        <v>0.99380820143789927</v>
      </c>
      <c r="H202" s="5">
        <f t="shared" si="29"/>
        <v>6.2110472439250494E-3</v>
      </c>
      <c r="I202" s="2">
        <f t="shared" si="31"/>
        <v>160.50396205084564</v>
      </c>
    </row>
    <row r="203" spans="2:9" x14ac:dyDescent="0.2">
      <c r="B203" t="s">
        <v>202</v>
      </c>
      <c r="C203" s="3">
        <v>111</v>
      </c>
      <c r="D203" s="3" t="b">
        <v>0</v>
      </c>
      <c r="E203" t="b">
        <v>1</v>
      </c>
      <c r="F203" s="5">
        <f t="shared" si="30"/>
        <v>3.4477156481980966</v>
      </c>
      <c r="G203" s="2">
        <f t="shared" si="28"/>
        <v>0.96916294332095332</v>
      </c>
      <c r="H203" s="5">
        <f t="shared" si="29"/>
        <v>3.132252506605894E-2</v>
      </c>
      <c r="I203" s="2">
        <f t="shared" si="31"/>
        <v>31.428516456938169</v>
      </c>
    </row>
    <row r="204" spans="2:9" x14ac:dyDescent="0.2">
      <c r="B204" t="s">
        <v>203</v>
      </c>
      <c r="C204" s="3">
        <v>105</v>
      </c>
      <c r="D204" s="3" t="b">
        <v>0</v>
      </c>
      <c r="E204" t="b">
        <v>1</v>
      </c>
      <c r="F204" s="5">
        <f t="shared" si="30"/>
        <v>2.7488857997370939</v>
      </c>
      <c r="G204" s="2">
        <f t="shared" si="28"/>
        <v>0.93985039312754959</v>
      </c>
      <c r="H204" s="5">
        <f t="shared" si="29"/>
        <v>6.2034572632074673E-2</v>
      </c>
      <c r="I204" s="2">
        <f t="shared" si="31"/>
        <v>15.625212565736955</v>
      </c>
    </row>
    <row r="205" spans="2:9" x14ac:dyDescent="0.2">
      <c r="B205" t="s">
        <v>204</v>
      </c>
      <c r="C205" s="3">
        <v>115</v>
      </c>
      <c r="D205" s="3" t="b">
        <v>0</v>
      </c>
      <c r="E205" t="b">
        <v>1</v>
      </c>
      <c r="F205" s="5">
        <f t="shared" si="30"/>
        <v>3.9136022138387645</v>
      </c>
      <c r="G205" s="2">
        <f t="shared" si="28"/>
        <v>0.98042249155981354</v>
      </c>
      <c r="H205" s="5">
        <f t="shared" si="29"/>
        <v>1.9771686383844873E-2</v>
      </c>
      <c r="I205" s="2">
        <f t="shared" si="31"/>
        <v>50.079022800843873</v>
      </c>
    </row>
    <row r="206" spans="2:9" x14ac:dyDescent="0.2">
      <c r="B206" t="s">
        <v>205</v>
      </c>
      <c r="C206" s="3">
        <v>160</v>
      </c>
      <c r="D206" s="3" t="b">
        <v>0</v>
      </c>
      <c r="E206" t="b">
        <v>1</v>
      </c>
      <c r="F206" s="5">
        <f t="shared" si="30"/>
        <v>9.1548260772962813</v>
      </c>
      <c r="G206" s="2">
        <f t="shared" si="28"/>
        <v>0.99989430276032298</v>
      </c>
      <c r="H206" s="5">
        <f t="shared" si="29"/>
        <v>1.0570282602389826E-4</v>
      </c>
      <c r="I206" s="2">
        <f t="shared" si="31"/>
        <v>9459.9850082802586</v>
      </c>
    </row>
    <row r="207" spans="2:9" x14ac:dyDescent="0.2">
      <c r="B207" t="s">
        <v>206</v>
      </c>
      <c r="C207" s="3">
        <v>95</v>
      </c>
      <c r="D207" s="3" t="b">
        <v>0</v>
      </c>
      <c r="E207" t="b">
        <v>1</v>
      </c>
      <c r="F207" s="5">
        <f t="shared" si="30"/>
        <v>1.5841693856354233</v>
      </c>
      <c r="G207" s="2">
        <f t="shared" si="28"/>
        <v>0.82979419442282532</v>
      </c>
      <c r="H207" s="5">
        <f t="shared" si="29"/>
        <v>0.18657756746500814</v>
      </c>
      <c r="I207" s="2">
        <f t="shared" si="31"/>
        <v>4.8752402516997577</v>
      </c>
    </row>
  </sheetData>
  <mergeCells count="5">
    <mergeCell ref="AC7:AD7"/>
    <mergeCell ref="AE7:AF7"/>
    <mergeCell ref="AG7:AH7"/>
    <mergeCell ref="AI7:AK7"/>
    <mergeCell ref="AL7:AN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C62F-ECAA-448F-A78C-500059E18F4F}">
  <dimension ref="A1:AD201"/>
  <sheetViews>
    <sheetView zoomScale="86" workbookViewId="0">
      <selection activeCell="AG24" sqref="AG24"/>
    </sheetView>
  </sheetViews>
  <sheetFormatPr baseColWidth="10" defaultColWidth="8.83203125" defaultRowHeight="15" x14ac:dyDescent="0.2"/>
  <cols>
    <col min="4" max="4" width="8.83203125" customWidth="1"/>
    <col min="6" max="6" width="13.33203125" bestFit="1" customWidth="1"/>
    <col min="7" max="7" width="9.33203125" bestFit="1" customWidth="1"/>
    <col min="9" max="9" width="10.83203125" bestFit="1" customWidth="1"/>
    <col min="10" max="10" width="9.83203125" bestFit="1" customWidth="1"/>
    <col min="19" max="20" width="10.33203125" bestFit="1" customWidth="1"/>
    <col min="21" max="21" width="12" bestFit="1" customWidth="1"/>
    <col min="22" max="22" width="9.1640625" customWidth="1"/>
    <col min="23" max="23" width="9.83203125" bestFit="1" customWidth="1"/>
    <col min="27" max="27" width="9.83203125" bestFit="1" customWidth="1"/>
  </cols>
  <sheetData>
    <row r="1" spans="1:30" s="1" customFormat="1" ht="48" x14ac:dyDescent="0.2">
      <c r="A1" s="1" t="s">
        <v>208</v>
      </c>
      <c r="B1" s="1" t="s">
        <v>261</v>
      </c>
      <c r="C1" s="1" t="s">
        <v>260</v>
      </c>
      <c r="E1" s="1" t="s">
        <v>259</v>
      </c>
      <c r="G1" s="1" t="s">
        <v>258</v>
      </c>
      <c r="H1" s="1" t="s">
        <v>257</v>
      </c>
      <c r="S1" s="43"/>
      <c r="T1" s="43"/>
      <c r="U1" s="43"/>
      <c r="V1" s="43"/>
      <c r="W1" s="43"/>
      <c r="X1" s="43"/>
      <c r="Y1" s="43"/>
      <c r="Z1" s="43"/>
      <c r="AA1" s="43"/>
      <c r="AB1" s="43"/>
      <c r="AC1" s="43"/>
      <c r="AD1" s="43"/>
    </row>
    <row r="2" spans="1:30" x14ac:dyDescent="0.2">
      <c r="A2" s="3">
        <v>122.36119709583822</v>
      </c>
      <c r="B2">
        <v>1</v>
      </c>
      <c r="C2" t="b">
        <v>1</v>
      </c>
      <c r="D2">
        <f>$K$2+$K$3*A2</f>
        <v>3.0482802312872703E-2</v>
      </c>
      <c r="E2">
        <f t="shared" ref="E2:E33" si="0">MAX(D2,-700)</f>
        <v>3.0482802312872703E-2</v>
      </c>
      <c r="F2">
        <f t="shared" ref="F2:F33" si="1">1/(1+EXP(-E2))</f>
        <v>0.5076201105360113</v>
      </c>
      <c r="G2" s="2">
        <f t="shared" ref="G2:G33" si="2">MAX(MIN(F2,1-EXP(-20)),EXP(-20))</f>
        <v>0.5076201105360113</v>
      </c>
      <c r="H2">
        <f t="shared" ref="H2:H33" si="3">C2*LN(G2)+(1-C2)*LN(1-G2)</f>
        <v>-0.67802192506144043</v>
      </c>
      <c r="J2" t="s">
        <v>256</v>
      </c>
      <c r="K2">
        <v>-3.6658733135689214</v>
      </c>
      <c r="N2">
        <f>LN(0.01)</f>
        <v>-4.6051701859880909</v>
      </c>
      <c r="W2" t="s">
        <v>255</v>
      </c>
      <c r="Z2" s="1"/>
      <c r="AC2" s="1"/>
    </row>
    <row r="3" spans="1:30" x14ac:dyDescent="0.2">
      <c r="A3" s="3">
        <v>94.809407132016261</v>
      </c>
      <c r="B3">
        <v>0</v>
      </c>
      <c r="C3" t="b">
        <v>1</v>
      </c>
      <c r="D3">
        <f t="shared" ref="D3:D34" si="4">$K$2+$K$3*A3+$K$4*B3</f>
        <v>-0.80181722215074691</v>
      </c>
      <c r="E3">
        <f t="shared" si="0"/>
        <v>-0.80181722215074691</v>
      </c>
      <c r="F3">
        <f t="shared" si="1"/>
        <v>0.30963693169088147</v>
      </c>
      <c r="G3" s="2">
        <f t="shared" si="2"/>
        <v>0.30963693169088147</v>
      </c>
      <c r="H3">
        <f t="shared" si="3"/>
        <v>-1.1723548559736214</v>
      </c>
      <c r="J3" t="s">
        <v>254</v>
      </c>
      <c r="K3">
        <v>3.0208564509111979E-2</v>
      </c>
      <c r="N3">
        <f>LN(0.99)</f>
        <v>-1.0050335853501451E-2</v>
      </c>
      <c r="S3" s="2"/>
      <c r="T3" s="2"/>
      <c r="U3" s="3"/>
      <c r="V3" s="3"/>
      <c r="W3" s="4">
        <v>0</v>
      </c>
      <c r="X3" s="9">
        <f t="shared" ref="X3:X13" si="5">COUNTIFS($G:$G,"&gt;="&amp;W2,$G:$G,"&lt;"&amp;W3,$C:$C,TRUE)</f>
        <v>0</v>
      </c>
      <c r="Y3" s="9">
        <f t="shared" ref="Y3:Y13" si="6">COUNTIFS($G:$G,"&gt;="&amp;W2,$G:$G,"&lt;"&amp;W3,$C:$C,FALSE)</f>
        <v>0</v>
      </c>
    </row>
    <row r="4" spans="1:30" x14ac:dyDescent="0.2">
      <c r="A4" s="3">
        <v>158.04376428435648</v>
      </c>
      <c r="B4">
        <v>1</v>
      </c>
      <c r="C4" t="b">
        <v>1</v>
      </c>
      <c r="D4">
        <f t="shared" si="4"/>
        <v>1.108401935077949</v>
      </c>
      <c r="E4">
        <f t="shared" si="0"/>
        <v>1.108401935077949</v>
      </c>
      <c r="F4">
        <f t="shared" si="1"/>
        <v>0.75183106271408018</v>
      </c>
      <c r="G4" s="2">
        <f t="shared" si="2"/>
        <v>0.75183106271408018</v>
      </c>
      <c r="H4">
        <f t="shared" si="3"/>
        <v>-0.28524363091620347</v>
      </c>
      <c r="J4" t="s">
        <v>253</v>
      </c>
      <c r="K4">
        <v>0</v>
      </c>
      <c r="S4" s="2"/>
      <c r="T4" s="2"/>
      <c r="U4" s="3"/>
      <c r="V4" s="2" t="s">
        <v>252</v>
      </c>
      <c r="W4" s="4">
        <v>0.1</v>
      </c>
      <c r="X4" s="9">
        <f t="shared" si="5"/>
        <v>0</v>
      </c>
      <c r="Y4" s="9">
        <f t="shared" si="6"/>
        <v>1</v>
      </c>
      <c r="Z4">
        <f t="shared" ref="Z4:Z13" si="7">X4/(X4+Y4)</f>
        <v>0</v>
      </c>
      <c r="AA4" s="4"/>
      <c r="AC4">
        <v>0.05</v>
      </c>
      <c r="AD4" s="4"/>
    </row>
    <row r="5" spans="1:30" x14ac:dyDescent="0.2">
      <c r="A5" s="3">
        <v>216.12081757268092</v>
      </c>
      <c r="B5">
        <v>0</v>
      </c>
      <c r="C5" t="b">
        <v>1</v>
      </c>
      <c r="D5">
        <f t="shared" si="4"/>
        <v>2.8628263458374317</v>
      </c>
      <c r="E5">
        <f t="shared" si="0"/>
        <v>2.8628263458374317</v>
      </c>
      <c r="F5">
        <f t="shared" si="1"/>
        <v>0.94597791843210677</v>
      </c>
      <c r="G5" s="2">
        <f t="shared" si="2"/>
        <v>0.94597791843210677</v>
      </c>
      <c r="H5">
        <f t="shared" si="3"/>
        <v>-5.553605224063049E-2</v>
      </c>
      <c r="J5" t="s">
        <v>251</v>
      </c>
      <c r="K5">
        <f>-SUM(H2:H201)</f>
        <v>104.3961788258308</v>
      </c>
      <c r="S5" s="2"/>
      <c r="T5" s="2"/>
      <c r="U5" s="3"/>
      <c r="V5" s="2" t="s">
        <v>250</v>
      </c>
      <c r="W5" s="4">
        <v>0.2</v>
      </c>
      <c r="X5" s="9">
        <f t="shared" si="5"/>
        <v>2</v>
      </c>
      <c r="Y5" s="9">
        <f t="shared" si="6"/>
        <v>31</v>
      </c>
      <c r="Z5">
        <f t="shared" si="7"/>
        <v>6.0606060606060608E-2</v>
      </c>
      <c r="AA5" s="4"/>
      <c r="AC5">
        <v>0.15</v>
      </c>
      <c r="AD5" s="4"/>
    </row>
    <row r="6" spans="1:30" x14ac:dyDescent="0.2">
      <c r="A6" s="3">
        <v>142.87531166215837</v>
      </c>
      <c r="B6">
        <v>1</v>
      </c>
      <c r="C6" t="b">
        <v>1</v>
      </c>
      <c r="D6">
        <f t="shared" si="4"/>
        <v>0.65018475553686894</v>
      </c>
      <c r="E6">
        <f t="shared" si="0"/>
        <v>0.65018475553686894</v>
      </c>
      <c r="F6">
        <f t="shared" si="1"/>
        <v>0.65705209570366152</v>
      </c>
      <c r="G6" s="2">
        <f t="shared" si="2"/>
        <v>0.65705209570366152</v>
      </c>
      <c r="H6">
        <f t="shared" si="3"/>
        <v>-0.41999197033260971</v>
      </c>
      <c r="S6" s="2"/>
      <c r="T6" s="2"/>
      <c r="U6" s="6"/>
      <c r="V6" s="2" t="s">
        <v>249</v>
      </c>
      <c r="W6" s="4">
        <v>0.3</v>
      </c>
      <c r="X6" s="9">
        <f t="shared" si="5"/>
        <v>4</v>
      </c>
      <c r="Y6" s="9">
        <f t="shared" si="6"/>
        <v>22</v>
      </c>
      <c r="Z6">
        <f t="shared" si="7"/>
        <v>0.15384615384615385</v>
      </c>
      <c r="AA6" s="4"/>
      <c r="AC6">
        <v>0.25</v>
      </c>
      <c r="AD6" s="4"/>
    </row>
    <row r="7" spans="1:30" x14ac:dyDescent="0.2">
      <c r="A7" s="3">
        <v>65.474966458992341</v>
      </c>
      <c r="B7">
        <v>1</v>
      </c>
      <c r="C7" t="b">
        <v>0</v>
      </c>
      <c r="D7">
        <f t="shared" si="4"/>
        <v>-1.6879685655605081</v>
      </c>
      <c r="E7">
        <f t="shared" si="0"/>
        <v>-1.6879685655605081</v>
      </c>
      <c r="F7">
        <f t="shared" si="1"/>
        <v>0.15604318036459847</v>
      </c>
      <c r="G7" s="2">
        <f t="shared" si="2"/>
        <v>0.15604318036459847</v>
      </c>
      <c r="H7">
        <f t="shared" si="3"/>
        <v>-0.16965394726440719</v>
      </c>
      <c r="S7" s="2"/>
      <c r="T7" s="2"/>
      <c r="U7" s="6"/>
      <c r="V7" s="2" t="s">
        <v>248</v>
      </c>
      <c r="W7" s="4">
        <v>0.4</v>
      </c>
      <c r="X7" s="9">
        <f t="shared" si="5"/>
        <v>17</v>
      </c>
      <c r="Y7" s="9">
        <f t="shared" si="6"/>
        <v>17</v>
      </c>
      <c r="Z7">
        <f t="shared" si="7"/>
        <v>0.5</v>
      </c>
      <c r="AA7" s="4"/>
      <c r="AC7">
        <v>0.35</v>
      </c>
      <c r="AD7" s="4"/>
    </row>
    <row r="8" spans="1:30" x14ac:dyDescent="0.2">
      <c r="A8" s="3">
        <v>87.0219017548648</v>
      </c>
      <c r="B8">
        <v>0</v>
      </c>
      <c r="C8" t="b">
        <v>0</v>
      </c>
      <c r="D8">
        <f t="shared" si="4"/>
        <v>-1.0370665807014832</v>
      </c>
      <c r="E8">
        <f t="shared" si="0"/>
        <v>-1.0370665807014832</v>
      </c>
      <c r="F8">
        <f t="shared" si="1"/>
        <v>0.2617163955898677</v>
      </c>
      <c r="G8" s="2">
        <f t="shared" si="2"/>
        <v>0.2617163955898677</v>
      </c>
      <c r="H8">
        <f t="shared" si="3"/>
        <v>-0.30342724038270946</v>
      </c>
      <c r="S8" s="2"/>
      <c r="T8" s="2"/>
      <c r="U8" s="6"/>
      <c r="V8" s="2" t="s">
        <v>247</v>
      </c>
      <c r="W8" s="4">
        <v>0.5</v>
      </c>
      <c r="X8" s="9">
        <f t="shared" si="5"/>
        <v>11</v>
      </c>
      <c r="Y8" s="9">
        <f t="shared" si="6"/>
        <v>9</v>
      </c>
      <c r="Z8">
        <f t="shared" si="7"/>
        <v>0.55000000000000004</v>
      </c>
      <c r="AA8" s="4"/>
      <c r="AC8">
        <v>0.45</v>
      </c>
      <c r="AD8" s="4"/>
    </row>
    <row r="9" spans="1:30" x14ac:dyDescent="0.2">
      <c r="A9" s="3">
        <v>59.556844110467495</v>
      </c>
      <c r="B9">
        <v>1</v>
      </c>
      <c r="C9" t="b">
        <v>0</v>
      </c>
      <c r="D9">
        <f t="shared" si="4"/>
        <v>-1.8667465462987383</v>
      </c>
      <c r="E9">
        <f t="shared" si="0"/>
        <v>-1.8667465462987383</v>
      </c>
      <c r="F9">
        <f t="shared" si="1"/>
        <v>0.13391862325990217</v>
      </c>
      <c r="G9" s="2">
        <f t="shared" si="2"/>
        <v>0.13391862325990217</v>
      </c>
      <c r="H9">
        <f t="shared" si="3"/>
        <v>-0.14377640631241392</v>
      </c>
      <c r="S9" s="2"/>
      <c r="T9" s="2"/>
      <c r="U9" s="6"/>
      <c r="V9" s="2" t="s">
        <v>246</v>
      </c>
      <c r="W9" s="4">
        <v>0.6</v>
      </c>
      <c r="X9" s="9">
        <f t="shared" si="5"/>
        <v>10</v>
      </c>
      <c r="Y9" s="9">
        <f t="shared" si="6"/>
        <v>6</v>
      </c>
      <c r="Z9">
        <f t="shared" si="7"/>
        <v>0.625</v>
      </c>
      <c r="AA9" s="4"/>
      <c r="AC9">
        <v>0.55000000000000004</v>
      </c>
      <c r="AD9" s="4"/>
    </row>
    <row r="10" spans="1:30" x14ac:dyDescent="0.2">
      <c r="A10" s="3">
        <v>107.58309353648364</v>
      </c>
      <c r="B10">
        <v>0</v>
      </c>
      <c r="C10" t="b">
        <v>1</v>
      </c>
      <c r="D10">
        <f t="shared" si="4"/>
        <v>-0.41594249238222725</v>
      </c>
      <c r="E10">
        <f t="shared" si="0"/>
        <v>-0.41594249238222725</v>
      </c>
      <c r="F10">
        <f t="shared" si="1"/>
        <v>0.39748808258551738</v>
      </c>
      <c r="G10" s="2">
        <f t="shared" si="2"/>
        <v>0.39748808258551738</v>
      </c>
      <c r="H10">
        <f t="shared" si="3"/>
        <v>-0.92259032625412452</v>
      </c>
      <c r="S10" s="2"/>
      <c r="T10" s="2"/>
      <c r="U10" s="6"/>
      <c r="V10" s="2" t="s">
        <v>245</v>
      </c>
      <c r="W10" s="4">
        <v>0.7</v>
      </c>
      <c r="X10" s="9">
        <f t="shared" si="5"/>
        <v>7</v>
      </c>
      <c r="Y10" s="9">
        <f t="shared" si="6"/>
        <v>6</v>
      </c>
      <c r="Z10">
        <f t="shared" si="7"/>
        <v>0.53846153846153844</v>
      </c>
      <c r="AA10" s="4"/>
      <c r="AC10">
        <v>0.65</v>
      </c>
      <c r="AD10" s="4"/>
    </row>
    <row r="11" spans="1:30" x14ac:dyDescent="0.2">
      <c r="A11" s="3">
        <v>124.22569622640705</v>
      </c>
      <c r="B11">
        <v>0</v>
      </c>
      <c r="C11" t="b">
        <v>1</v>
      </c>
      <c r="D11">
        <f t="shared" si="4"/>
        <v>8.6806644575844416E-2</v>
      </c>
      <c r="E11">
        <f t="shared" si="0"/>
        <v>8.6806644575844416E-2</v>
      </c>
      <c r="F11">
        <f t="shared" si="1"/>
        <v>0.52168804385859224</v>
      </c>
      <c r="G11" s="2">
        <f t="shared" si="2"/>
        <v>0.52168804385859224</v>
      </c>
      <c r="H11">
        <f t="shared" si="3"/>
        <v>-0.65068548687292593</v>
      </c>
      <c r="S11" s="2"/>
      <c r="T11" s="2"/>
      <c r="U11" s="6"/>
      <c r="V11" s="2" t="s">
        <v>244</v>
      </c>
      <c r="W11" s="4">
        <v>0.8</v>
      </c>
      <c r="X11" s="9">
        <f t="shared" si="5"/>
        <v>13</v>
      </c>
      <c r="Y11" s="9">
        <f t="shared" si="6"/>
        <v>3</v>
      </c>
      <c r="Z11">
        <f t="shared" si="7"/>
        <v>0.8125</v>
      </c>
      <c r="AA11" s="9">
        <f>COUNTIFS($G:$G,"&lt;"&amp;W11,$C:$C,TRUE)</f>
        <v>64</v>
      </c>
      <c r="AB11" s="9">
        <f>COUNTIFS($G:$G,"&lt;"&amp;W11,$C:$C,FALSE)</f>
        <v>95</v>
      </c>
      <c r="AC11">
        <v>0.75</v>
      </c>
      <c r="AD11" s="4"/>
    </row>
    <row r="12" spans="1:30" x14ac:dyDescent="0.2">
      <c r="A12" s="3">
        <v>55.990625872783035</v>
      </c>
      <c r="B12">
        <v>0</v>
      </c>
      <c r="C12" t="b">
        <v>0</v>
      </c>
      <c r="D12">
        <f t="shared" si="4"/>
        <v>-1.9744768799854009</v>
      </c>
      <c r="E12">
        <f t="shared" si="0"/>
        <v>-1.9744768799854009</v>
      </c>
      <c r="F12">
        <f t="shared" si="1"/>
        <v>0.12190883816132816</v>
      </c>
      <c r="G12" s="2">
        <f t="shared" si="2"/>
        <v>0.12190883816132816</v>
      </c>
      <c r="H12">
        <f t="shared" si="3"/>
        <v>-0.13000486176344481</v>
      </c>
      <c r="S12" s="2"/>
      <c r="T12" s="2"/>
      <c r="U12" s="2"/>
      <c r="V12" s="2" t="s">
        <v>243</v>
      </c>
      <c r="W12" s="4">
        <v>0.9</v>
      </c>
      <c r="X12" s="9">
        <f t="shared" si="5"/>
        <v>16</v>
      </c>
      <c r="Y12" s="9">
        <f t="shared" si="6"/>
        <v>4</v>
      </c>
      <c r="Z12">
        <f t="shared" si="7"/>
        <v>0.8</v>
      </c>
      <c r="AA12" s="9">
        <f>COUNTIFS($G:$G,"&gt;="&amp;W11,$C:$C,TRUE)</f>
        <v>35</v>
      </c>
      <c r="AB12" s="9">
        <f>COUNTIFS($G:$G,"&gt;="&amp;W11,$C:$C,FALSE)</f>
        <v>6</v>
      </c>
      <c r="AC12">
        <v>0.85</v>
      </c>
    </row>
    <row r="13" spans="1:30" x14ac:dyDescent="0.2">
      <c r="A13" s="3">
        <v>149.79543220933166</v>
      </c>
      <c r="B13">
        <v>0</v>
      </c>
      <c r="C13" t="b">
        <v>1</v>
      </c>
      <c r="D13">
        <f t="shared" si="4"/>
        <v>0.85923166349698477</v>
      </c>
      <c r="E13">
        <f t="shared" si="0"/>
        <v>0.85923166349698477</v>
      </c>
      <c r="F13">
        <f t="shared" si="1"/>
        <v>0.7025001018373711</v>
      </c>
      <c r="G13" s="2">
        <f t="shared" si="2"/>
        <v>0.7025001018373711</v>
      </c>
      <c r="H13">
        <f t="shared" si="3"/>
        <v>-0.3531097328100174</v>
      </c>
      <c r="S13" s="2"/>
      <c r="T13" s="2"/>
      <c r="U13" s="2"/>
      <c r="V13" s="2" t="s">
        <v>242</v>
      </c>
      <c r="W13" s="4">
        <v>1</v>
      </c>
      <c r="X13" s="9">
        <f t="shared" si="5"/>
        <v>19</v>
      </c>
      <c r="Y13" s="9">
        <f t="shared" si="6"/>
        <v>2</v>
      </c>
      <c r="Z13">
        <f t="shared" si="7"/>
        <v>0.90476190476190477</v>
      </c>
      <c r="AC13">
        <v>0.95</v>
      </c>
    </row>
    <row r="14" spans="1:30" x14ac:dyDescent="0.2">
      <c r="A14" s="3">
        <v>112.97510763044906</v>
      </c>
      <c r="B14">
        <v>0</v>
      </c>
      <c r="C14" t="b">
        <v>0</v>
      </c>
      <c r="D14">
        <f t="shared" si="4"/>
        <v>-0.25305748679063189</v>
      </c>
      <c r="E14">
        <f t="shared" si="0"/>
        <v>-0.25305748679063189</v>
      </c>
      <c r="F14">
        <f t="shared" si="1"/>
        <v>0.43707109102930608</v>
      </c>
      <c r="G14" s="2">
        <f t="shared" si="2"/>
        <v>0.43707109102930608</v>
      </c>
      <c r="H14">
        <f t="shared" si="3"/>
        <v>-0.57460193062589326</v>
      </c>
      <c r="S14" s="2"/>
      <c r="T14" s="2"/>
      <c r="U14" s="2"/>
      <c r="V14" s="2"/>
      <c r="W14" s="4"/>
      <c r="X14" s="9">
        <f>SUM(X3:X13)</f>
        <v>99</v>
      </c>
      <c r="Y14" s="9">
        <f>SUM(Y3:Y13)</f>
        <v>101</v>
      </c>
    </row>
    <row r="15" spans="1:30" x14ac:dyDescent="0.2">
      <c r="A15" s="3">
        <v>137.70616809540505</v>
      </c>
      <c r="B15">
        <v>0</v>
      </c>
      <c r="C15" t="b">
        <v>1</v>
      </c>
      <c r="D15">
        <f t="shared" si="4"/>
        <v>0.49403234864373946</v>
      </c>
      <c r="E15">
        <f t="shared" si="0"/>
        <v>0.49403234864373946</v>
      </c>
      <c r="F15">
        <f t="shared" si="1"/>
        <v>0.62105588951745816</v>
      </c>
      <c r="G15" s="2">
        <f t="shared" si="2"/>
        <v>0.62105588951745816</v>
      </c>
      <c r="H15">
        <f t="shared" si="3"/>
        <v>-0.47633420187538539</v>
      </c>
      <c r="S15" s="2"/>
      <c r="T15" s="2"/>
      <c r="U15" s="2"/>
      <c r="V15" s="2"/>
      <c r="W15" s="4"/>
      <c r="X15" s="4"/>
    </row>
    <row r="16" spans="1:30" x14ac:dyDescent="0.2">
      <c r="A16" s="3">
        <v>51.646471943753781</v>
      </c>
      <c r="B16">
        <v>0</v>
      </c>
      <c r="C16" t="b">
        <v>0</v>
      </c>
      <c r="D16">
        <f t="shared" si="4"/>
        <v>-2.1057075341879932</v>
      </c>
      <c r="E16">
        <f t="shared" si="0"/>
        <v>-2.1057075341879932</v>
      </c>
      <c r="F16">
        <f t="shared" si="1"/>
        <v>0.10854331552043132</v>
      </c>
      <c r="G16" s="2">
        <f t="shared" si="2"/>
        <v>0.10854331552043132</v>
      </c>
      <c r="H16">
        <f t="shared" si="3"/>
        <v>-0.11489843009482088</v>
      </c>
      <c r="S16" s="2"/>
      <c r="T16" s="2"/>
      <c r="U16" s="2"/>
      <c r="V16" s="2"/>
      <c r="W16" s="4"/>
      <c r="X16" s="4"/>
    </row>
    <row r="17" spans="1:24" x14ac:dyDescent="0.2">
      <c r="A17" s="3">
        <v>353.74405852007965</v>
      </c>
      <c r="B17">
        <v>0</v>
      </c>
      <c r="C17" t="b">
        <v>1</v>
      </c>
      <c r="D17">
        <f t="shared" si="4"/>
        <v>7.0202268979499873</v>
      </c>
      <c r="E17">
        <f t="shared" si="0"/>
        <v>7.0202268979499873</v>
      </c>
      <c r="F17">
        <f t="shared" si="1"/>
        <v>0.99910717513988634</v>
      </c>
      <c r="G17" s="2">
        <f t="shared" si="2"/>
        <v>0.99910717513988634</v>
      </c>
      <c r="H17">
        <f t="shared" si="3"/>
        <v>-8.9322366562239776E-4</v>
      </c>
      <c r="S17" s="2"/>
      <c r="T17" s="2"/>
      <c r="U17" s="2"/>
      <c r="V17" s="2"/>
      <c r="W17" s="4"/>
      <c r="X17" s="4"/>
    </row>
    <row r="18" spans="1:24" x14ac:dyDescent="0.2">
      <c r="A18" s="3">
        <v>177.05314259567365</v>
      </c>
      <c r="B18">
        <v>1</v>
      </c>
      <c r="C18" t="b">
        <v>1</v>
      </c>
      <c r="D18">
        <f t="shared" si="4"/>
        <v>1.6826479660734881</v>
      </c>
      <c r="E18">
        <f t="shared" si="0"/>
        <v>1.6826479660734881</v>
      </c>
      <c r="F18">
        <f t="shared" si="1"/>
        <v>0.84325484717636179</v>
      </c>
      <c r="G18" s="2">
        <f t="shared" si="2"/>
        <v>0.84325484717636179</v>
      </c>
      <c r="H18">
        <f t="shared" si="3"/>
        <v>-0.17048605684893889</v>
      </c>
      <c r="S18" s="2"/>
      <c r="T18" s="2"/>
      <c r="U18" s="2"/>
      <c r="V18" s="2"/>
      <c r="W18" s="4"/>
      <c r="X18" s="4"/>
    </row>
    <row r="19" spans="1:24" x14ac:dyDescent="0.2">
      <c r="A19" s="3">
        <v>116.24858793335504</v>
      </c>
      <c r="B19">
        <v>0</v>
      </c>
      <c r="C19" t="b">
        <v>1</v>
      </c>
      <c r="D19">
        <f t="shared" si="4"/>
        <v>-0.15417034589098932</v>
      </c>
      <c r="E19">
        <f t="shared" si="0"/>
        <v>-0.15417034589098932</v>
      </c>
      <c r="F19">
        <f t="shared" si="1"/>
        <v>0.46153357411803603</v>
      </c>
      <c r="G19" s="2">
        <f t="shared" si="2"/>
        <v>0.46153357411803603</v>
      </c>
      <c r="H19">
        <f t="shared" si="3"/>
        <v>-0.77320047770047184</v>
      </c>
      <c r="S19" s="2"/>
      <c r="T19" s="2"/>
      <c r="U19" s="2"/>
      <c r="V19" s="2"/>
      <c r="W19" s="9">
        <f>COUNTIF(C:C,TRUE)</f>
        <v>99</v>
      </c>
      <c r="X19" s="4"/>
    </row>
    <row r="20" spans="1:24" x14ac:dyDescent="0.2">
      <c r="A20" s="3">
        <v>89.515554481248188</v>
      </c>
      <c r="B20">
        <v>0</v>
      </c>
      <c r="C20" t="b">
        <v>0</v>
      </c>
      <c r="D20">
        <f t="shared" si="4"/>
        <v>-0.96173691145320772</v>
      </c>
      <c r="E20">
        <f t="shared" si="0"/>
        <v>-0.96173691145320772</v>
      </c>
      <c r="F20">
        <f t="shared" si="1"/>
        <v>0.27653057107210072</v>
      </c>
      <c r="G20" s="2">
        <f t="shared" si="2"/>
        <v>0.27653057107210072</v>
      </c>
      <c r="H20">
        <f t="shared" si="3"/>
        <v>-0.32369698822227827</v>
      </c>
      <c r="S20" s="2"/>
      <c r="T20" s="2"/>
      <c r="U20" s="2"/>
      <c r="V20" s="2"/>
      <c r="W20" s="4"/>
      <c r="X20" s="4"/>
    </row>
    <row r="21" spans="1:24" x14ac:dyDescent="0.2">
      <c r="A21" s="3">
        <v>65.727196498762922</v>
      </c>
      <c r="B21">
        <v>0</v>
      </c>
      <c r="C21" t="b">
        <v>0</v>
      </c>
      <c r="D21">
        <f t="shared" si="4"/>
        <v>-1.6803490581329628</v>
      </c>
      <c r="E21">
        <f t="shared" si="0"/>
        <v>-1.6803490581329628</v>
      </c>
      <c r="F21">
        <f t="shared" si="1"/>
        <v>0.15704925336745512</v>
      </c>
      <c r="G21" s="2">
        <f t="shared" si="2"/>
        <v>0.15704925336745512</v>
      </c>
      <c r="H21">
        <f t="shared" si="3"/>
        <v>-0.17084674898307767</v>
      </c>
    </row>
    <row r="22" spans="1:24" x14ac:dyDescent="0.2">
      <c r="A22" s="3">
        <v>127.12410267316619</v>
      </c>
      <c r="B22">
        <v>0</v>
      </c>
      <c r="C22" t="b">
        <v>1</v>
      </c>
      <c r="D22">
        <f t="shared" si="4"/>
        <v>0.17436334269639397</v>
      </c>
      <c r="E22">
        <f t="shared" si="0"/>
        <v>0.17436334269639397</v>
      </c>
      <c r="F22">
        <f t="shared" si="1"/>
        <v>0.5434807309368318</v>
      </c>
      <c r="G22" s="2">
        <f t="shared" si="2"/>
        <v>0.5434807309368318</v>
      </c>
      <c r="H22">
        <f t="shared" si="3"/>
        <v>-0.60976102670745191</v>
      </c>
    </row>
    <row r="23" spans="1:24" x14ac:dyDescent="0.2">
      <c r="A23" s="3">
        <v>225.53669532080411</v>
      </c>
      <c r="B23">
        <v>0</v>
      </c>
      <c r="C23" t="b">
        <v>1</v>
      </c>
      <c r="D23">
        <f t="shared" si="4"/>
        <v>3.1472664962015235</v>
      </c>
      <c r="E23">
        <f t="shared" si="0"/>
        <v>3.1472664962015235</v>
      </c>
      <c r="F23">
        <f t="shared" si="1"/>
        <v>0.95880087892286014</v>
      </c>
      <c r="G23" s="2">
        <f t="shared" si="2"/>
        <v>0.95880087892286014</v>
      </c>
      <c r="H23">
        <f t="shared" si="3"/>
        <v>-4.2071859731818796E-2</v>
      </c>
      <c r="I23" s="5"/>
      <c r="J23" s="5"/>
    </row>
    <row r="24" spans="1:24" x14ac:dyDescent="0.2">
      <c r="A24" s="3">
        <v>170.94754637825577</v>
      </c>
      <c r="B24">
        <v>0</v>
      </c>
      <c r="C24" t="b">
        <v>1</v>
      </c>
      <c r="D24">
        <f t="shared" si="4"/>
        <v>1.4982066688730296</v>
      </c>
      <c r="E24">
        <f t="shared" si="0"/>
        <v>1.4982066688730296</v>
      </c>
      <c r="F24">
        <f t="shared" si="1"/>
        <v>0.81730685487571786</v>
      </c>
      <c r="G24" s="2">
        <f t="shared" si="2"/>
        <v>0.81730685487571786</v>
      </c>
      <c r="H24">
        <f t="shared" si="3"/>
        <v>-0.20174066727423223</v>
      </c>
    </row>
    <row r="25" spans="1:24" x14ac:dyDescent="0.2">
      <c r="A25" s="3">
        <v>73.386301636141752</v>
      </c>
      <c r="B25">
        <v>0</v>
      </c>
      <c r="C25" t="b">
        <v>0</v>
      </c>
      <c r="D25">
        <f t="shared" si="4"/>
        <v>-1.4489784865083832</v>
      </c>
      <c r="E25">
        <f t="shared" si="0"/>
        <v>-1.4489784865083832</v>
      </c>
      <c r="F25">
        <f t="shared" si="1"/>
        <v>0.19015882771949649</v>
      </c>
      <c r="G25" s="2">
        <f t="shared" si="2"/>
        <v>0.19015882771949649</v>
      </c>
      <c r="H25">
        <f t="shared" si="3"/>
        <v>-0.21091713414687269</v>
      </c>
    </row>
    <row r="26" spans="1:24" x14ac:dyDescent="0.2">
      <c r="A26" s="3">
        <v>128.72144465243031</v>
      </c>
      <c r="B26">
        <v>1</v>
      </c>
      <c r="C26" t="b">
        <v>1</v>
      </c>
      <c r="D26">
        <f t="shared" si="4"/>
        <v>0.22261675092010647</v>
      </c>
      <c r="E26">
        <f t="shared" si="0"/>
        <v>0.22261675092010647</v>
      </c>
      <c r="F26">
        <f t="shared" si="1"/>
        <v>0.55542547758022864</v>
      </c>
      <c r="G26" s="2">
        <f t="shared" si="2"/>
        <v>0.55542547758022864</v>
      </c>
      <c r="H26">
        <f t="shared" si="3"/>
        <v>-0.58802083267283989</v>
      </c>
    </row>
    <row r="27" spans="1:24" x14ac:dyDescent="0.2">
      <c r="A27" s="3">
        <v>63.445846702346834</v>
      </c>
      <c r="B27">
        <v>1</v>
      </c>
      <c r="C27" t="b">
        <v>0</v>
      </c>
      <c r="D27">
        <f t="shared" si="4"/>
        <v>-1.7492653606258477</v>
      </c>
      <c r="E27">
        <f t="shared" si="0"/>
        <v>-1.7492653606258477</v>
      </c>
      <c r="F27">
        <f t="shared" si="1"/>
        <v>0.14813988148665905</v>
      </c>
      <c r="G27" s="2">
        <f t="shared" si="2"/>
        <v>0.14813988148665905</v>
      </c>
      <c r="H27">
        <f t="shared" si="3"/>
        <v>-0.1603329457805181</v>
      </c>
    </row>
    <row r="28" spans="1:24" x14ac:dyDescent="0.2">
      <c r="A28" s="3">
        <v>97.676002803562895</v>
      </c>
      <c r="B28">
        <v>0</v>
      </c>
      <c r="C28" t="b">
        <v>1</v>
      </c>
      <c r="D28">
        <f t="shared" si="4"/>
        <v>-0.71522148188528911</v>
      </c>
      <c r="E28">
        <f t="shared" si="0"/>
        <v>-0.71522148188528911</v>
      </c>
      <c r="F28">
        <f t="shared" si="1"/>
        <v>0.32844611182222927</v>
      </c>
      <c r="G28" s="2">
        <f t="shared" si="2"/>
        <v>0.32844611182222927</v>
      </c>
      <c r="H28">
        <f t="shared" si="3"/>
        <v>-1.1133824976731419</v>
      </c>
    </row>
    <row r="29" spans="1:24" x14ac:dyDescent="0.2">
      <c r="A29" s="3">
        <v>215.19375400989551</v>
      </c>
      <c r="B29">
        <v>0</v>
      </c>
      <c r="C29" t="b">
        <v>1</v>
      </c>
      <c r="D29">
        <f t="shared" si="4"/>
        <v>2.8348210863969818</v>
      </c>
      <c r="E29">
        <f t="shared" si="0"/>
        <v>2.8348210863969818</v>
      </c>
      <c r="F29">
        <f t="shared" si="1"/>
        <v>0.94452874104318363</v>
      </c>
      <c r="G29" s="2">
        <f t="shared" si="2"/>
        <v>0.94452874104318363</v>
      </c>
      <c r="H29">
        <f t="shared" si="3"/>
        <v>-5.7069162600764528E-2</v>
      </c>
    </row>
    <row r="30" spans="1:24" x14ac:dyDescent="0.2">
      <c r="A30" s="3">
        <v>151.39698584162335</v>
      </c>
      <c r="B30">
        <v>1</v>
      </c>
      <c r="C30" t="b">
        <v>1</v>
      </c>
      <c r="D30">
        <f t="shared" si="4"/>
        <v>0.90761229971286994</v>
      </c>
      <c r="E30">
        <f t="shared" si="0"/>
        <v>0.90761229971286994</v>
      </c>
      <c r="F30">
        <f t="shared" si="1"/>
        <v>0.71251131703519455</v>
      </c>
      <c r="G30" s="2">
        <f t="shared" si="2"/>
        <v>0.71251131703519455</v>
      </c>
      <c r="H30">
        <f t="shared" si="3"/>
        <v>-0.33895948340730603</v>
      </c>
    </row>
    <row r="31" spans="1:24" x14ac:dyDescent="0.2">
      <c r="A31" s="3">
        <v>77.97069416446891</v>
      </c>
      <c r="B31">
        <v>0</v>
      </c>
      <c r="C31" t="b">
        <v>0</v>
      </c>
      <c r="D31">
        <f t="shared" si="4"/>
        <v>-1.3104905690813213</v>
      </c>
      <c r="E31">
        <f t="shared" si="0"/>
        <v>-1.3104905690813213</v>
      </c>
      <c r="F31">
        <f t="shared" si="1"/>
        <v>0.21240476574229161</v>
      </c>
      <c r="G31" s="2">
        <f t="shared" si="2"/>
        <v>0.21240476574229161</v>
      </c>
      <c r="H31">
        <f t="shared" si="3"/>
        <v>-0.2387709832033402</v>
      </c>
    </row>
    <row r="32" spans="1:24" x14ac:dyDescent="0.2">
      <c r="A32" s="3">
        <v>152.13984542857534</v>
      </c>
      <c r="B32">
        <v>0</v>
      </c>
      <c r="C32" t="b">
        <v>1</v>
      </c>
      <c r="D32">
        <f t="shared" si="4"/>
        <v>0.93005302146652191</v>
      </c>
      <c r="E32">
        <f t="shared" si="0"/>
        <v>0.93005302146652191</v>
      </c>
      <c r="F32">
        <f t="shared" si="1"/>
        <v>0.71708604227523776</v>
      </c>
      <c r="G32" s="2">
        <f t="shared" si="2"/>
        <v>0.71708604227523776</v>
      </c>
      <c r="H32">
        <f t="shared" si="3"/>
        <v>-0.33255944240904706</v>
      </c>
    </row>
    <row r="33" spans="1:28" x14ac:dyDescent="0.2">
      <c r="A33" s="3">
        <v>380.90793491014568</v>
      </c>
      <c r="B33">
        <v>0</v>
      </c>
      <c r="C33" t="b">
        <v>1</v>
      </c>
      <c r="D33">
        <f t="shared" si="4"/>
        <v>7.8408086101968415</v>
      </c>
      <c r="E33">
        <f t="shared" si="0"/>
        <v>7.8408086101968415</v>
      </c>
      <c r="F33">
        <f t="shared" si="1"/>
        <v>0.99960680381952949</v>
      </c>
      <c r="G33" s="2">
        <f t="shared" si="2"/>
        <v>0.99960680381952949</v>
      </c>
      <c r="H33">
        <f t="shared" si="3"/>
        <v>-3.9327350235779168E-4</v>
      </c>
    </row>
    <row r="34" spans="1:28" x14ac:dyDescent="0.2">
      <c r="A34" s="3">
        <v>141.05737896223098</v>
      </c>
      <c r="B34">
        <v>0</v>
      </c>
      <c r="C34" t="b">
        <v>0</v>
      </c>
      <c r="D34">
        <f t="shared" si="4"/>
        <v>0.59526761829788821</v>
      </c>
      <c r="E34">
        <f t="shared" ref="E34:E65" si="8">MAX(D34,-700)</f>
        <v>0.59526761829788821</v>
      </c>
      <c r="F34">
        <f t="shared" ref="F34:F65" si="9">1/(1+EXP(-E34))</f>
        <v>0.64457286707858796</v>
      </c>
      <c r="G34" s="2">
        <f t="shared" ref="G34:G65" si="10">MAX(MIN(F34,1-EXP(-20)),EXP(-20))</f>
        <v>0.64457286707858796</v>
      </c>
      <c r="H34">
        <f t="shared" ref="H34:H65" si="11">C34*LN(G34)+(1-C34)*LN(1-G34)</f>
        <v>-1.0344350214334015</v>
      </c>
    </row>
    <row r="35" spans="1:28" x14ac:dyDescent="0.2">
      <c r="A35" s="3">
        <v>79.378838733185461</v>
      </c>
      <c r="B35">
        <v>1</v>
      </c>
      <c r="C35" t="b">
        <v>0</v>
      </c>
      <c r="D35">
        <f t="shared" ref="D35:D66" si="12">$K$2+$K$3*A35+$K$4*B35</f>
        <v>-1.2679525430390917</v>
      </c>
      <c r="E35">
        <f t="shared" si="8"/>
        <v>-1.2679525430390917</v>
      </c>
      <c r="F35">
        <f t="shared" si="9"/>
        <v>0.21960794441446665</v>
      </c>
      <c r="G35" s="2">
        <f t="shared" si="10"/>
        <v>0.21960794441446665</v>
      </c>
      <c r="H35">
        <f t="shared" si="11"/>
        <v>-0.24795885021127378</v>
      </c>
    </row>
    <row r="36" spans="1:28" x14ac:dyDescent="0.2">
      <c r="A36" s="3">
        <v>74.002681231084139</v>
      </c>
      <c r="B36">
        <v>0</v>
      </c>
      <c r="C36" t="b">
        <v>0</v>
      </c>
      <c r="D36">
        <f t="shared" si="12"/>
        <v>-1.4303585437524662</v>
      </c>
      <c r="E36">
        <f t="shared" si="8"/>
        <v>-1.4303585437524662</v>
      </c>
      <c r="F36">
        <f t="shared" si="9"/>
        <v>0.19304282511099133</v>
      </c>
      <c r="G36" s="2">
        <f t="shared" si="10"/>
        <v>0.19304282511099133</v>
      </c>
      <c r="H36">
        <f t="shared" si="11"/>
        <v>-0.21448467917232797</v>
      </c>
      <c r="I36" s="5"/>
    </row>
    <row r="37" spans="1:28" x14ac:dyDescent="0.2">
      <c r="A37" s="3">
        <v>165.4779642837845</v>
      </c>
      <c r="B37">
        <v>0</v>
      </c>
      <c r="C37" t="b">
        <v>1</v>
      </c>
      <c r="D37">
        <f t="shared" si="12"/>
        <v>1.3329784453343105</v>
      </c>
      <c r="E37">
        <f t="shared" si="8"/>
        <v>1.3329784453343105</v>
      </c>
      <c r="F37">
        <f t="shared" si="9"/>
        <v>0.79133287779712314</v>
      </c>
      <c r="G37" s="2">
        <f t="shared" si="10"/>
        <v>0.79133287779712314</v>
      </c>
      <c r="H37">
        <f t="shared" si="11"/>
        <v>-0.23403656813734103</v>
      </c>
    </row>
    <row r="38" spans="1:28" x14ac:dyDescent="0.2">
      <c r="A38" s="3">
        <v>53.610494000194514</v>
      </c>
      <c r="B38">
        <v>0</v>
      </c>
      <c r="C38" t="b">
        <v>0</v>
      </c>
      <c r="D38">
        <f t="shared" si="12"/>
        <v>-2.0463772471986847</v>
      </c>
      <c r="E38">
        <f t="shared" si="8"/>
        <v>-2.0463772471986847</v>
      </c>
      <c r="F38">
        <f t="shared" si="9"/>
        <v>0.11441895242816294</v>
      </c>
      <c r="G38" s="2">
        <f t="shared" si="10"/>
        <v>0.11441895242816294</v>
      </c>
      <c r="H38">
        <f t="shared" si="11"/>
        <v>-0.121511298480848</v>
      </c>
    </row>
    <row r="39" spans="1:28" x14ac:dyDescent="0.2">
      <c r="A39" s="3">
        <v>106.9455787246431</v>
      </c>
      <c r="B39">
        <v>1</v>
      </c>
      <c r="C39" t="b">
        <v>1</v>
      </c>
      <c r="D39">
        <f t="shared" si="12"/>
        <v>-0.43520089970122688</v>
      </c>
      <c r="E39">
        <f t="shared" si="8"/>
        <v>-0.43520089970122688</v>
      </c>
      <c r="F39">
        <f t="shared" si="9"/>
        <v>0.39288509101548458</v>
      </c>
      <c r="G39" s="2">
        <f t="shared" si="10"/>
        <v>0.39288509101548458</v>
      </c>
      <c r="H39">
        <f t="shared" si="11"/>
        <v>-0.93423809914052969</v>
      </c>
    </row>
    <row r="40" spans="1:28" x14ac:dyDescent="0.2">
      <c r="A40" s="3">
        <v>156.76533177728012</v>
      </c>
      <c r="B40">
        <v>0</v>
      </c>
      <c r="C40" t="b">
        <v>1</v>
      </c>
      <c r="D40">
        <f t="shared" si="12"/>
        <v>1.0697823242173872</v>
      </c>
      <c r="E40">
        <f t="shared" si="8"/>
        <v>1.0697823242173872</v>
      </c>
      <c r="F40">
        <f t="shared" si="9"/>
        <v>0.74455551770863726</v>
      </c>
      <c r="G40" s="2">
        <f t="shared" si="10"/>
        <v>0.74455551770863726</v>
      </c>
      <c r="H40">
        <f t="shared" si="11"/>
        <v>-0.29496785917674417</v>
      </c>
    </row>
    <row r="41" spans="1:28" x14ac:dyDescent="0.2">
      <c r="A41" s="3">
        <v>64.32778657870756</v>
      </c>
      <c r="B41">
        <v>0</v>
      </c>
      <c r="C41" t="b">
        <v>0</v>
      </c>
      <c r="D41">
        <f t="shared" si="12"/>
        <v>-1.7226232229776464</v>
      </c>
      <c r="E41">
        <f t="shared" si="8"/>
        <v>-1.7226232229776464</v>
      </c>
      <c r="F41">
        <f t="shared" si="9"/>
        <v>0.1515335844534427</v>
      </c>
      <c r="G41" s="2">
        <f t="shared" si="10"/>
        <v>0.1515335844534427</v>
      </c>
      <c r="H41">
        <f t="shared" si="11"/>
        <v>-0.16432477606167201</v>
      </c>
    </row>
    <row r="42" spans="1:28" x14ac:dyDescent="0.2">
      <c r="A42" s="3">
        <v>118.95946763681235</v>
      </c>
      <c r="B42">
        <v>0</v>
      </c>
      <c r="C42" t="b">
        <v>0</v>
      </c>
      <c r="D42">
        <f t="shared" si="12"/>
        <v>-7.2278561492657101E-2</v>
      </c>
      <c r="E42">
        <f t="shared" si="8"/>
        <v>-7.2278561492657101E-2</v>
      </c>
      <c r="F42">
        <f t="shared" si="9"/>
        <v>0.48193822212290177</v>
      </c>
      <c r="G42" s="2">
        <f t="shared" si="10"/>
        <v>0.48193822212290177</v>
      </c>
      <c r="H42">
        <f t="shared" si="11"/>
        <v>-0.65766078152283769</v>
      </c>
    </row>
    <row r="43" spans="1:28" x14ac:dyDescent="0.2">
      <c r="A43" s="3">
        <v>216.48499458106261</v>
      </c>
      <c r="B43">
        <v>1</v>
      </c>
      <c r="C43" t="b">
        <v>1</v>
      </c>
      <c r="D43">
        <f t="shared" si="12"/>
        <v>2.8738276104878651</v>
      </c>
      <c r="E43">
        <f t="shared" si="8"/>
        <v>2.8738276104878651</v>
      </c>
      <c r="F43">
        <f t="shared" si="9"/>
        <v>0.94653737321214737</v>
      </c>
      <c r="G43" s="2">
        <f t="shared" si="10"/>
        <v>0.94653737321214737</v>
      </c>
      <c r="H43">
        <f t="shared" si="11"/>
        <v>-5.4944823415365822E-2</v>
      </c>
    </row>
    <row r="44" spans="1:28" x14ac:dyDescent="0.2">
      <c r="A44" s="3">
        <v>59.112117101734377</v>
      </c>
      <c r="B44">
        <v>0</v>
      </c>
      <c r="C44" t="b">
        <v>0</v>
      </c>
      <c r="D44">
        <f t="shared" si="12"/>
        <v>-1.8801811108309971</v>
      </c>
      <c r="E44">
        <f t="shared" si="8"/>
        <v>-1.8801811108309971</v>
      </c>
      <c r="F44">
        <f t="shared" si="9"/>
        <v>0.13236807216396074</v>
      </c>
      <c r="G44" s="2">
        <f t="shared" si="10"/>
        <v>0.13236807216396074</v>
      </c>
      <c r="H44">
        <f t="shared" si="11"/>
        <v>-0.14198770052667614</v>
      </c>
      <c r="AA44" t="s">
        <v>241</v>
      </c>
    </row>
    <row r="45" spans="1:28" x14ac:dyDescent="0.2">
      <c r="A45" s="3">
        <v>99.062810167040212</v>
      </c>
      <c r="B45">
        <v>0</v>
      </c>
      <c r="C45" t="b">
        <v>0</v>
      </c>
      <c r="D45">
        <f t="shared" si="12"/>
        <v>-0.67332802218397303</v>
      </c>
      <c r="E45">
        <f t="shared" si="8"/>
        <v>-0.67332802218397303</v>
      </c>
      <c r="F45">
        <f t="shared" si="9"/>
        <v>0.33775204196013647</v>
      </c>
      <c r="G45" s="2">
        <f t="shared" si="10"/>
        <v>0.33775204196013647</v>
      </c>
      <c r="H45">
        <f t="shared" si="11"/>
        <v>-0.41211523420222612</v>
      </c>
      <c r="AA45" t="s">
        <v>217</v>
      </c>
      <c r="AB45" t="s">
        <v>239</v>
      </c>
    </row>
    <row r="46" spans="1:28" x14ac:dyDescent="0.2">
      <c r="A46" s="3">
        <v>220.62702823476315</v>
      </c>
      <c r="B46">
        <v>0</v>
      </c>
      <c r="C46" t="b">
        <v>1</v>
      </c>
      <c r="D46">
        <f t="shared" si="12"/>
        <v>2.9989525013145908</v>
      </c>
      <c r="E46">
        <f t="shared" si="8"/>
        <v>2.9989525013145908</v>
      </c>
      <c r="F46">
        <f t="shared" si="9"/>
        <v>0.95252678189023299</v>
      </c>
      <c r="G46" s="2">
        <f t="shared" si="10"/>
        <v>0.95252678189023299</v>
      </c>
      <c r="H46">
        <f t="shared" si="11"/>
        <v>-4.8637054906508798E-2</v>
      </c>
      <c r="Y46" t="s">
        <v>240</v>
      </c>
      <c r="Z46" t="s">
        <v>217</v>
      </c>
      <c r="AA46">
        <v>95</v>
      </c>
      <c r="AB46">
        <v>64</v>
      </c>
    </row>
    <row r="47" spans="1:28" x14ac:dyDescent="0.2">
      <c r="A47" s="3">
        <v>63.713177422967746</v>
      </c>
      <c r="B47">
        <v>0</v>
      </c>
      <c r="C47" t="b">
        <v>0</v>
      </c>
      <c r="D47">
        <f t="shared" si="12"/>
        <v>-1.7411896833067033</v>
      </c>
      <c r="E47">
        <f t="shared" si="8"/>
        <v>-1.7411896833067033</v>
      </c>
      <c r="F47">
        <f t="shared" si="9"/>
        <v>0.14916188568044816</v>
      </c>
      <c r="G47" s="2">
        <f t="shared" si="10"/>
        <v>0.14916188568044816</v>
      </c>
      <c r="H47">
        <f t="shared" si="11"/>
        <v>-0.16153339844654552</v>
      </c>
      <c r="Z47" t="s">
        <v>239</v>
      </c>
      <c r="AA47">
        <v>6</v>
      </c>
      <c r="AB47">
        <v>35</v>
      </c>
    </row>
    <row r="48" spans="1:28" x14ac:dyDescent="0.2">
      <c r="A48" s="3">
        <v>105.25887603637456</v>
      </c>
      <c r="B48">
        <v>1</v>
      </c>
      <c r="C48" t="b">
        <v>1</v>
      </c>
      <c r="D48">
        <f t="shared" si="12"/>
        <v>-0.48615376666747956</v>
      </c>
      <c r="E48">
        <f t="shared" si="8"/>
        <v>-0.48615376666747956</v>
      </c>
      <c r="F48">
        <f t="shared" si="9"/>
        <v>0.38080005958231566</v>
      </c>
      <c r="G48" s="2">
        <f t="shared" si="10"/>
        <v>0.38080005958231566</v>
      </c>
      <c r="H48">
        <f t="shared" si="11"/>
        <v>-0.96548081959877396</v>
      </c>
    </row>
    <row r="49" spans="1:8" x14ac:dyDescent="0.2">
      <c r="A49" s="3">
        <v>100.13178566178856</v>
      </c>
      <c r="B49">
        <v>1</v>
      </c>
      <c r="C49" t="b">
        <v>0</v>
      </c>
      <c r="D49">
        <f t="shared" si="12"/>
        <v>-0.64103580699220819</v>
      </c>
      <c r="E49">
        <f t="shared" si="8"/>
        <v>-0.64103580699220819</v>
      </c>
      <c r="F49">
        <f t="shared" si="9"/>
        <v>0.3450124313549468</v>
      </c>
      <c r="G49" s="2">
        <f t="shared" si="10"/>
        <v>0.3450124313549468</v>
      </c>
      <c r="H49">
        <f t="shared" si="11"/>
        <v>-0.42313902269484943</v>
      </c>
    </row>
    <row r="50" spans="1:8" x14ac:dyDescent="0.2">
      <c r="A50" s="3">
        <v>108.52741400349812</v>
      </c>
      <c r="B50">
        <v>0</v>
      </c>
      <c r="C50" t="b">
        <v>0</v>
      </c>
      <c r="D50">
        <f t="shared" si="12"/>
        <v>-0.38741592663714552</v>
      </c>
      <c r="E50">
        <f t="shared" si="8"/>
        <v>-0.38741592663714552</v>
      </c>
      <c r="F50">
        <f t="shared" si="9"/>
        <v>0.40433951822073211</v>
      </c>
      <c r="G50" s="2">
        <f t="shared" si="10"/>
        <v>0.40433951822073211</v>
      </c>
      <c r="H50">
        <f t="shared" si="11"/>
        <v>-0.51808443567969653</v>
      </c>
    </row>
    <row r="51" spans="1:8" x14ac:dyDescent="0.2">
      <c r="A51" s="3">
        <v>152.72491221942403</v>
      </c>
      <c r="B51">
        <v>0</v>
      </c>
      <c r="C51" t="b">
        <v>1</v>
      </c>
      <c r="D51">
        <f t="shared" si="12"/>
        <v>0.9477270493600134</v>
      </c>
      <c r="E51">
        <f t="shared" si="8"/>
        <v>0.9477270493600134</v>
      </c>
      <c r="F51">
        <f t="shared" si="9"/>
        <v>0.72065783963414898</v>
      </c>
      <c r="G51" s="2">
        <f t="shared" si="10"/>
        <v>0.72065783963414898</v>
      </c>
      <c r="H51">
        <f t="shared" si="11"/>
        <v>-0.32759081795235601</v>
      </c>
    </row>
    <row r="52" spans="1:8" x14ac:dyDescent="0.2">
      <c r="A52" s="3">
        <v>95.741762563066459</v>
      </c>
      <c r="B52">
        <v>0</v>
      </c>
      <c r="C52" t="b">
        <v>1</v>
      </c>
      <c r="D52">
        <f t="shared" si="12"/>
        <v>-0.77365210296644626</v>
      </c>
      <c r="E52">
        <f t="shared" si="8"/>
        <v>-0.77365210296644626</v>
      </c>
      <c r="F52">
        <f t="shared" si="9"/>
        <v>0.31568961307732407</v>
      </c>
      <c r="G52" s="2">
        <f t="shared" si="10"/>
        <v>0.31568961307732407</v>
      </c>
      <c r="H52">
        <f t="shared" si="11"/>
        <v>-1.1529957852032751</v>
      </c>
    </row>
    <row r="53" spans="1:8" x14ac:dyDescent="0.2">
      <c r="A53" s="3">
        <v>122.37119011567437</v>
      </c>
      <c r="B53">
        <v>0</v>
      </c>
      <c r="C53" t="b">
        <v>1</v>
      </c>
      <c r="D53">
        <f t="shared" si="12"/>
        <v>3.0784677097233981E-2</v>
      </c>
      <c r="E53">
        <f t="shared" si="8"/>
        <v>3.0784677097233981E-2</v>
      </c>
      <c r="F53">
        <f t="shared" si="9"/>
        <v>0.50769556152928053</v>
      </c>
      <c r="G53" s="2">
        <f t="shared" si="10"/>
        <v>0.50769556152928053</v>
      </c>
      <c r="H53">
        <f t="shared" si="11"/>
        <v>-0.67787329937686958</v>
      </c>
    </row>
    <row r="54" spans="1:8" x14ac:dyDescent="0.2">
      <c r="A54" s="3">
        <v>85.394719763180163</v>
      </c>
      <c r="B54">
        <v>0</v>
      </c>
      <c r="C54" t="b">
        <v>1</v>
      </c>
      <c r="D54">
        <f t="shared" si="12"/>
        <v>-1.086221412865354</v>
      </c>
      <c r="E54">
        <f t="shared" si="8"/>
        <v>-1.086221412865354</v>
      </c>
      <c r="F54">
        <f t="shared" si="9"/>
        <v>0.25233047856343338</v>
      </c>
      <c r="G54" s="2">
        <f t="shared" si="10"/>
        <v>0.25233047856343338</v>
      </c>
      <c r="H54">
        <f t="shared" si="11"/>
        <v>-1.3770156277638499</v>
      </c>
    </row>
    <row r="55" spans="1:8" x14ac:dyDescent="0.2">
      <c r="A55" s="3">
        <v>101.47427316611508</v>
      </c>
      <c r="B55">
        <v>0</v>
      </c>
      <c r="C55" t="b">
        <v>0</v>
      </c>
      <c r="D55">
        <f t="shared" si="12"/>
        <v>-0.60048118661508321</v>
      </c>
      <c r="E55">
        <f t="shared" si="8"/>
        <v>-0.60048118661508321</v>
      </c>
      <c r="F55">
        <f t="shared" si="9"/>
        <v>0.35423361357736477</v>
      </c>
      <c r="G55" s="2">
        <f t="shared" si="10"/>
        <v>0.35423361357736477</v>
      </c>
      <c r="H55">
        <f t="shared" si="11"/>
        <v>-0.43731747152847983</v>
      </c>
    </row>
    <row r="56" spans="1:8" x14ac:dyDescent="0.2">
      <c r="A56" s="3">
        <v>122.63729783517847</v>
      </c>
      <c r="B56">
        <v>1</v>
      </c>
      <c r="C56" t="b">
        <v>0</v>
      </c>
      <c r="D56">
        <f t="shared" si="12"/>
        <v>3.8823409308246237E-2</v>
      </c>
      <c r="E56">
        <f t="shared" si="8"/>
        <v>3.8823409308246237E-2</v>
      </c>
      <c r="F56">
        <f t="shared" si="9"/>
        <v>0.50970463340953909</v>
      </c>
      <c r="G56" s="2">
        <f t="shared" si="10"/>
        <v>0.50970463340953909</v>
      </c>
      <c r="H56">
        <f t="shared" si="11"/>
        <v>-0.71274728052162994</v>
      </c>
    </row>
    <row r="57" spans="1:8" x14ac:dyDescent="0.2">
      <c r="A57" s="3">
        <v>186.90187493173806</v>
      </c>
      <c r="B57">
        <v>0</v>
      </c>
      <c r="C57" t="b">
        <v>0</v>
      </c>
      <c r="D57">
        <f t="shared" si="12"/>
        <v>1.9801640321804665</v>
      </c>
      <c r="E57">
        <f t="shared" si="8"/>
        <v>1.9801640321804665</v>
      </c>
      <c r="F57">
        <f t="shared" si="9"/>
        <v>0.87869864694729805</v>
      </c>
      <c r="G57" s="2">
        <f t="shared" si="10"/>
        <v>0.87869864694729805</v>
      </c>
      <c r="H57">
        <f t="shared" si="11"/>
        <v>-2.1094773084966367</v>
      </c>
    </row>
    <row r="58" spans="1:8" x14ac:dyDescent="0.2">
      <c r="A58" s="3">
        <v>91.177506029600437</v>
      </c>
      <c r="B58">
        <v>1</v>
      </c>
      <c r="C58" t="b">
        <v>0</v>
      </c>
      <c r="D58">
        <f t="shared" si="12"/>
        <v>-0.91153174089379041</v>
      </c>
      <c r="E58">
        <f t="shared" si="8"/>
        <v>-0.91153174089379041</v>
      </c>
      <c r="F58">
        <f t="shared" si="9"/>
        <v>0.2866864979747476</v>
      </c>
      <c r="G58" s="2">
        <f t="shared" si="10"/>
        <v>0.2866864979747476</v>
      </c>
      <c r="H58">
        <f t="shared" si="11"/>
        <v>-0.3378342609199807</v>
      </c>
    </row>
    <row r="59" spans="1:8" x14ac:dyDescent="0.2">
      <c r="A59" s="3">
        <v>80.328928324692498</v>
      </c>
      <c r="B59">
        <v>1</v>
      </c>
      <c r="C59" t="b">
        <v>0</v>
      </c>
      <c r="D59">
        <f t="shared" si="12"/>
        <v>-1.2392517003246155</v>
      </c>
      <c r="E59">
        <f t="shared" si="8"/>
        <v>-1.2392517003246155</v>
      </c>
      <c r="F59">
        <f t="shared" si="9"/>
        <v>0.2245662649784296</v>
      </c>
      <c r="G59" s="2">
        <f t="shared" si="10"/>
        <v>0.2245662649784296</v>
      </c>
      <c r="H59">
        <f t="shared" si="11"/>
        <v>-0.25433274808662432</v>
      </c>
    </row>
    <row r="60" spans="1:8" x14ac:dyDescent="0.2">
      <c r="A60" s="3">
        <v>104.15224331375701</v>
      </c>
      <c r="B60">
        <v>0</v>
      </c>
      <c r="C60" t="b">
        <v>0</v>
      </c>
      <c r="D60">
        <f t="shared" si="12"/>
        <v>-0.51958355265656619</v>
      </c>
      <c r="E60">
        <f t="shared" si="8"/>
        <v>-0.51958355265656619</v>
      </c>
      <c r="F60">
        <f t="shared" si="9"/>
        <v>0.37294961815913225</v>
      </c>
      <c r="G60" s="2">
        <f t="shared" si="10"/>
        <v>0.37294961815913225</v>
      </c>
      <c r="H60">
        <f t="shared" si="11"/>
        <v>-0.46672838776422493</v>
      </c>
    </row>
    <row r="61" spans="1:8" x14ac:dyDescent="0.2">
      <c r="A61" s="3">
        <v>61.448870514497841</v>
      </c>
      <c r="B61">
        <v>0</v>
      </c>
      <c r="C61" t="b">
        <v>0</v>
      </c>
      <c r="D61">
        <f t="shared" si="12"/>
        <v>-1.8095911446196444</v>
      </c>
      <c r="E61">
        <f t="shared" si="8"/>
        <v>-1.8095911446196444</v>
      </c>
      <c r="F61">
        <f t="shared" si="9"/>
        <v>0.14068754686487367</v>
      </c>
      <c r="G61" s="2">
        <f t="shared" si="10"/>
        <v>0.14068754686487367</v>
      </c>
      <c r="H61">
        <f t="shared" si="11"/>
        <v>-0.1516226825823235</v>
      </c>
    </row>
    <row r="62" spans="1:8" x14ac:dyDescent="0.2">
      <c r="A62" s="3">
        <v>66.296972905056123</v>
      </c>
      <c r="B62">
        <v>0</v>
      </c>
      <c r="C62" t="b">
        <v>0</v>
      </c>
      <c r="D62">
        <f t="shared" si="12"/>
        <v>-1.6631369308076844</v>
      </c>
      <c r="E62">
        <f t="shared" si="8"/>
        <v>-1.6631369308076844</v>
      </c>
      <c r="F62">
        <f t="shared" si="9"/>
        <v>0.15934135061027682</v>
      </c>
      <c r="G62" s="2">
        <f t="shared" si="10"/>
        <v>0.15934135061027682</v>
      </c>
      <c r="H62">
        <f t="shared" si="11"/>
        <v>-0.17356958797927557</v>
      </c>
    </row>
    <row r="63" spans="1:8" x14ac:dyDescent="0.2">
      <c r="A63" s="3">
        <v>201.32558908172635</v>
      </c>
      <c r="B63">
        <v>1</v>
      </c>
      <c r="C63" t="b">
        <v>1</v>
      </c>
      <c r="D63">
        <f t="shared" si="12"/>
        <v>2.4158837315413795</v>
      </c>
      <c r="E63">
        <f t="shared" si="8"/>
        <v>2.4158837315413795</v>
      </c>
      <c r="F63">
        <f t="shared" si="9"/>
        <v>0.91803052588057488</v>
      </c>
      <c r="G63" s="2">
        <f t="shared" si="10"/>
        <v>0.91803052588057488</v>
      </c>
      <c r="H63">
        <f t="shared" si="11"/>
        <v>-8.5524636321282987E-2</v>
      </c>
    </row>
    <row r="64" spans="1:8" x14ac:dyDescent="0.2">
      <c r="A64" s="3">
        <v>103.55183858214571</v>
      </c>
      <c r="B64">
        <v>0</v>
      </c>
      <c r="C64" t="b">
        <v>1</v>
      </c>
      <c r="D64">
        <f t="shared" si="12"/>
        <v>-0.53772091772302222</v>
      </c>
      <c r="E64">
        <f t="shared" si="8"/>
        <v>-0.53772091772302222</v>
      </c>
      <c r="F64">
        <f t="shared" si="9"/>
        <v>0.36871791397553155</v>
      </c>
      <c r="G64" s="2">
        <f t="shared" si="10"/>
        <v>0.36871791397553155</v>
      </c>
      <c r="H64">
        <f t="shared" si="11"/>
        <v>-0.99772338806166472</v>
      </c>
    </row>
    <row r="65" spans="1:8" x14ac:dyDescent="0.2">
      <c r="A65" s="3">
        <v>113.75907243491812</v>
      </c>
      <c r="B65">
        <v>0</v>
      </c>
      <c r="C65" t="b">
        <v>1</v>
      </c>
      <c r="D65">
        <f t="shared" si="12"/>
        <v>-0.22937503542195481</v>
      </c>
      <c r="E65">
        <f t="shared" si="8"/>
        <v>-0.22937503542195481</v>
      </c>
      <c r="F65">
        <f t="shared" si="9"/>
        <v>0.44290634385088445</v>
      </c>
      <c r="G65" s="2">
        <f t="shared" si="10"/>
        <v>0.44290634385088445</v>
      </c>
      <c r="H65">
        <f t="shared" si="11"/>
        <v>-0.81439694471712543</v>
      </c>
    </row>
    <row r="66" spans="1:8" x14ac:dyDescent="0.2">
      <c r="A66" s="3">
        <v>100.7228296321605</v>
      </c>
      <c r="B66">
        <v>0</v>
      </c>
      <c r="C66" t="b">
        <v>1</v>
      </c>
      <c r="D66">
        <f t="shared" si="12"/>
        <v>-0.62318121708550533</v>
      </c>
      <c r="E66">
        <f t="shared" ref="E66:E97" si="13">MAX(D66,-700)</f>
        <v>-0.62318121708550533</v>
      </c>
      <c r="F66">
        <f t="shared" ref="F66:F97" si="14">1/(1+EXP(-E66))</f>
        <v>0.34905827946402296</v>
      </c>
      <c r="G66" s="2">
        <f t="shared" ref="G66:G97" si="15">MAX(MIN(F66,1-EXP(-20)),EXP(-20))</f>
        <v>0.34905827946402296</v>
      </c>
      <c r="H66">
        <f t="shared" ref="H66:H97" si="16">C66*LN(G66)+(1-C66)*LN(1-G66)</f>
        <v>-1.0525163808527054</v>
      </c>
    </row>
    <row r="67" spans="1:8" x14ac:dyDescent="0.2">
      <c r="A67" s="3">
        <v>152.33321187860483</v>
      </c>
      <c r="B67">
        <v>0</v>
      </c>
      <c r="C67" t="b">
        <v>0</v>
      </c>
      <c r="D67">
        <f t="shared" ref="D67:D98" si="17">$K$2+$K$3*A67+$K$4*B67</f>
        <v>0.93589434434613583</v>
      </c>
      <c r="E67">
        <f t="shared" si="13"/>
        <v>0.93589434434613583</v>
      </c>
      <c r="F67">
        <f t="shared" si="14"/>
        <v>0.71826958858561718</v>
      </c>
      <c r="G67" s="2">
        <f t="shared" si="15"/>
        <v>0.71826958858561718</v>
      </c>
      <c r="H67">
        <f t="shared" si="16"/>
        <v>-1.2668046531841468</v>
      </c>
    </row>
    <row r="68" spans="1:8" x14ac:dyDescent="0.2">
      <c r="A68" s="3">
        <v>148.45550587714155</v>
      </c>
      <c r="B68">
        <v>0</v>
      </c>
      <c r="C68" t="b">
        <v>0</v>
      </c>
      <c r="D68">
        <f t="shared" si="17"/>
        <v>0.81875441245356129</v>
      </c>
      <c r="E68">
        <f t="shared" si="13"/>
        <v>0.81875441245356129</v>
      </c>
      <c r="F68">
        <f t="shared" si="14"/>
        <v>0.69397187249355408</v>
      </c>
      <c r="G68" s="2">
        <f t="shared" si="15"/>
        <v>0.69397187249355408</v>
      </c>
      <c r="H68">
        <f t="shared" si="16"/>
        <v>-1.1840782612984309</v>
      </c>
    </row>
    <row r="69" spans="1:8" x14ac:dyDescent="0.2">
      <c r="A69" s="3">
        <v>113.13187406889911</v>
      </c>
      <c r="B69">
        <v>1</v>
      </c>
      <c r="C69" t="b">
        <v>0</v>
      </c>
      <c r="D69">
        <f t="shared" si="17"/>
        <v>-0.24832179772185015</v>
      </c>
      <c r="E69">
        <f t="shared" si="13"/>
        <v>-0.24832179772185015</v>
      </c>
      <c r="F69">
        <f t="shared" si="14"/>
        <v>0.43823660490104593</v>
      </c>
      <c r="G69" s="2">
        <f t="shared" si="15"/>
        <v>0.43823660490104593</v>
      </c>
      <c r="H69">
        <f t="shared" si="16"/>
        <v>-0.57667452289800436</v>
      </c>
    </row>
    <row r="70" spans="1:8" x14ac:dyDescent="0.2">
      <c r="A70" s="3">
        <v>140.22602741308125</v>
      </c>
      <c r="B70">
        <v>0</v>
      </c>
      <c r="C70" t="b">
        <v>1</v>
      </c>
      <c r="D70">
        <f t="shared" si="17"/>
        <v>0.5701536813956487</v>
      </c>
      <c r="E70">
        <f t="shared" si="13"/>
        <v>0.5701536813956487</v>
      </c>
      <c r="F70">
        <f t="shared" si="14"/>
        <v>0.63879863557258432</v>
      </c>
      <c r="G70" s="2">
        <f t="shared" si="15"/>
        <v>0.63879863557258432</v>
      </c>
      <c r="H70">
        <f t="shared" si="16"/>
        <v>-0.44816599856625283</v>
      </c>
    </row>
    <row r="71" spans="1:8" x14ac:dyDescent="0.2">
      <c r="A71" s="3">
        <v>83.336818149832425</v>
      </c>
      <c r="B71">
        <v>0</v>
      </c>
      <c r="C71" t="b">
        <v>0</v>
      </c>
      <c r="D71">
        <f t="shared" si="17"/>
        <v>-1.1483876665055748</v>
      </c>
      <c r="E71">
        <f t="shared" si="13"/>
        <v>-1.1483876665055748</v>
      </c>
      <c r="F71">
        <f t="shared" si="14"/>
        <v>0.240783705559968</v>
      </c>
      <c r="G71" s="2">
        <f t="shared" si="15"/>
        <v>0.240783705559968</v>
      </c>
      <c r="H71">
        <f t="shared" si="16"/>
        <v>-0.27546856927180668</v>
      </c>
    </row>
    <row r="72" spans="1:8" x14ac:dyDescent="0.2">
      <c r="A72" s="3">
        <v>65.923812780640233</v>
      </c>
      <c r="B72">
        <v>0</v>
      </c>
      <c r="C72" t="b">
        <v>0</v>
      </c>
      <c r="D72">
        <f t="shared" si="17"/>
        <v>-1.6744095624983302</v>
      </c>
      <c r="E72">
        <f t="shared" si="13"/>
        <v>-1.6744095624983302</v>
      </c>
      <c r="F72">
        <f t="shared" si="14"/>
        <v>0.15783715482545521</v>
      </c>
      <c r="G72" s="2">
        <f t="shared" si="15"/>
        <v>0.15783715482545521</v>
      </c>
      <c r="H72">
        <f t="shared" si="16"/>
        <v>-0.17178188061960029</v>
      </c>
    </row>
    <row r="73" spans="1:8" x14ac:dyDescent="0.2">
      <c r="A73" s="3">
        <v>114.11712250830843</v>
      </c>
      <c r="B73">
        <v>1</v>
      </c>
      <c r="C73" t="b">
        <v>0</v>
      </c>
      <c r="D73">
        <f t="shared" si="17"/>
        <v>-0.2185588566824519</v>
      </c>
      <c r="E73">
        <f t="shared" si="13"/>
        <v>-0.2185588566824519</v>
      </c>
      <c r="F73">
        <f t="shared" si="14"/>
        <v>0.44557675423219212</v>
      </c>
      <c r="G73" s="2">
        <f t="shared" si="15"/>
        <v>0.44557675423219212</v>
      </c>
      <c r="H73">
        <f t="shared" si="16"/>
        <v>-0.58982690238985147</v>
      </c>
    </row>
    <row r="74" spans="1:8" x14ac:dyDescent="0.2">
      <c r="A74" s="3">
        <v>97.546320277301874</v>
      </c>
      <c r="B74">
        <v>0</v>
      </c>
      <c r="C74" t="b">
        <v>0</v>
      </c>
      <c r="D74">
        <f t="shared" si="17"/>
        <v>-0.71913900484554993</v>
      </c>
      <c r="E74">
        <f t="shared" si="13"/>
        <v>-0.71913900484554993</v>
      </c>
      <c r="F74">
        <f t="shared" si="14"/>
        <v>0.32758260810442491</v>
      </c>
      <c r="G74" s="2">
        <f t="shared" si="15"/>
        <v>0.32758260810442491</v>
      </c>
      <c r="H74">
        <f t="shared" si="16"/>
        <v>-0.39687601238126535</v>
      </c>
    </row>
    <row r="75" spans="1:8" x14ac:dyDescent="0.2">
      <c r="A75" s="3">
        <v>92.735440727183786</v>
      </c>
      <c r="B75">
        <v>0</v>
      </c>
      <c r="C75" t="b">
        <v>1</v>
      </c>
      <c r="D75">
        <f t="shared" si="17"/>
        <v>-0.86446877008085998</v>
      </c>
      <c r="E75">
        <f t="shared" si="13"/>
        <v>-0.86446877008085998</v>
      </c>
      <c r="F75">
        <f t="shared" si="14"/>
        <v>0.29640653785809024</v>
      </c>
      <c r="G75" s="2">
        <f t="shared" si="15"/>
        <v>0.29640653785809024</v>
      </c>
      <c r="H75">
        <f t="shared" si="16"/>
        <v>-1.2160233282525577</v>
      </c>
    </row>
    <row r="76" spans="1:8" x14ac:dyDescent="0.2">
      <c r="A76" s="3">
        <v>211.08689434898844</v>
      </c>
      <c r="B76">
        <v>0</v>
      </c>
      <c r="C76" t="b">
        <v>0</v>
      </c>
      <c r="D76">
        <f t="shared" si="17"/>
        <v>2.7107587514006006</v>
      </c>
      <c r="E76">
        <f t="shared" si="13"/>
        <v>2.7107587514006006</v>
      </c>
      <c r="F76">
        <f t="shared" si="14"/>
        <v>0.93765851618192664</v>
      </c>
      <c r="G76" s="2">
        <f t="shared" si="15"/>
        <v>0.93765851618192664</v>
      </c>
      <c r="H76">
        <f t="shared" si="16"/>
        <v>-2.7751282029038586</v>
      </c>
    </row>
    <row r="77" spans="1:8" x14ac:dyDescent="0.2">
      <c r="A77" s="3">
        <v>122.74439245195448</v>
      </c>
      <c r="B77">
        <v>0</v>
      </c>
      <c r="C77" t="b">
        <v>1</v>
      </c>
      <c r="D77">
        <f t="shared" si="17"/>
        <v>4.205858394770301E-2</v>
      </c>
      <c r="E77">
        <f t="shared" si="13"/>
        <v>4.205858394770301E-2</v>
      </c>
      <c r="F77">
        <f t="shared" si="14"/>
        <v>0.51051309629316066</v>
      </c>
      <c r="G77" s="2">
        <f t="shared" si="15"/>
        <v>0.51051309629316066</v>
      </c>
      <c r="H77">
        <f t="shared" si="16"/>
        <v>-0.67233898785111257</v>
      </c>
    </row>
    <row r="78" spans="1:8" x14ac:dyDescent="0.2">
      <c r="A78" s="3">
        <v>91.258185728616667</v>
      </c>
      <c r="B78">
        <v>0</v>
      </c>
      <c r="C78" t="b">
        <v>1</v>
      </c>
      <c r="D78">
        <f t="shared" si="17"/>
        <v>-0.90909452300148264</v>
      </c>
      <c r="E78">
        <f t="shared" si="13"/>
        <v>-0.90909452300148264</v>
      </c>
      <c r="F78">
        <f t="shared" si="14"/>
        <v>0.28718516157886192</v>
      </c>
      <c r="G78" s="2">
        <f t="shared" si="15"/>
        <v>0.28718516157886192</v>
      </c>
      <c r="H78">
        <f t="shared" si="16"/>
        <v>-1.247628108954554</v>
      </c>
    </row>
    <row r="79" spans="1:8" x14ac:dyDescent="0.2">
      <c r="A79" s="3">
        <v>207.49139228742769</v>
      </c>
      <c r="B79">
        <v>0</v>
      </c>
      <c r="C79" t="b">
        <v>1</v>
      </c>
      <c r="D79">
        <f t="shared" si="17"/>
        <v>2.6021437954312976</v>
      </c>
      <c r="E79">
        <f t="shared" si="13"/>
        <v>2.6021437954312976</v>
      </c>
      <c r="F79">
        <f t="shared" si="14"/>
        <v>0.93099942330830165</v>
      </c>
      <c r="G79" s="2">
        <f t="shared" si="15"/>
        <v>0.93099942330830165</v>
      </c>
      <c r="H79">
        <f t="shared" si="16"/>
        <v>-7.1496621137805708E-2</v>
      </c>
    </row>
    <row r="80" spans="1:8" x14ac:dyDescent="0.2">
      <c r="A80" s="3">
        <v>149.75719318202692</v>
      </c>
      <c r="B80">
        <v>0</v>
      </c>
      <c r="C80" t="b">
        <v>1</v>
      </c>
      <c r="D80">
        <f t="shared" si="17"/>
        <v>0.8580765173738838</v>
      </c>
      <c r="E80">
        <f t="shared" si="13"/>
        <v>0.8580765173738838</v>
      </c>
      <c r="F80">
        <f t="shared" si="14"/>
        <v>0.70225862710670583</v>
      </c>
      <c r="G80" s="2">
        <f t="shared" si="15"/>
        <v>0.70225862710670583</v>
      </c>
      <c r="H80">
        <f t="shared" si="16"/>
        <v>-0.35345352812243408</v>
      </c>
    </row>
    <row r="81" spans="1:8" x14ac:dyDescent="0.2">
      <c r="A81" s="3">
        <v>154.43216458558086</v>
      </c>
      <c r="B81">
        <v>1</v>
      </c>
      <c r="C81" t="b">
        <v>0</v>
      </c>
      <c r="D81">
        <f t="shared" si="17"/>
        <v>0.99930069259639609</v>
      </c>
      <c r="E81">
        <f t="shared" si="13"/>
        <v>0.99930069259639609</v>
      </c>
      <c r="F81">
        <f t="shared" si="14"/>
        <v>0.73092106423534642</v>
      </c>
      <c r="G81" s="2">
        <f t="shared" si="15"/>
        <v>0.73092106423534642</v>
      </c>
      <c r="H81">
        <f t="shared" si="16"/>
        <v>-1.312750500921547</v>
      </c>
    </row>
    <row r="82" spans="1:8" x14ac:dyDescent="0.2">
      <c r="A82" s="3">
        <v>167.4688748139165</v>
      </c>
      <c r="B82">
        <v>0</v>
      </c>
      <c r="C82" t="b">
        <v>1</v>
      </c>
      <c r="D82">
        <f t="shared" si="17"/>
        <v>1.3931209945156731</v>
      </c>
      <c r="E82">
        <f t="shared" si="13"/>
        <v>1.3931209945156731</v>
      </c>
      <c r="F82">
        <f t="shared" si="14"/>
        <v>0.80109002475032465</v>
      </c>
      <c r="G82" s="2">
        <f t="shared" si="15"/>
        <v>0.80109002475032465</v>
      </c>
      <c r="H82">
        <f t="shared" si="16"/>
        <v>-0.22178194777926774</v>
      </c>
    </row>
    <row r="83" spans="1:8" x14ac:dyDescent="0.2">
      <c r="A83" s="3">
        <v>125.01272635020754</v>
      </c>
      <c r="B83">
        <v>0</v>
      </c>
      <c r="C83" t="b">
        <v>1</v>
      </c>
      <c r="D83">
        <f t="shared" si="17"/>
        <v>0.1105816948412861</v>
      </c>
      <c r="E83">
        <f t="shared" si="13"/>
        <v>0.1105816948412861</v>
      </c>
      <c r="F83">
        <f t="shared" si="14"/>
        <v>0.52761728671283992</v>
      </c>
      <c r="G83" s="2">
        <f t="shared" si="15"/>
        <v>0.52761728671283992</v>
      </c>
      <c r="H83">
        <f t="shared" si="16"/>
        <v>-0.63938409386746842</v>
      </c>
    </row>
    <row r="84" spans="1:8" x14ac:dyDescent="0.2">
      <c r="A84" s="3">
        <v>86.168107780320881</v>
      </c>
      <c r="B84">
        <v>0</v>
      </c>
      <c r="C84" t="b">
        <v>0</v>
      </c>
      <c r="D84">
        <f t="shared" si="17"/>
        <v>-1.0628584710589841</v>
      </c>
      <c r="E84">
        <f t="shared" si="13"/>
        <v>-1.0628584710589841</v>
      </c>
      <c r="F84">
        <f t="shared" si="14"/>
        <v>0.25676357622479173</v>
      </c>
      <c r="G84" s="2">
        <f t="shared" si="15"/>
        <v>0.25676357622479173</v>
      </c>
      <c r="H84">
        <f t="shared" si="16"/>
        <v>-0.29674108329805726</v>
      </c>
    </row>
    <row r="85" spans="1:8" x14ac:dyDescent="0.2">
      <c r="A85" s="3">
        <v>82.62162528436744</v>
      </c>
      <c r="B85">
        <v>0</v>
      </c>
      <c r="C85" t="b">
        <v>0</v>
      </c>
      <c r="D85">
        <f t="shared" si="17"/>
        <v>-1.1699926163184302</v>
      </c>
      <c r="E85">
        <f t="shared" si="13"/>
        <v>-1.1699926163184302</v>
      </c>
      <c r="F85">
        <f t="shared" si="14"/>
        <v>0.23685631891088993</v>
      </c>
      <c r="G85" s="2">
        <f t="shared" si="15"/>
        <v>0.23685631891088993</v>
      </c>
      <c r="H85">
        <f t="shared" si="16"/>
        <v>-0.27030895469314181</v>
      </c>
    </row>
    <row r="86" spans="1:8" x14ac:dyDescent="0.2">
      <c r="A86" s="3">
        <v>90.949664687710282</v>
      </c>
      <c r="B86">
        <v>0</v>
      </c>
      <c r="C86" t="b">
        <v>0</v>
      </c>
      <c r="D86">
        <f t="shared" si="17"/>
        <v>-0.91841450076812148</v>
      </c>
      <c r="E86">
        <f t="shared" si="13"/>
        <v>-0.91841450076812148</v>
      </c>
      <c r="F86">
        <f t="shared" si="14"/>
        <v>0.28528106081162735</v>
      </c>
      <c r="G86" s="2">
        <f t="shared" si="15"/>
        <v>0.28528106081162735</v>
      </c>
      <c r="H86">
        <f t="shared" si="16"/>
        <v>-0.33586590561329416</v>
      </c>
    </row>
    <row r="87" spans="1:8" x14ac:dyDescent="0.2">
      <c r="A87" s="3">
        <v>142.77979454157159</v>
      </c>
      <c r="B87">
        <v>0</v>
      </c>
      <c r="C87" t="b">
        <v>1</v>
      </c>
      <c r="D87">
        <f t="shared" si="17"/>
        <v>0.64729932043789873</v>
      </c>
      <c r="E87">
        <f t="shared" si="13"/>
        <v>0.64729932043789873</v>
      </c>
      <c r="F87">
        <f t="shared" si="14"/>
        <v>0.65640161290276422</v>
      </c>
      <c r="G87" s="2">
        <f t="shared" si="15"/>
        <v>0.65640161290276422</v>
      </c>
      <c r="H87">
        <f t="shared" si="16"/>
        <v>-0.42098246257427158</v>
      </c>
    </row>
    <row r="88" spans="1:8" x14ac:dyDescent="0.2">
      <c r="A88" s="3">
        <v>186.08178791424118</v>
      </c>
      <c r="B88">
        <v>0</v>
      </c>
      <c r="C88" t="b">
        <v>1</v>
      </c>
      <c r="D88">
        <f t="shared" si="17"/>
        <v>1.9553903806093267</v>
      </c>
      <c r="E88">
        <f t="shared" si="13"/>
        <v>1.9553903806093267</v>
      </c>
      <c r="F88">
        <f t="shared" si="14"/>
        <v>0.87603321940317136</v>
      </c>
      <c r="G88" s="2">
        <f t="shared" si="15"/>
        <v>0.87603321940317136</v>
      </c>
      <c r="H88">
        <f t="shared" si="16"/>
        <v>-0.13235126707163686</v>
      </c>
    </row>
    <row r="89" spans="1:8" x14ac:dyDescent="0.2">
      <c r="A89" s="3">
        <v>86.26491519007746</v>
      </c>
      <c r="B89">
        <v>0</v>
      </c>
      <c r="C89" t="b">
        <v>0</v>
      </c>
      <c r="D89">
        <f t="shared" si="17"/>
        <v>-1.0599340581763927</v>
      </c>
      <c r="E89">
        <f t="shared" si="13"/>
        <v>-1.0599340581763927</v>
      </c>
      <c r="F89">
        <f t="shared" si="14"/>
        <v>0.25732205646714584</v>
      </c>
      <c r="G89" s="2">
        <f t="shared" si="15"/>
        <v>0.25732205646714584</v>
      </c>
      <c r="H89">
        <f t="shared" si="16"/>
        <v>-0.29749278242815375</v>
      </c>
    </row>
    <row r="90" spans="1:8" x14ac:dyDescent="0.2">
      <c r="A90" s="3">
        <v>399.67041743410169</v>
      </c>
      <c r="B90">
        <v>0</v>
      </c>
      <c r="C90" t="b">
        <v>1</v>
      </c>
      <c r="D90">
        <f t="shared" si="17"/>
        <v>8.4075962738728531</v>
      </c>
      <c r="E90">
        <f t="shared" si="13"/>
        <v>8.4075962738728531</v>
      </c>
      <c r="F90">
        <f t="shared" si="14"/>
        <v>0.99977688414998711</v>
      </c>
      <c r="G90" s="2">
        <f t="shared" si="15"/>
        <v>0.99977688414998711</v>
      </c>
      <c r="H90">
        <f t="shared" si="16"/>
        <v>-2.2314074405705892E-4</v>
      </c>
    </row>
    <row r="91" spans="1:8" x14ac:dyDescent="0.2">
      <c r="A91" s="3">
        <v>127.03928258257993</v>
      </c>
      <c r="B91">
        <v>1</v>
      </c>
      <c r="C91" t="b">
        <v>1</v>
      </c>
      <c r="D91">
        <f t="shared" si="17"/>
        <v>0.17180104951825026</v>
      </c>
      <c r="E91">
        <f t="shared" si="13"/>
        <v>0.17180104951825026</v>
      </c>
      <c r="F91">
        <f t="shared" si="14"/>
        <v>0.54284493136024459</v>
      </c>
      <c r="G91" s="2">
        <f t="shared" si="15"/>
        <v>0.54284493136024459</v>
      </c>
      <c r="H91">
        <f t="shared" si="16"/>
        <v>-0.61093157743869375</v>
      </c>
    </row>
    <row r="92" spans="1:8" x14ac:dyDescent="0.2">
      <c r="A92" s="3">
        <v>183.1839794272145</v>
      </c>
      <c r="B92">
        <v>1</v>
      </c>
      <c r="C92" t="b">
        <v>1</v>
      </c>
      <c r="D92">
        <f t="shared" si="17"/>
        <v>1.8678517459939288</v>
      </c>
      <c r="E92">
        <f t="shared" si="13"/>
        <v>1.8678517459939288</v>
      </c>
      <c r="F92">
        <f t="shared" si="14"/>
        <v>0.86620951083671782</v>
      </c>
      <c r="G92" s="2">
        <f t="shared" si="15"/>
        <v>0.86620951083671782</v>
      </c>
      <c r="H92">
        <f t="shared" si="16"/>
        <v>-0.14362847030724002</v>
      </c>
    </row>
    <row r="93" spans="1:8" x14ac:dyDescent="0.2">
      <c r="A93" s="3">
        <v>130.41348630390866</v>
      </c>
      <c r="B93">
        <v>1</v>
      </c>
      <c r="C93" t="b">
        <v>0</v>
      </c>
      <c r="D93">
        <f t="shared" si="17"/>
        <v>0.27373090030089475</v>
      </c>
      <c r="E93">
        <f t="shared" si="13"/>
        <v>0.27373090030089475</v>
      </c>
      <c r="F93">
        <f t="shared" si="14"/>
        <v>0.56800860527257568</v>
      </c>
      <c r="G93" s="2">
        <f t="shared" si="15"/>
        <v>0.56800860527257568</v>
      </c>
      <c r="H93">
        <f t="shared" si="16"/>
        <v>-0.83934961054886859</v>
      </c>
    </row>
    <row r="94" spans="1:8" x14ac:dyDescent="0.2">
      <c r="A94" s="3">
        <v>145.16394612892822</v>
      </c>
      <c r="B94">
        <v>0</v>
      </c>
      <c r="C94" t="b">
        <v>1</v>
      </c>
      <c r="D94">
        <f t="shared" si="17"/>
        <v>0.71932111746406235</v>
      </c>
      <c r="E94">
        <f t="shared" si="13"/>
        <v>0.71932111746406235</v>
      </c>
      <c r="F94">
        <f t="shared" si="14"/>
        <v>0.67245750499089108</v>
      </c>
      <c r="G94" s="2">
        <f t="shared" si="15"/>
        <v>0.67245750499089108</v>
      </c>
      <c r="H94">
        <f t="shared" si="16"/>
        <v>-0.396816359107313</v>
      </c>
    </row>
    <row r="95" spans="1:8" x14ac:dyDescent="0.2">
      <c r="A95" s="3">
        <v>69.258998101098967</v>
      </c>
      <c r="B95">
        <v>0</v>
      </c>
      <c r="C95" t="b">
        <v>0</v>
      </c>
      <c r="D95">
        <f t="shared" si="17"/>
        <v>-1.5736584015954094</v>
      </c>
      <c r="E95">
        <f t="shared" si="13"/>
        <v>-1.5736584015954094</v>
      </c>
      <c r="F95">
        <f t="shared" si="14"/>
        <v>0.17169548289871728</v>
      </c>
      <c r="G95" s="2">
        <f t="shared" si="15"/>
        <v>0.17169548289871728</v>
      </c>
      <c r="H95">
        <f t="shared" si="16"/>
        <v>-0.18837441793234835</v>
      </c>
    </row>
    <row r="96" spans="1:8" x14ac:dyDescent="0.2">
      <c r="A96" s="3">
        <v>95.441018197711742</v>
      </c>
      <c r="B96">
        <v>0</v>
      </c>
      <c r="C96" t="b">
        <v>0</v>
      </c>
      <c r="D96">
        <f t="shared" si="17"/>
        <v>-0.78273715852801606</v>
      </c>
      <c r="E96">
        <f t="shared" si="13"/>
        <v>-0.78273715852801606</v>
      </c>
      <c r="F96">
        <f t="shared" si="14"/>
        <v>0.31373026576525398</v>
      </c>
      <c r="G96" s="2">
        <f t="shared" si="15"/>
        <v>0.31373026576525398</v>
      </c>
      <c r="H96">
        <f t="shared" si="16"/>
        <v>-0.3764845299456368</v>
      </c>
    </row>
    <row r="97" spans="1:8" x14ac:dyDescent="0.2">
      <c r="A97" s="3">
        <v>97.052206177531346</v>
      </c>
      <c r="B97">
        <v>1</v>
      </c>
      <c r="C97" t="b">
        <v>1</v>
      </c>
      <c r="D97">
        <f t="shared" si="17"/>
        <v>-0.73406548250332948</v>
      </c>
      <c r="E97">
        <f t="shared" si="13"/>
        <v>-0.73406548250332948</v>
      </c>
      <c r="F97">
        <f t="shared" si="14"/>
        <v>0.32430322005982409</v>
      </c>
      <c r="G97" s="2">
        <f t="shared" si="15"/>
        <v>0.32430322005982409</v>
      </c>
      <c r="H97">
        <f t="shared" si="16"/>
        <v>-1.1260763364556738</v>
      </c>
    </row>
    <row r="98" spans="1:8" x14ac:dyDescent="0.2">
      <c r="A98" s="3">
        <v>146.45798142055239</v>
      </c>
      <c r="B98">
        <v>0</v>
      </c>
      <c r="C98" t="b">
        <v>0</v>
      </c>
      <c r="D98">
        <f t="shared" si="17"/>
        <v>0.75841206604815881</v>
      </c>
      <c r="E98">
        <f t="shared" ref="E98:E129" si="18">MAX(D98,-700)</f>
        <v>0.75841206604815881</v>
      </c>
      <c r="F98">
        <f t="shared" ref="F98:F129" si="19">1/(1+EXP(-E98))</f>
        <v>0.68100887690284273</v>
      </c>
      <c r="G98" s="2">
        <f t="shared" ref="G98:G129" si="20">MAX(MIN(F98,1-EXP(-20)),EXP(-20))</f>
        <v>0.68100887690284273</v>
      </c>
      <c r="H98">
        <f t="shared" ref="H98:H129" si="21">C98*LN(G98)+(1-C98)*LN(1-G98)</f>
        <v>-1.142592003866117</v>
      </c>
    </row>
    <row r="99" spans="1:8" x14ac:dyDescent="0.2">
      <c r="A99" s="3">
        <v>125.46538850657734</v>
      </c>
      <c r="B99">
        <v>1</v>
      </c>
      <c r="C99" t="b">
        <v>0</v>
      </c>
      <c r="D99">
        <f t="shared" ref="D99:D130" si="22">$K$2+$K$3*A99+$K$4*B99</f>
        <v>0.12425596879281686</v>
      </c>
      <c r="E99">
        <f t="shared" si="18"/>
        <v>0.12425596879281686</v>
      </c>
      <c r="F99">
        <f t="shared" si="19"/>
        <v>0.5310240859829829</v>
      </c>
      <c r="G99" s="2">
        <f t="shared" si="20"/>
        <v>0.5310240859829829</v>
      </c>
      <c r="H99">
        <f t="shared" si="21"/>
        <v>-0.75720386789509952</v>
      </c>
    </row>
    <row r="100" spans="1:8" x14ac:dyDescent="0.2">
      <c r="A100" s="3">
        <v>168.24044140983762</v>
      </c>
      <c r="B100">
        <v>0</v>
      </c>
      <c r="C100" t="b">
        <v>0</v>
      </c>
      <c r="D100">
        <f t="shared" si="22"/>
        <v>1.4164289138016324</v>
      </c>
      <c r="E100">
        <f t="shared" si="18"/>
        <v>1.4164289138016324</v>
      </c>
      <c r="F100">
        <f t="shared" si="19"/>
        <v>0.80477797224805259</v>
      </c>
      <c r="G100" s="2">
        <f t="shared" si="20"/>
        <v>0.80477797224805259</v>
      </c>
      <c r="H100">
        <f t="shared" si="21"/>
        <v>-1.6336177642800043</v>
      </c>
    </row>
    <row r="101" spans="1:8" x14ac:dyDescent="0.2">
      <c r="A101" s="3">
        <v>91.015806401421244</v>
      </c>
      <c r="B101">
        <v>1</v>
      </c>
      <c r="C101" t="b">
        <v>0</v>
      </c>
      <c r="D101">
        <f t="shared" si="22"/>
        <v>-0.91641645454274068</v>
      </c>
      <c r="E101">
        <f t="shared" si="18"/>
        <v>-0.91641645454274068</v>
      </c>
      <c r="F101">
        <f t="shared" si="19"/>
        <v>0.28568862871806722</v>
      </c>
      <c r="G101" s="2">
        <f t="shared" si="20"/>
        <v>0.28568862871806722</v>
      </c>
      <c r="H101">
        <f t="shared" si="21"/>
        <v>-0.3364363174716074</v>
      </c>
    </row>
    <row r="102" spans="1:8" x14ac:dyDescent="0.2">
      <c r="A102" s="3">
        <v>55.62797103149888</v>
      </c>
      <c r="B102">
        <v>0</v>
      </c>
      <c r="C102" t="b">
        <v>0</v>
      </c>
      <c r="D102">
        <f t="shared" si="22"/>
        <v>-1.985432162152875</v>
      </c>
      <c r="E102">
        <f t="shared" si="18"/>
        <v>-1.985432162152875</v>
      </c>
      <c r="F102">
        <f t="shared" si="19"/>
        <v>0.12074095642577912</v>
      </c>
      <c r="G102" s="2">
        <f t="shared" si="20"/>
        <v>0.12074095642577912</v>
      </c>
      <c r="H102">
        <f t="shared" si="21"/>
        <v>-0.12867572212595577</v>
      </c>
    </row>
    <row r="103" spans="1:8" x14ac:dyDescent="0.2">
      <c r="A103" s="3">
        <v>179.81881714033247</v>
      </c>
      <c r="B103">
        <v>0</v>
      </c>
      <c r="C103" t="b">
        <v>1</v>
      </c>
      <c r="D103">
        <f t="shared" si="22"/>
        <v>1.7661950239670228</v>
      </c>
      <c r="E103">
        <f t="shared" si="18"/>
        <v>1.7661950239670228</v>
      </c>
      <c r="F103">
        <f t="shared" si="19"/>
        <v>0.85398384668228333</v>
      </c>
      <c r="G103" s="2">
        <f t="shared" si="20"/>
        <v>0.85398384668228333</v>
      </c>
      <c r="H103">
        <f t="shared" si="21"/>
        <v>-0.15784300026439591</v>
      </c>
    </row>
    <row r="104" spans="1:8" x14ac:dyDescent="0.2">
      <c r="A104" s="3">
        <v>56.526639990764323</v>
      </c>
      <c r="B104">
        <v>0</v>
      </c>
      <c r="C104" t="b">
        <v>0</v>
      </c>
      <c r="D104">
        <f t="shared" si="22"/>
        <v>-1.9582846629245685</v>
      </c>
      <c r="E104">
        <f t="shared" si="18"/>
        <v>-1.9582846629245685</v>
      </c>
      <c r="F104">
        <f t="shared" si="19"/>
        <v>0.12365280631177984</v>
      </c>
      <c r="G104" s="2">
        <f t="shared" si="20"/>
        <v>0.12365280631177984</v>
      </c>
      <c r="H104">
        <f t="shared" si="21"/>
        <v>-0.13199292674089258</v>
      </c>
    </row>
    <row r="105" spans="1:8" x14ac:dyDescent="0.2">
      <c r="A105" s="7">
        <v>119.23996769178009</v>
      </c>
      <c r="B105">
        <v>0</v>
      </c>
      <c r="C105" t="b">
        <v>0</v>
      </c>
      <c r="D105">
        <f t="shared" si="22"/>
        <v>-6.3805057487354322E-2</v>
      </c>
      <c r="E105">
        <f t="shared" si="18"/>
        <v>-6.3805057487354322E-2</v>
      </c>
      <c r="F105">
        <f t="shared" si="19"/>
        <v>0.48405414500587429</v>
      </c>
      <c r="G105" s="2">
        <f t="shared" si="20"/>
        <v>0.48405414500587429</v>
      </c>
      <c r="H105">
        <f t="shared" si="21"/>
        <v>-0.66175345118826778</v>
      </c>
    </row>
    <row r="106" spans="1:8" x14ac:dyDescent="0.2">
      <c r="A106" s="3">
        <v>150.72425288512147</v>
      </c>
      <c r="B106">
        <v>0</v>
      </c>
      <c r="C106" t="b">
        <v>1</v>
      </c>
      <c r="D106">
        <f t="shared" si="22"/>
        <v>0.88729000279897807</v>
      </c>
      <c r="E106">
        <f t="shared" si="18"/>
        <v>0.88729000279897807</v>
      </c>
      <c r="F106">
        <f t="shared" si="19"/>
        <v>0.70833060785357005</v>
      </c>
      <c r="G106" s="2">
        <f t="shared" si="20"/>
        <v>0.70833060785357005</v>
      </c>
      <c r="H106">
        <f t="shared" si="21"/>
        <v>-0.34484433403526848</v>
      </c>
    </row>
    <row r="107" spans="1:8" x14ac:dyDescent="0.2">
      <c r="A107" s="3">
        <v>102.13721765878195</v>
      </c>
      <c r="B107">
        <v>0</v>
      </c>
      <c r="C107" t="b">
        <v>0</v>
      </c>
      <c r="D107">
        <f t="shared" si="22"/>
        <v>-0.5804545851423959</v>
      </c>
      <c r="E107">
        <f t="shared" si="18"/>
        <v>-0.5804545851423959</v>
      </c>
      <c r="F107">
        <f t="shared" si="19"/>
        <v>0.35882800033895917</v>
      </c>
      <c r="G107" s="2">
        <f t="shared" si="20"/>
        <v>0.35882800033895917</v>
      </c>
      <c r="H107">
        <f t="shared" si="21"/>
        <v>-0.44445752785114578</v>
      </c>
    </row>
    <row r="108" spans="1:8" x14ac:dyDescent="0.2">
      <c r="A108" s="3">
        <v>175.93684098324067</v>
      </c>
      <c r="B108">
        <v>1</v>
      </c>
      <c r="C108" t="b">
        <v>0</v>
      </c>
      <c r="D108">
        <f t="shared" si="22"/>
        <v>1.6489260968026809</v>
      </c>
      <c r="E108">
        <f t="shared" si="18"/>
        <v>1.6489260968026809</v>
      </c>
      <c r="F108">
        <f t="shared" si="19"/>
        <v>0.8387458565119269</v>
      </c>
      <c r="G108" s="2">
        <f t="shared" si="20"/>
        <v>0.8387458565119269</v>
      </c>
      <c r="H108">
        <f t="shared" si="21"/>
        <v>-1.8247736275863273</v>
      </c>
    </row>
    <row r="109" spans="1:8" x14ac:dyDescent="0.2">
      <c r="A109" s="3">
        <v>144.28574066056518</v>
      </c>
      <c r="B109">
        <v>0</v>
      </c>
      <c r="C109" t="b">
        <v>0</v>
      </c>
      <c r="D109">
        <f t="shared" si="22"/>
        <v>0.69279179092076326</v>
      </c>
      <c r="E109">
        <f t="shared" si="18"/>
        <v>0.69279179092076326</v>
      </c>
      <c r="F109">
        <f t="shared" si="19"/>
        <v>0.6665876865140028</v>
      </c>
      <c r="G109" s="2">
        <f t="shared" si="20"/>
        <v>0.6665876865140028</v>
      </c>
      <c r="H109">
        <f t="shared" si="21"/>
        <v>-1.0983753762760753</v>
      </c>
    </row>
    <row r="110" spans="1:8" x14ac:dyDescent="0.2">
      <c r="A110" s="3">
        <v>301.83775043191429</v>
      </c>
      <c r="B110">
        <v>0</v>
      </c>
      <c r="C110" t="b">
        <v>1</v>
      </c>
      <c r="D110">
        <f t="shared" si="22"/>
        <v>5.4522118416388032</v>
      </c>
      <c r="E110">
        <f t="shared" si="18"/>
        <v>5.4522118416388032</v>
      </c>
      <c r="F110">
        <f t="shared" si="19"/>
        <v>0.99573148587280469</v>
      </c>
      <c r="G110" s="2">
        <f t="shared" si="20"/>
        <v>0.99573148587280469</v>
      </c>
      <c r="H110">
        <f t="shared" si="21"/>
        <v>-4.2776502413127927E-3</v>
      </c>
    </row>
    <row r="111" spans="1:8" x14ac:dyDescent="0.2">
      <c r="A111" s="3">
        <v>104.68502577557193</v>
      </c>
      <c r="B111">
        <v>0</v>
      </c>
      <c r="C111" t="b">
        <v>1</v>
      </c>
      <c r="D111">
        <f t="shared" si="22"/>
        <v>-0.50348895928950643</v>
      </c>
      <c r="E111">
        <f t="shared" si="18"/>
        <v>-0.50348895928950643</v>
      </c>
      <c r="F111">
        <f t="shared" si="19"/>
        <v>0.37672110140953646</v>
      </c>
      <c r="G111" s="2">
        <f t="shared" si="20"/>
        <v>0.37672110140953646</v>
      </c>
      <c r="H111">
        <f t="shared" si="21"/>
        <v>-0.97625014936897003</v>
      </c>
    </row>
    <row r="112" spans="1:8" x14ac:dyDescent="0.2">
      <c r="A112" s="7">
        <v>120.10723772245707</v>
      </c>
      <c r="B112">
        <v>0</v>
      </c>
      <c r="C112" t="b">
        <v>0</v>
      </c>
      <c r="D112">
        <f t="shared" si="22"/>
        <v>-3.760607481882916E-2</v>
      </c>
      <c r="E112">
        <f t="shared" si="18"/>
        <v>-3.760607481882916E-2</v>
      </c>
      <c r="F112">
        <f t="shared" si="19"/>
        <v>0.49059958912081347</v>
      </c>
      <c r="G112" s="2">
        <f t="shared" si="20"/>
        <v>0.49059958912081347</v>
      </c>
      <c r="H112">
        <f t="shared" si="21"/>
        <v>-0.67452090984270741</v>
      </c>
    </row>
    <row r="113" spans="1:8" x14ac:dyDescent="0.2">
      <c r="A113" s="3">
        <v>89.678804136266692</v>
      </c>
      <c r="B113">
        <v>0</v>
      </c>
      <c r="C113" t="b">
        <v>0</v>
      </c>
      <c r="D113">
        <f t="shared" si="22"/>
        <v>-0.95680537371849095</v>
      </c>
      <c r="E113">
        <f t="shared" si="18"/>
        <v>-0.95680537371849095</v>
      </c>
      <c r="F113">
        <f t="shared" si="19"/>
        <v>0.27751826797373325</v>
      </c>
      <c r="G113" s="2">
        <f t="shared" si="20"/>
        <v>0.27751826797373325</v>
      </c>
      <c r="H113">
        <f t="shared" si="21"/>
        <v>-0.32506314370791584</v>
      </c>
    </row>
    <row r="114" spans="1:8" x14ac:dyDescent="0.2">
      <c r="A114" s="3">
        <v>86.995499370999823</v>
      </c>
      <c r="B114">
        <v>0</v>
      </c>
      <c r="C114" t="b">
        <v>0</v>
      </c>
      <c r="D114">
        <f t="shared" si="22"/>
        <v>-1.0378641588176629</v>
      </c>
      <c r="E114">
        <f t="shared" si="18"/>
        <v>-1.0378641588176629</v>
      </c>
      <c r="F114">
        <f t="shared" si="19"/>
        <v>0.26156231610034375</v>
      </c>
      <c r="G114" s="2">
        <f t="shared" si="20"/>
        <v>0.26156231610034375</v>
      </c>
      <c r="H114">
        <f t="shared" si="21"/>
        <v>-0.30321856256204988</v>
      </c>
    </row>
    <row r="115" spans="1:8" x14ac:dyDescent="0.2">
      <c r="A115" s="3">
        <v>53.306256786443555</v>
      </c>
      <c r="B115">
        <v>0</v>
      </c>
      <c r="C115" t="b">
        <v>0</v>
      </c>
      <c r="D115">
        <f t="shared" si="22"/>
        <v>-2.0555678166963531</v>
      </c>
      <c r="E115">
        <f t="shared" si="18"/>
        <v>-2.0555678166963531</v>
      </c>
      <c r="F115">
        <f t="shared" si="19"/>
        <v>0.11349099219535883</v>
      </c>
      <c r="G115" s="2">
        <f t="shared" si="20"/>
        <v>0.11349099219535883</v>
      </c>
      <c r="H115">
        <f t="shared" si="21"/>
        <v>-0.12046399243135229</v>
      </c>
    </row>
    <row r="116" spans="1:8" x14ac:dyDescent="0.2">
      <c r="A116" s="3">
        <v>73.789749801846483</v>
      </c>
      <c r="B116">
        <v>0</v>
      </c>
      <c r="C116" t="b">
        <v>1</v>
      </c>
      <c r="D116">
        <f t="shared" si="22"/>
        <v>-1.4367908965686089</v>
      </c>
      <c r="E116">
        <f t="shared" si="18"/>
        <v>-1.4367908965686089</v>
      </c>
      <c r="F116">
        <f t="shared" si="19"/>
        <v>0.19204278858009088</v>
      </c>
      <c r="G116" s="2">
        <f t="shared" si="20"/>
        <v>0.19204278858009088</v>
      </c>
      <c r="H116">
        <f t="shared" si="21"/>
        <v>-1.6500370745953565</v>
      </c>
    </row>
    <row r="117" spans="1:8" x14ac:dyDescent="0.2">
      <c r="A117" s="3">
        <v>75.744763906191693</v>
      </c>
      <c r="B117">
        <v>1</v>
      </c>
      <c r="C117" t="b">
        <v>0</v>
      </c>
      <c r="D117">
        <f t="shared" si="22"/>
        <v>-1.3777327268812729</v>
      </c>
      <c r="E117">
        <f t="shared" si="18"/>
        <v>-1.3777327268812729</v>
      </c>
      <c r="F117">
        <f t="shared" si="19"/>
        <v>0.20137338060366133</v>
      </c>
      <c r="G117" s="2">
        <f t="shared" si="20"/>
        <v>0.20137338060366133</v>
      </c>
      <c r="H117">
        <f t="shared" si="21"/>
        <v>-0.2248617523311002</v>
      </c>
    </row>
    <row r="118" spans="1:8" x14ac:dyDescent="0.2">
      <c r="A118" s="3">
        <v>76.371976878528045</v>
      </c>
      <c r="B118">
        <v>0</v>
      </c>
      <c r="C118" t="b">
        <v>0</v>
      </c>
      <c r="D118">
        <f t="shared" si="22"/>
        <v>-1.3587855233454986</v>
      </c>
      <c r="E118">
        <f t="shared" si="18"/>
        <v>-1.3587855233454986</v>
      </c>
      <c r="F118">
        <f t="shared" si="19"/>
        <v>0.20443775746149923</v>
      </c>
      <c r="G118" s="2">
        <f t="shared" si="20"/>
        <v>0.20443775746149923</v>
      </c>
      <c r="H118">
        <f t="shared" si="21"/>
        <v>-0.22870619097350078</v>
      </c>
    </row>
    <row r="119" spans="1:8" x14ac:dyDescent="0.2">
      <c r="A119" s="3">
        <v>70.016250038416914</v>
      </c>
      <c r="B119">
        <v>1</v>
      </c>
      <c r="C119" t="b">
        <v>0</v>
      </c>
      <c r="D119">
        <f t="shared" si="22"/>
        <v>-1.5507829075972901</v>
      </c>
      <c r="E119">
        <f t="shared" si="18"/>
        <v>-1.5507829075972901</v>
      </c>
      <c r="F119">
        <f t="shared" si="19"/>
        <v>0.17497322074699259</v>
      </c>
      <c r="G119" s="2">
        <f t="shared" si="20"/>
        <v>0.17497322074699259</v>
      </c>
      <c r="H119">
        <f t="shared" si="21"/>
        <v>-0.19233943347364574</v>
      </c>
    </row>
    <row r="120" spans="1:8" x14ac:dyDescent="0.2">
      <c r="A120" s="3">
        <v>293.01497342893879</v>
      </c>
      <c r="B120">
        <v>0</v>
      </c>
      <c r="C120" t="b">
        <v>1</v>
      </c>
      <c r="D120">
        <f t="shared" si="22"/>
        <v>5.1856884133949084</v>
      </c>
      <c r="E120">
        <f t="shared" si="18"/>
        <v>5.1856884133949084</v>
      </c>
      <c r="F120">
        <f t="shared" si="19"/>
        <v>0.99443505900043461</v>
      </c>
      <c r="G120" s="2">
        <f t="shared" si="20"/>
        <v>0.99443505900043461</v>
      </c>
      <c r="H120">
        <f t="shared" si="21"/>
        <v>-5.5804829706503556E-3</v>
      </c>
    </row>
    <row r="121" spans="1:8" x14ac:dyDescent="0.2">
      <c r="A121" s="3">
        <v>186.04296510674632</v>
      </c>
      <c r="B121">
        <v>0</v>
      </c>
      <c r="C121" t="b">
        <v>1</v>
      </c>
      <c r="D121">
        <f t="shared" si="22"/>
        <v>1.9542175993246937</v>
      </c>
      <c r="E121">
        <f t="shared" si="18"/>
        <v>1.9542175993246937</v>
      </c>
      <c r="F121">
        <f t="shared" si="19"/>
        <v>0.87590580032963405</v>
      </c>
      <c r="G121" s="2">
        <f t="shared" si="20"/>
        <v>0.87590580032963405</v>
      </c>
      <c r="H121">
        <f t="shared" si="21"/>
        <v>-0.13249672769820753</v>
      </c>
    </row>
    <row r="122" spans="1:8" x14ac:dyDescent="0.2">
      <c r="A122" s="3">
        <v>158.33071775398614</v>
      </c>
      <c r="B122">
        <v>1</v>
      </c>
      <c r="C122" t="b">
        <v>0</v>
      </c>
      <c r="D122">
        <f t="shared" si="22"/>
        <v>1.1170703874763701</v>
      </c>
      <c r="E122">
        <f t="shared" si="18"/>
        <v>1.1170703874763701</v>
      </c>
      <c r="F122">
        <f t="shared" si="19"/>
        <v>0.7534448991480559</v>
      </c>
      <c r="G122" s="2">
        <f t="shared" si="20"/>
        <v>0.7534448991480559</v>
      </c>
      <c r="H122">
        <f t="shared" si="21"/>
        <v>-1.4001697776112139</v>
      </c>
    </row>
    <row r="123" spans="1:8" x14ac:dyDescent="0.2">
      <c r="A123" s="3">
        <v>160.3762671677415</v>
      </c>
      <c r="B123">
        <v>0</v>
      </c>
      <c r="C123" t="b">
        <v>1</v>
      </c>
      <c r="D123">
        <f t="shared" si="22"/>
        <v>1.1788634988983748</v>
      </c>
      <c r="E123">
        <f t="shared" si="18"/>
        <v>1.1788634988983748</v>
      </c>
      <c r="F123">
        <f t="shared" si="19"/>
        <v>0.76474339631330879</v>
      </c>
      <c r="G123" s="2">
        <f t="shared" si="20"/>
        <v>0.76474339631330879</v>
      </c>
      <c r="H123">
        <f t="shared" si="21"/>
        <v>-0.26821493108051697</v>
      </c>
    </row>
    <row r="124" spans="1:8" x14ac:dyDescent="0.2">
      <c r="A124" s="3">
        <v>90.575156155142423</v>
      </c>
      <c r="B124">
        <v>1</v>
      </c>
      <c r="C124" t="b">
        <v>0</v>
      </c>
      <c r="D124">
        <f t="shared" si="22"/>
        <v>-0.9297278659334105</v>
      </c>
      <c r="E124">
        <f t="shared" si="18"/>
        <v>-0.9297278659334105</v>
      </c>
      <c r="F124">
        <f t="shared" si="19"/>
        <v>0.28297992787069876</v>
      </c>
      <c r="G124" s="2">
        <f t="shared" si="20"/>
        <v>0.28297992787069876</v>
      </c>
      <c r="H124">
        <f t="shared" si="21"/>
        <v>-0.33265144417282239</v>
      </c>
    </row>
    <row r="125" spans="1:8" x14ac:dyDescent="0.2">
      <c r="A125" s="3">
        <v>68.693959554274201</v>
      </c>
      <c r="B125">
        <v>0</v>
      </c>
      <c r="C125" t="b">
        <v>0</v>
      </c>
      <c r="D125">
        <f t="shared" si="22"/>
        <v>-1.5907274049872999</v>
      </c>
      <c r="E125">
        <f t="shared" si="18"/>
        <v>-1.5907274049872999</v>
      </c>
      <c r="F125">
        <f t="shared" si="19"/>
        <v>0.16928158076038599</v>
      </c>
      <c r="G125" s="2">
        <f t="shared" si="20"/>
        <v>0.16928158076038599</v>
      </c>
      <c r="H125">
        <f t="shared" si="21"/>
        <v>-0.18546438722822631</v>
      </c>
    </row>
    <row r="126" spans="1:8" x14ac:dyDescent="0.2">
      <c r="A126" s="3">
        <v>91.662128499888695</v>
      </c>
      <c r="B126">
        <v>0</v>
      </c>
      <c r="C126" t="b">
        <v>1</v>
      </c>
      <c r="D126">
        <f t="shared" si="22"/>
        <v>-0.89689199173752199</v>
      </c>
      <c r="E126">
        <f t="shared" si="18"/>
        <v>-0.89689199173752199</v>
      </c>
      <c r="F126">
        <f t="shared" si="19"/>
        <v>0.28968961253854747</v>
      </c>
      <c r="G126" s="2">
        <f t="shared" si="20"/>
        <v>0.28968961253854747</v>
      </c>
      <c r="H126">
        <f t="shared" si="21"/>
        <v>-1.2389452307746025</v>
      </c>
    </row>
    <row r="127" spans="1:8" x14ac:dyDescent="0.2">
      <c r="A127" s="3">
        <v>116.30615648887714</v>
      </c>
      <c r="B127">
        <v>0</v>
      </c>
      <c r="C127" t="b">
        <v>1</v>
      </c>
      <c r="D127">
        <f t="shared" si="22"/>
        <v>-0.1524312824678038</v>
      </c>
      <c r="E127">
        <f t="shared" si="18"/>
        <v>-0.1524312824678038</v>
      </c>
      <c r="F127">
        <f t="shared" si="19"/>
        <v>0.46196579554571204</v>
      </c>
      <c r="G127" s="2">
        <f t="shared" si="20"/>
        <v>0.46196579554571204</v>
      </c>
      <c r="H127">
        <f t="shared" si="21"/>
        <v>-0.77226442625651159</v>
      </c>
    </row>
    <row r="128" spans="1:8" x14ac:dyDescent="0.2">
      <c r="A128" s="3">
        <v>116.02620999930872</v>
      </c>
      <c r="B128">
        <v>0</v>
      </c>
      <c r="C128" t="b">
        <v>1</v>
      </c>
      <c r="D128">
        <f t="shared" si="22"/>
        <v>-0.16088806405703071</v>
      </c>
      <c r="E128">
        <f t="shared" si="18"/>
        <v>-0.16088806405703071</v>
      </c>
      <c r="F128">
        <f t="shared" si="19"/>
        <v>0.45986452212592765</v>
      </c>
      <c r="G128" s="2">
        <f t="shared" si="20"/>
        <v>0.45986452212592765</v>
      </c>
      <c r="H128">
        <f t="shared" si="21"/>
        <v>-0.77682334999522862</v>
      </c>
    </row>
    <row r="129" spans="1:8" x14ac:dyDescent="0.2">
      <c r="A129" s="3">
        <v>117.39105807234468</v>
      </c>
      <c r="B129">
        <v>0</v>
      </c>
      <c r="C129" t="b">
        <v>1</v>
      </c>
      <c r="D129">
        <f t="shared" si="22"/>
        <v>-0.11965796299758669</v>
      </c>
      <c r="E129">
        <f t="shared" si="18"/>
        <v>-0.11965796299758669</v>
      </c>
      <c r="F129">
        <f t="shared" si="19"/>
        <v>0.47012115126242437</v>
      </c>
      <c r="G129" s="2">
        <f t="shared" si="20"/>
        <v>0.47012115126242437</v>
      </c>
      <c r="H129">
        <f t="shared" si="21"/>
        <v>-0.75476484885120543</v>
      </c>
    </row>
    <row r="130" spans="1:8" x14ac:dyDescent="0.2">
      <c r="A130" s="3">
        <v>55.543635674499512</v>
      </c>
      <c r="B130">
        <v>0</v>
      </c>
      <c r="C130" t="b">
        <v>0</v>
      </c>
      <c r="D130">
        <f t="shared" si="22"/>
        <v>-1.9879798122251895</v>
      </c>
      <c r="E130">
        <f t="shared" ref="E130:E161" si="23">MAX(D130,-700)</f>
        <v>-1.9879798122251895</v>
      </c>
      <c r="F130">
        <f t="shared" ref="F130:F161" si="24">1/(1+EXP(-E130))</f>
        <v>0.12047075254895451</v>
      </c>
      <c r="G130" s="2">
        <f t="shared" ref="G130:G161" si="25">MAX(MIN(F130,1-EXP(-20)),EXP(-20))</f>
        <v>0.12047075254895451</v>
      </c>
      <c r="H130">
        <f t="shared" ref="H130:H161" si="26">C130*LN(G130)+(1-C130)*LN(1-G130)</f>
        <v>-0.12836846072294425</v>
      </c>
    </row>
    <row r="131" spans="1:8" x14ac:dyDescent="0.2">
      <c r="A131" s="3">
        <v>105.31058404428963</v>
      </c>
      <c r="B131">
        <v>1</v>
      </c>
      <c r="C131" t="b">
        <v>1</v>
      </c>
      <c r="D131">
        <f t="shared" ref="D131:D162" si="27">$K$2+$K$3*A131+$K$4*B131</f>
        <v>-0.48459174197473942</v>
      </c>
      <c r="E131">
        <f t="shared" si="23"/>
        <v>-0.48459174197473942</v>
      </c>
      <c r="F131">
        <f t="shared" si="24"/>
        <v>0.38116844004621242</v>
      </c>
      <c r="G131" s="2">
        <f t="shared" si="25"/>
        <v>0.38116844004621242</v>
      </c>
      <c r="H131">
        <f t="shared" si="26"/>
        <v>-0.96451390169395979</v>
      </c>
    </row>
    <row r="132" spans="1:8" x14ac:dyDescent="0.2">
      <c r="A132" s="3">
        <v>121.27721919300507</v>
      </c>
      <c r="B132">
        <v>0</v>
      </c>
      <c r="C132" t="b">
        <v>1</v>
      </c>
      <c r="D132">
        <f t="shared" si="27"/>
        <v>-2.2626140913146742E-3</v>
      </c>
      <c r="E132">
        <f t="shared" si="23"/>
        <v>-2.2626140913146742E-3</v>
      </c>
      <c r="F132">
        <f t="shared" si="24"/>
        <v>0.49943434671848952</v>
      </c>
      <c r="G132" s="2">
        <f t="shared" si="25"/>
        <v>0.49943434671848952</v>
      </c>
      <c r="H132">
        <f t="shared" si="26"/>
        <v>-0.69427912753328191</v>
      </c>
    </row>
    <row r="133" spans="1:8" x14ac:dyDescent="0.2">
      <c r="A133" s="3">
        <v>74.842180900198599</v>
      </c>
      <c r="B133">
        <v>1</v>
      </c>
      <c r="C133" t="b">
        <v>0</v>
      </c>
      <c r="D133">
        <f t="shared" si="27"/>
        <v>-1.4049984638426438</v>
      </c>
      <c r="E133">
        <f t="shared" si="23"/>
        <v>-1.4049984638426438</v>
      </c>
      <c r="F133">
        <f t="shared" si="24"/>
        <v>0.1970241286224621</v>
      </c>
      <c r="G133" s="2">
        <f t="shared" si="25"/>
        <v>0.1970241286224621</v>
      </c>
      <c r="H133">
        <f t="shared" si="26"/>
        <v>-0.21943061358453972</v>
      </c>
    </row>
    <row r="134" spans="1:8" x14ac:dyDescent="0.2">
      <c r="A134" s="3">
        <v>182.24874249034625</v>
      </c>
      <c r="B134">
        <v>0</v>
      </c>
      <c r="C134" t="b">
        <v>1</v>
      </c>
      <c r="D134">
        <f t="shared" si="27"/>
        <v>1.8395995806552401</v>
      </c>
      <c r="E134">
        <f t="shared" si="23"/>
        <v>1.8395995806552401</v>
      </c>
      <c r="F134">
        <f t="shared" si="24"/>
        <v>0.86290134365223992</v>
      </c>
      <c r="G134" s="2">
        <f t="shared" si="25"/>
        <v>0.86290134365223992</v>
      </c>
      <c r="H134">
        <f t="shared" si="26"/>
        <v>-0.14745491233356789</v>
      </c>
    </row>
    <row r="135" spans="1:8" x14ac:dyDescent="0.2">
      <c r="A135" s="3">
        <v>74.043068329332058</v>
      </c>
      <c r="B135">
        <v>1</v>
      </c>
      <c r="C135" t="b">
        <v>0</v>
      </c>
      <c r="D135">
        <f t="shared" si="27"/>
        <v>-1.4291385074897081</v>
      </c>
      <c r="E135">
        <f t="shared" si="23"/>
        <v>-1.4291385074897081</v>
      </c>
      <c r="F135">
        <f t="shared" si="24"/>
        <v>0.19323295023516593</v>
      </c>
      <c r="G135" s="2">
        <f t="shared" si="25"/>
        <v>0.19323295023516593</v>
      </c>
      <c r="H135">
        <f t="shared" si="26"/>
        <v>-0.21472031438452799</v>
      </c>
    </row>
    <row r="136" spans="1:8" x14ac:dyDescent="0.2">
      <c r="A136" s="3">
        <v>99.863493528441495</v>
      </c>
      <c r="B136">
        <v>0</v>
      </c>
      <c r="C136" t="b">
        <v>1</v>
      </c>
      <c r="D136">
        <f t="shared" si="27"/>
        <v>-0.64914052720970972</v>
      </c>
      <c r="E136">
        <f t="shared" si="23"/>
        <v>-0.64914052720970972</v>
      </c>
      <c r="F136">
        <f t="shared" si="24"/>
        <v>0.34318324368358016</v>
      </c>
      <c r="G136" s="2">
        <f t="shared" si="25"/>
        <v>0.34318324368358016</v>
      </c>
      <c r="H136">
        <f t="shared" si="26"/>
        <v>-1.0694907363260409</v>
      </c>
    </row>
    <row r="137" spans="1:8" x14ac:dyDescent="0.2">
      <c r="A137" s="3">
        <v>94.616831559871059</v>
      </c>
      <c r="B137">
        <v>0</v>
      </c>
      <c r="C137" t="b">
        <v>0</v>
      </c>
      <c r="D137">
        <f t="shared" si="27"/>
        <v>-0.8076346537447745</v>
      </c>
      <c r="E137">
        <f t="shared" si="23"/>
        <v>-0.8076346537447745</v>
      </c>
      <c r="F137">
        <f t="shared" si="24"/>
        <v>0.3083947655552004</v>
      </c>
      <c r="G137" s="2">
        <f t="shared" si="25"/>
        <v>0.3083947655552004</v>
      </c>
      <c r="H137">
        <f t="shared" si="26"/>
        <v>-0.36873995660014014</v>
      </c>
    </row>
    <row r="138" spans="1:8" x14ac:dyDescent="0.2">
      <c r="A138" s="3">
        <v>124.13917053766724</v>
      </c>
      <c r="B138">
        <v>0</v>
      </c>
      <c r="C138" t="b">
        <v>0</v>
      </c>
      <c r="D138">
        <f t="shared" si="27"/>
        <v>8.419282772585257E-2</v>
      </c>
      <c r="E138">
        <f t="shared" si="23"/>
        <v>8.419282772585257E-2</v>
      </c>
      <c r="F138">
        <f t="shared" si="24"/>
        <v>0.52103578250597393</v>
      </c>
      <c r="G138" s="2">
        <f t="shared" si="25"/>
        <v>0.52103578250597393</v>
      </c>
      <c r="H138">
        <f t="shared" si="26"/>
        <v>-0.73612938687928475</v>
      </c>
    </row>
    <row r="139" spans="1:8" x14ac:dyDescent="0.2">
      <c r="A139" s="3">
        <v>90.166182352726622</v>
      </c>
      <c r="B139">
        <v>0</v>
      </c>
      <c r="C139" t="b">
        <v>0</v>
      </c>
      <c r="D139">
        <f t="shared" si="27"/>
        <v>-0.94208237742622503</v>
      </c>
      <c r="E139">
        <f t="shared" si="23"/>
        <v>-0.94208237742622503</v>
      </c>
      <c r="F139">
        <f t="shared" si="24"/>
        <v>0.28047990402340456</v>
      </c>
      <c r="G139" s="2">
        <f t="shared" si="25"/>
        <v>0.28047990402340456</v>
      </c>
      <c r="H139">
        <f t="shared" si="26"/>
        <v>-0.32917082256999508</v>
      </c>
    </row>
    <row r="140" spans="1:8" x14ac:dyDescent="0.2">
      <c r="A140" s="3">
        <v>114.08219718034235</v>
      </c>
      <c r="B140">
        <v>1</v>
      </c>
      <c r="C140" t="b">
        <v>1</v>
      </c>
      <c r="D140">
        <f t="shared" si="27"/>
        <v>-0.21961390070531683</v>
      </c>
      <c r="E140">
        <f t="shared" si="23"/>
        <v>-0.21961390070531683</v>
      </c>
      <c r="F140">
        <f t="shared" si="24"/>
        <v>0.44531613313923596</v>
      </c>
      <c r="G140" s="2">
        <f t="shared" si="25"/>
        <v>0.44531613313923596</v>
      </c>
      <c r="H140">
        <f t="shared" si="26"/>
        <v>-0.80897083748988874</v>
      </c>
    </row>
    <row r="141" spans="1:8" x14ac:dyDescent="0.2">
      <c r="A141" s="3">
        <v>146.56692524974866</v>
      </c>
      <c r="B141">
        <v>1</v>
      </c>
      <c r="C141" t="b">
        <v>0</v>
      </c>
      <c r="D141">
        <f t="shared" si="27"/>
        <v>0.76170310274030406</v>
      </c>
      <c r="E141">
        <f t="shared" si="23"/>
        <v>0.76170310274030406</v>
      </c>
      <c r="F141">
        <f t="shared" si="24"/>
        <v>0.68172338156678147</v>
      </c>
      <c r="G141" s="2">
        <f t="shared" si="25"/>
        <v>0.68172338156678147</v>
      </c>
      <c r="H141">
        <f t="shared" si="26"/>
        <v>-1.1448344050321386</v>
      </c>
    </row>
    <row r="142" spans="1:8" x14ac:dyDescent="0.2">
      <c r="A142" s="3">
        <v>64.348663018434223</v>
      </c>
      <c r="B142">
        <v>1</v>
      </c>
      <c r="C142" t="b">
        <v>0</v>
      </c>
      <c r="D142">
        <f t="shared" si="27"/>
        <v>-1.7219925757014429</v>
      </c>
      <c r="E142">
        <f t="shared" si="23"/>
        <v>-1.7219925757014429</v>
      </c>
      <c r="F142">
        <f t="shared" si="24"/>
        <v>0.1516146853235423</v>
      </c>
      <c r="G142" s="2">
        <f t="shared" si="25"/>
        <v>0.1516146853235423</v>
      </c>
      <c r="H142">
        <f t="shared" si="26"/>
        <v>-0.16442036587510928</v>
      </c>
    </row>
    <row r="143" spans="1:8" x14ac:dyDescent="0.2">
      <c r="A143" s="3">
        <v>85.092662032219323</v>
      </c>
      <c r="B143">
        <v>1</v>
      </c>
      <c r="C143" t="b">
        <v>0</v>
      </c>
      <c r="D143">
        <f t="shared" si="27"/>
        <v>-1.0953461433165605</v>
      </c>
      <c r="E143">
        <f t="shared" si="23"/>
        <v>-1.0953461433165605</v>
      </c>
      <c r="F143">
        <f t="shared" si="24"/>
        <v>0.25061290216545024</v>
      </c>
      <c r="G143" s="2">
        <f t="shared" si="25"/>
        <v>0.25061290216545024</v>
      </c>
      <c r="H143">
        <f t="shared" si="26"/>
        <v>-0.28849960943135383</v>
      </c>
    </row>
    <row r="144" spans="1:8" x14ac:dyDescent="0.2">
      <c r="A144" s="3">
        <v>186.32399454262946</v>
      </c>
      <c r="B144">
        <v>0</v>
      </c>
      <c r="C144" t="b">
        <v>1</v>
      </c>
      <c r="D144">
        <f t="shared" si="27"/>
        <v>1.9627070951675289</v>
      </c>
      <c r="E144">
        <f t="shared" si="23"/>
        <v>1.9627070951675289</v>
      </c>
      <c r="F144">
        <f t="shared" si="24"/>
        <v>0.87682562371945094</v>
      </c>
      <c r="G144" s="2">
        <f t="shared" si="25"/>
        <v>0.87682562371945094</v>
      </c>
      <c r="H144">
        <f t="shared" si="26"/>
        <v>-0.13144713908281713</v>
      </c>
    </row>
    <row r="145" spans="1:8" x14ac:dyDescent="0.2">
      <c r="A145" s="3">
        <v>79.772741695896087</v>
      </c>
      <c r="B145">
        <v>1</v>
      </c>
      <c r="C145" t="b">
        <v>0</v>
      </c>
      <c r="D145">
        <f t="shared" si="27"/>
        <v>-1.2560532999797176</v>
      </c>
      <c r="E145">
        <f t="shared" si="23"/>
        <v>-1.2560532999797176</v>
      </c>
      <c r="F145">
        <f t="shared" si="24"/>
        <v>0.22165404277113271</v>
      </c>
      <c r="G145" s="2">
        <f t="shared" si="25"/>
        <v>0.22165404277113271</v>
      </c>
      <c r="H145">
        <f t="shared" si="26"/>
        <v>-0.25058417854104681</v>
      </c>
    </row>
    <row r="146" spans="1:8" x14ac:dyDescent="0.2">
      <c r="A146" s="3">
        <v>101.13860778403962</v>
      </c>
      <c r="B146">
        <v>1</v>
      </c>
      <c r="C146" t="b">
        <v>0</v>
      </c>
      <c r="D146">
        <f t="shared" si="27"/>
        <v>-0.61062115596298572</v>
      </c>
      <c r="E146">
        <f t="shared" si="23"/>
        <v>-0.61062115596298572</v>
      </c>
      <c r="F146">
        <f t="shared" si="24"/>
        <v>0.35191751687097356</v>
      </c>
      <c r="G146" s="2">
        <f t="shared" si="25"/>
        <v>0.35191751687097356</v>
      </c>
      <c r="H146">
        <f t="shared" si="26"/>
        <v>-0.43373730195102994</v>
      </c>
    </row>
    <row r="147" spans="1:8" x14ac:dyDescent="0.2">
      <c r="A147" s="3">
        <v>67.909581776209052</v>
      </c>
      <c r="B147">
        <v>0</v>
      </c>
      <c r="C147" t="b">
        <v>0</v>
      </c>
      <c r="D147">
        <f t="shared" si="27"/>
        <v>-1.6144223316954949</v>
      </c>
      <c r="E147">
        <f t="shared" si="23"/>
        <v>-1.6144223316954949</v>
      </c>
      <c r="F147">
        <f t="shared" si="24"/>
        <v>0.16597553593969322</v>
      </c>
      <c r="G147" s="2">
        <f t="shared" si="25"/>
        <v>0.16597553593969322</v>
      </c>
      <c r="H147">
        <f t="shared" si="26"/>
        <v>-0.18149254364796266</v>
      </c>
    </row>
    <row r="148" spans="1:8" x14ac:dyDescent="0.2">
      <c r="A148" s="3">
        <v>170.20759152148173</v>
      </c>
      <c r="B148">
        <v>1</v>
      </c>
      <c r="C148" t="b">
        <v>1</v>
      </c>
      <c r="D148">
        <f t="shared" si="27"/>
        <v>1.4758536948483405</v>
      </c>
      <c r="E148">
        <f t="shared" si="23"/>
        <v>1.4758536948483405</v>
      </c>
      <c r="F148">
        <f t="shared" si="24"/>
        <v>0.81394548878612794</v>
      </c>
      <c r="G148" s="2">
        <f t="shared" si="25"/>
        <v>0.81394548878612794</v>
      </c>
      <c r="H148">
        <f t="shared" si="26"/>
        <v>-0.20586188231520158</v>
      </c>
    </row>
    <row r="149" spans="1:8" x14ac:dyDescent="0.2">
      <c r="A149" s="3">
        <v>114.97655133399196</v>
      </c>
      <c r="B149">
        <v>0</v>
      </c>
      <c r="C149" t="b">
        <v>1</v>
      </c>
      <c r="D149">
        <f t="shared" si="27"/>
        <v>-0.1925967455608002</v>
      </c>
      <c r="E149">
        <f t="shared" si="23"/>
        <v>-0.1925967455608002</v>
      </c>
      <c r="F149">
        <f t="shared" si="24"/>
        <v>0.45199909877188077</v>
      </c>
      <c r="G149" s="2">
        <f t="shared" si="25"/>
        <v>0.45199909877188077</v>
      </c>
      <c r="H149">
        <f t="shared" si="26"/>
        <v>-0.79407509301941404</v>
      </c>
    </row>
    <row r="150" spans="1:8" x14ac:dyDescent="0.2">
      <c r="A150" s="3">
        <v>205.27666645253404</v>
      </c>
      <c r="B150">
        <v>0</v>
      </c>
      <c r="C150" t="b">
        <v>1</v>
      </c>
      <c r="D150">
        <f t="shared" si="27"/>
        <v>2.5352401071779163</v>
      </c>
      <c r="E150">
        <f t="shared" si="23"/>
        <v>2.5352401071779163</v>
      </c>
      <c r="F150">
        <f t="shared" si="24"/>
        <v>0.92657565257740393</v>
      </c>
      <c r="G150" s="2">
        <f t="shared" si="25"/>
        <v>0.92657565257740393</v>
      </c>
      <c r="H150">
        <f t="shared" si="26"/>
        <v>-7.625958243222361E-2</v>
      </c>
    </row>
    <row r="151" spans="1:8" x14ac:dyDescent="0.2">
      <c r="A151" s="3">
        <v>60.071056250010813</v>
      </c>
      <c r="B151">
        <v>0</v>
      </c>
      <c r="C151" t="b">
        <v>0</v>
      </c>
      <c r="D151">
        <f t="shared" si="27"/>
        <v>-1.8512129357099756</v>
      </c>
      <c r="E151">
        <f t="shared" si="23"/>
        <v>-1.8512129357099756</v>
      </c>
      <c r="F151">
        <f t="shared" si="24"/>
        <v>0.13573054735314624</v>
      </c>
      <c r="G151" s="2">
        <f t="shared" si="25"/>
        <v>0.13573054735314624</v>
      </c>
      <c r="H151">
        <f t="shared" si="26"/>
        <v>-0.14587069230891259</v>
      </c>
    </row>
    <row r="152" spans="1:8" x14ac:dyDescent="0.2">
      <c r="A152" s="3">
        <v>158.88301848831776</v>
      </c>
      <c r="B152">
        <v>0</v>
      </c>
      <c r="C152" t="b">
        <v>1</v>
      </c>
      <c r="D152">
        <f t="shared" si="27"/>
        <v>1.1337545998378564</v>
      </c>
      <c r="E152">
        <f t="shared" si="23"/>
        <v>1.1337545998378564</v>
      </c>
      <c r="F152">
        <f t="shared" si="24"/>
        <v>0.75653113144230344</v>
      </c>
      <c r="G152" s="2">
        <f t="shared" si="25"/>
        <v>0.75653113144230344</v>
      </c>
      <c r="H152">
        <f t="shared" si="26"/>
        <v>-0.27901159466084952</v>
      </c>
    </row>
    <row r="153" spans="1:8" x14ac:dyDescent="0.2">
      <c r="A153" s="3">
        <v>109.46577107748747</v>
      </c>
      <c r="B153">
        <v>0</v>
      </c>
      <c r="C153" t="b">
        <v>1</v>
      </c>
      <c r="D153">
        <f t="shared" si="27"/>
        <v>-0.35906950643495694</v>
      </c>
      <c r="E153">
        <f t="shared" si="23"/>
        <v>-0.35906950643495694</v>
      </c>
      <c r="F153">
        <f t="shared" si="24"/>
        <v>0.41118483084183238</v>
      </c>
      <c r="G153" s="2">
        <f t="shared" si="25"/>
        <v>0.41118483084183238</v>
      </c>
      <c r="H153">
        <f t="shared" si="26"/>
        <v>-0.88871245549772215</v>
      </c>
    </row>
    <row r="154" spans="1:8" x14ac:dyDescent="0.2">
      <c r="A154" s="3">
        <v>113.85227061318922</v>
      </c>
      <c r="B154">
        <v>0</v>
      </c>
      <c r="C154" t="b">
        <v>1</v>
      </c>
      <c r="D154">
        <f t="shared" si="27"/>
        <v>-0.22655965224152075</v>
      </c>
      <c r="E154">
        <f t="shared" si="23"/>
        <v>-0.22655965224152075</v>
      </c>
      <c r="F154">
        <f t="shared" si="24"/>
        <v>0.44360112360239268</v>
      </c>
      <c r="G154" s="2">
        <f t="shared" si="25"/>
        <v>0.44360112360239268</v>
      </c>
      <c r="H154">
        <f t="shared" si="26"/>
        <v>-0.81282949059120535</v>
      </c>
    </row>
    <row r="155" spans="1:8" x14ac:dyDescent="0.2">
      <c r="A155" s="3">
        <v>196.81132240625462</v>
      </c>
      <c r="B155">
        <v>1</v>
      </c>
      <c r="C155" t="b">
        <v>1</v>
      </c>
      <c r="D155">
        <f t="shared" si="27"/>
        <v>2.2795142154640571</v>
      </c>
      <c r="E155">
        <f t="shared" si="23"/>
        <v>2.2795142154640571</v>
      </c>
      <c r="F155">
        <f t="shared" si="24"/>
        <v>0.90716614427419751</v>
      </c>
      <c r="G155" s="2">
        <f t="shared" si="25"/>
        <v>0.90716614427419751</v>
      </c>
      <c r="H155">
        <f t="shared" si="26"/>
        <v>-9.7429665626757672E-2</v>
      </c>
    </row>
    <row r="156" spans="1:8" x14ac:dyDescent="0.2">
      <c r="A156" s="3">
        <v>319.05184979834752</v>
      </c>
      <c r="B156">
        <v>0</v>
      </c>
      <c r="C156" t="b">
        <v>1</v>
      </c>
      <c r="D156">
        <f t="shared" si="27"/>
        <v>5.9722250728159647</v>
      </c>
      <c r="E156">
        <f t="shared" si="23"/>
        <v>5.9722250728159647</v>
      </c>
      <c r="F156">
        <f t="shared" si="24"/>
        <v>0.99745791430489428</v>
      </c>
      <c r="G156" s="2">
        <f t="shared" si="25"/>
        <v>0.99745791430489428</v>
      </c>
      <c r="H156">
        <f t="shared" si="26"/>
        <v>-2.5453222812294252E-3</v>
      </c>
    </row>
    <row r="157" spans="1:8" x14ac:dyDescent="0.2">
      <c r="A157" s="3">
        <v>131.64638307466129</v>
      </c>
      <c r="B157">
        <v>0</v>
      </c>
      <c r="C157" t="b">
        <v>0</v>
      </c>
      <c r="D157">
        <f t="shared" si="27"/>
        <v>0.31097494193325126</v>
      </c>
      <c r="E157">
        <f t="shared" si="23"/>
        <v>0.31097494193325126</v>
      </c>
      <c r="F157">
        <f t="shared" si="24"/>
        <v>0.57712321554322354</v>
      </c>
      <c r="G157" s="2">
        <f t="shared" si="25"/>
        <v>0.57712321554322354</v>
      </c>
      <c r="H157">
        <f t="shared" si="26"/>
        <v>-0.86067443206923633</v>
      </c>
    </row>
    <row r="158" spans="1:8" x14ac:dyDescent="0.2">
      <c r="A158" s="3">
        <v>103.31213932368898</v>
      </c>
      <c r="B158">
        <v>1</v>
      </c>
      <c r="C158" t="b">
        <v>0</v>
      </c>
      <c r="D158">
        <f t="shared" si="27"/>
        <v>-0.54496188823489833</v>
      </c>
      <c r="E158">
        <f t="shared" si="23"/>
        <v>-0.54496188823489833</v>
      </c>
      <c r="F158">
        <f t="shared" si="24"/>
        <v>0.36703407740235539</v>
      </c>
      <c r="G158" s="2">
        <f t="shared" si="25"/>
        <v>0.36703407740235539</v>
      </c>
      <c r="H158">
        <f t="shared" si="26"/>
        <v>-0.45733869304595876</v>
      </c>
    </row>
    <row r="159" spans="1:8" x14ac:dyDescent="0.2">
      <c r="A159" s="3">
        <v>184.44502112600244</v>
      </c>
      <c r="B159">
        <v>0</v>
      </c>
      <c r="C159" t="b">
        <v>1</v>
      </c>
      <c r="D159">
        <f t="shared" si="27"/>
        <v>1.9059460055004447</v>
      </c>
      <c r="E159">
        <f t="shared" si="23"/>
        <v>1.9059460055004447</v>
      </c>
      <c r="F159">
        <f t="shared" si="24"/>
        <v>0.87056301723951823</v>
      </c>
      <c r="G159" s="2">
        <f t="shared" si="25"/>
        <v>0.87056301723951823</v>
      </c>
      <c r="H159">
        <f t="shared" si="26"/>
        <v>-0.13861513039002638</v>
      </c>
    </row>
    <row r="160" spans="1:8" x14ac:dyDescent="0.2">
      <c r="A160" s="3">
        <v>89.187641097683468</v>
      </c>
      <c r="B160">
        <v>0</v>
      </c>
      <c r="C160" t="b">
        <v>0</v>
      </c>
      <c r="D160">
        <f t="shared" si="27"/>
        <v>-0.97164270405402364</v>
      </c>
      <c r="E160">
        <f t="shared" si="23"/>
        <v>-0.97164270405402364</v>
      </c>
      <c r="F160">
        <f t="shared" si="24"/>
        <v>0.27455319756004376</v>
      </c>
      <c r="G160" s="2">
        <f t="shared" si="25"/>
        <v>0.27455319756004376</v>
      </c>
      <c r="H160">
        <f t="shared" si="26"/>
        <v>-0.32096753472199457</v>
      </c>
    </row>
    <row r="161" spans="1:8" x14ac:dyDescent="0.2">
      <c r="A161" s="3">
        <v>94.642374304990284</v>
      </c>
      <c r="B161">
        <v>0</v>
      </c>
      <c r="C161" t="b">
        <v>1</v>
      </c>
      <c r="D161">
        <f t="shared" si="27"/>
        <v>-0.80686304408110043</v>
      </c>
      <c r="E161">
        <f t="shared" si="23"/>
        <v>-0.80686304408110043</v>
      </c>
      <c r="F161">
        <f t="shared" si="24"/>
        <v>0.30855936452739591</v>
      </c>
      <c r="G161" s="2">
        <f t="shared" si="25"/>
        <v>0.30855936452739591</v>
      </c>
      <c r="H161">
        <f t="shared" si="26"/>
        <v>-1.1758410245625202</v>
      </c>
    </row>
    <row r="162" spans="1:8" x14ac:dyDescent="0.2">
      <c r="A162" s="3">
        <v>181.99389815800825</v>
      </c>
      <c r="B162">
        <v>0</v>
      </c>
      <c r="C162" t="b">
        <v>1</v>
      </c>
      <c r="D162">
        <f t="shared" si="27"/>
        <v>1.8319010992020264</v>
      </c>
      <c r="E162">
        <f t="shared" ref="E162:E193" si="28">MAX(D162,-700)</f>
        <v>1.8319010992020264</v>
      </c>
      <c r="F162">
        <f t="shared" ref="F162:F193" si="29">1/(1+EXP(-E162))</f>
        <v>0.86198804611634139</v>
      </c>
      <c r="G162" s="2">
        <f t="shared" ref="G162:G193" si="30">MAX(MIN(F162,1-EXP(-20)),EXP(-20))</f>
        <v>0.86198804611634139</v>
      </c>
      <c r="H162">
        <f t="shared" ref="H162:H193" si="31">C162*LN(G162)+(1-C162)*LN(1-G162)</f>
        <v>-0.14851387602905336</v>
      </c>
    </row>
    <row r="163" spans="1:8" x14ac:dyDescent="0.2">
      <c r="A163" s="3">
        <v>192.11825463095877</v>
      </c>
      <c r="B163">
        <v>0</v>
      </c>
      <c r="C163" t="b">
        <v>1</v>
      </c>
      <c r="D163">
        <f t="shared" ref="D163:D194" si="32">$K$2+$K$3*A163+$K$4*B163</f>
        <v>2.137743374828398</v>
      </c>
      <c r="E163">
        <f t="shared" si="28"/>
        <v>2.137743374828398</v>
      </c>
      <c r="F163">
        <f t="shared" si="29"/>
        <v>0.89451787463482779</v>
      </c>
      <c r="G163" s="2">
        <f t="shared" si="30"/>
        <v>0.89451787463482779</v>
      </c>
      <c r="H163">
        <f t="shared" si="31"/>
        <v>-0.11147039341040363</v>
      </c>
    </row>
    <row r="164" spans="1:8" x14ac:dyDescent="0.2">
      <c r="A164" s="3">
        <v>44.510075892375433</v>
      </c>
      <c r="B164">
        <v>0</v>
      </c>
      <c r="C164" t="b">
        <v>0</v>
      </c>
      <c r="D164">
        <f t="shared" si="32"/>
        <v>-2.3212878146686284</v>
      </c>
      <c r="E164">
        <f t="shared" si="28"/>
        <v>-2.3212878146686284</v>
      </c>
      <c r="F164">
        <f t="shared" si="29"/>
        <v>8.9375192176854995E-2</v>
      </c>
      <c r="G164" s="2">
        <f t="shared" si="30"/>
        <v>8.9375192176854995E-2</v>
      </c>
      <c r="H164">
        <f t="shared" si="31"/>
        <v>-9.362431307110318E-2</v>
      </c>
    </row>
    <row r="165" spans="1:8" x14ac:dyDescent="0.2">
      <c r="A165" s="3">
        <v>176.11615309736675</v>
      </c>
      <c r="B165">
        <v>0</v>
      </c>
      <c r="C165" t="b">
        <v>1</v>
      </c>
      <c r="D165">
        <f t="shared" si="32"/>
        <v>1.6543428583695237</v>
      </c>
      <c r="E165">
        <f t="shared" si="28"/>
        <v>1.6543428583695237</v>
      </c>
      <c r="F165">
        <f t="shared" si="29"/>
        <v>0.83947713663805312</v>
      </c>
      <c r="G165" s="2">
        <f t="shared" si="30"/>
        <v>0.83947713663805312</v>
      </c>
      <c r="H165">
        <f t="shared" si="31"/>
        <v>-0.17497603733445058</v>
      </c>
    </row>
    <row r="166" spans="1:8" x14ac:dyDescent="0.2">
      <c r="A166" s="3">
        <v>158.89178157293526</v>
      </c>
      <c r="B166">
        <v>1</v>
      </c>
      <c r="C166" t="b">
        <v>1</v>
      </c>
      <c r="D166">
        <f t="shared" si="32"/>
        <v>1.134019320044823</v>
      </c>
      <c r="E166">
        <f t="shared" si="28"/>
        <v>1.134019320044823</v>
      </c>
      <c r="F166">
        <f t="shared" si="29"/>
        <v>0.75657988741680327</v>
      </c>
      <c r="G166" s="2">
        <f t="shared" si="30"/>
        <v>0.75657988741680327</v>
      </c>
      <c r="H166">
        <f t="shared" si="31"/>
        <v>-0.27894714998506698</v>
      </c>
    </row>
    <row r="167" spans="1:8" x14ac:dyDescent="0.2">
      <c r="A167" s="3">
        <v>73.009185542719891</v>
      </c>
      <c r="B167">
        <v>0</v>
      </c>
      <c r="C167" t="b">
        <v>1</v>
      </c>
      <c r="D167">
        <f t="shared" si="32"/>
        <v>-1.4603706223439419</v>
      </c>
      <c r="E167">
        <f t="shared" si="28"/>
        <v>-1.4603706223439419</v>
      </c>
      <c r="F167">
        <f t="shared" si="29"/>
        <v>0.18841064603757771</v>
      </c>
      <c r="G167" s="2">
        <f t="shared" si="30"/>
        <v>0.18841064603757771</v>
      </c>
      <c r="H167">
        <f t="shared" si="31"/>
        <v>-1.6691314108059154</v>
      </c>
    </row>
    <row r="168" spans="1:8" x14ac:dyDescent="0.2">
      <c r="A168" s="3">
        <v>78.383324114319336</v>
      </c>
      <c r="B168">
        <v>0</v>
      </c>
      <c r="C168" t="b">
        <v>0</v>
      </c>
      <c r="D168">
        <f t="shared" si="32"/>
        <v>-1.2980256106228731</v>
      </c>
      <c r="E168">
        <f t="shared" si="28"/>
        <v>-1.2980256106228731</v>
      </c>
      <c r="F168">
        <f t="shared" si="29"/>
        <v>0.21449749098005</v>
      </c>
      <c r="G168" s="2">
        <f t="shared" si="30"/>
        <v>0.21449749098005</v>
      </c>
      <c r="H168">
        <f t="shared" si="31"/>
        <v>-0.24143162712230729</v>
      </c>
    </row>
    <row r="169" spans="1:8" x14ac:dyDescent="0.2">
      <c r="A169" s="3">
        <v>112.59828382273582</v>
      </c>
      <c r="B169">
        <v>0</v>
      </c>
      <c r="C169" t="b">
        <v>0</v>
      </c>
      <c r="D169">
        <f t="shared" si="32"/>
        <v>-0.26444079309450652</v>
      </c>
      <c r="E169">
        <f t="shared" si="28"/>
        <v>-0.26444079309450652</v>
      </c>
      <c r="F169">
        <f t="shared" si="29"/>
        <v>0.43427237793672696</v>
      </c>
      <c r="G169" s="2">
        <f t="shared" si="30"/>
        <v>0.43427237793672696</v>
      </c>
      <c r="H169">
        <f t="shared" si="31"/>
        <v>-0.56964254971252437</v>
      </c>
    </row>
    <row r="170" spans="1:8" x14ac:dyDescent="0.2">
      <c r="A170" s="3">
        <v>135.95811173880819</v>
      </c>
      <c r="B170">
        <v>0</v>
      </c>
      <c r="C170" t="b">
        <v>1</v>
      </c>
      <c r="D170">
        <f t="shared" si="32"/>
        <v>0.44122607542992043</v>
      </c>
      <c r="E170">
        <f t="shared" si="28"/>
        <v>0.44122607542992043</v>
      </c>
      <c r="F170">
        <f t="shared" si="29"/>
        <v>0.60855114116870623</v>
      </c>
      <c r="G170" s="2">
        <f t="shared" si="30"/>
        <v>0.60855114116870623</v>
      </c>
      <c r="H170">
        <f t="shared" si="31"/>
        <v>-0.49667432543745438</v>
      </c>
    </row>
    <row r="171" spans="1:8" x14ac:dyDescent="0.2">
      <c r="A171" s="3">
        <v>309.68376613504915</v>
      </c>
      <c r="B171">
        <v>0</v>
      </c>
      <c r="C171" t="b">
        <v>1</v>
      </c>
      <c r="D171">
        <f t="shared" si="32"/>
        <v>5.6892287131464592</v>
      </c>
      <c r="E171">
        <f t="shared" si="28"/>
        <v>5.6892287131464592</v>
      </c>
      <c r="F171">
        <f t="shared" si="29"/>
        <v>0.99662920011094791</v>
      </c>
      <c r="G171" s="2">
        <f t="shared" si="30"/>
        <v>0.99662920011094791</v>
      </c>
      <c r="H171">
        <f t="shared" si="31"/>
        <v>-3.3764938340315556E-3</v>
      </c>
    </row>
    <row r="172" spans="1:8" x14ac:dyDescent="0.2">
      <c r="A172" s="3">
        <v>137.34878105423866</v>
      </c>
      <c r="B172">
        <v>1</v>
      </c>
      <c r="C172" t="b">
        <v>1</v>
      </c>
      <c r="D172">
        <f t="shared" si="32"/>
        <v>0.48323619915594396</v>
      </c>
      <c r="E172">
        <f t="shared" si="28"/>
        <v>0.48323619915594396</v>
      </c>
      <c r="F172">
        <f t="shared" si="29"/>
        <v>0.6185117643232968</v>
      </c>
      <c r="G172" s="2">
        <f t="shared" si="30"/>
        <v>0.6185117643232968</v>
      </c>
      <c r="H172">
        <f t="shared" si="31"/>
        <v>-0.48043906659758928</v>
      </c>
    </row>
    <row r="173" spans="1:8" x14ac:dyDescent="0.2">
      <c r="A173" s="3">
        <v>248.25932762285854</v>
      </c>
      <c r="B173">
        <v>1</v>
      </c>
      <c r="C173" t="b">
        <v>1</v>
      </c>
      <c r="D173">
        <f t="shared" si="32"/>
        <v>3.8336845999149656</v>
      </c>
      <c r="E173">
        <f t="shared" si="28"/>
        <v>3.8336845999149656</v>
      </c>
      <c r="F173">
        <f t="shared" si="29"/>
        <v>0.97882817027173308</v>
      </c>
      <c r="G173" s="2">
        <f t="shared" si="30"/>
        <v>0.97882817027173308</v>
      </c>
      <c r="H173">
        <f t="shared" si="31"/>
        <v>-2.1399167411204456E-2</v>
      </c>
    </row>
    <row r="174" spans="1:8" x14ac:dyDescent="0.2">
      <c r="A174" s="3">
        <v>160.54054899965215</v>
      </c>
      <c r="B174">
        <v>0</v>
      </c>
      <c r="C174" t="b">
        <v>1</v>
      </c>
      <c r="D174">
        <f t="shared" si="32"/>
        <v>1.1838262172153229</v>
      </c>
      <c r="E174">
        <f t="shared" si="28"/>
        <v>1.1838262172153229</v>
      </c>
      <c r="F174">
        <f t="shared" si="29"/>
        <v>0.76563507024833699</v>
      </c>
      <c r="G174" s="2">
        <f t="shared" si="30"/>
        <v>0.76563507024833699</v>
      </c>
      <c r="H174">
        <f t="shared" si="31"/>
        <v>-0.26704963235812518</v>
      </c>
    </row>
    <row r="175" spans="1:8" x14ac:dyDescent="0.2">
      <c r="A175" s="3">
        <v>123.50727306878298</v>
      </c>
      <c r="B175">
        <v>1</v>
      </c>
      <c r="C175" t="b">
        <v>0</v>
      </c>
      <c r="D175">
        <f t="shared" si="32"/>
        <v>6.5104112273917547E-2</v>
      </c>
      <c r="E175">
        <f t="shared" si="28"/>
        <v>6.5104112273917547E-2</v>
      </c>
      <c r="F175">
        <f t="shared" si="29"/>
        <v>0.51627028161375565</v>
      </c>
      <c r="G175" s="2">
        <f t="shared" si="30"/>
        <v>0.51627028161375565</v>
      </c>
      <c r="H175">
        <f t="shared" si="31"/>
        <v>-0.72622896133360626</v>
      </c>
    </row>
    <row r="176" spans="1:8" x14ac:dyDescent="0.2">
      <c r="A176" s="3">
        <v>104.60321240160583</v>
      </c>
      <c r="B176">
        <v>1</v>
      </c>
      <c r="C176" t="b">
        <v>0</v>
      </c>
      <c r="D176">
        <f t="shared" si="32"/>
        <v>-0.50596042387466955</v>
      </c>
      <c r="E176">
        <f t="shared" si="28"/>
        <v>-0.50596042387466955</v>
      </c>
      <c r="F176">
        <f t="shared" si="29"/>
        <v>0.37614097285657144</v>
      </c>
      <c r="G176" s="2">
        <f t="shared" si="30"/>
        <v>0.37614097285657144</v>
      </c>
      <c r="H176">
        <f t="shared" si="31"/>
        <v>-0.47183085417541115</v>
      </c>
    </row>
    <row r="177" spans="1:8" x14ac:dyDescent="0.2">
      <c r="A177" s="3">
        <v>103.52025535081358</v>
      </c>
      <c r="B177">
        <v>0</v>
      </c>
      <c r="C177" t="b">
        <v>0</v>
      </c>
      <c r="D177">
        <f t="shared" si="32"/>
        <v>-0.53867500180412486</v>
      </c>
      <c r="E177">
        <f t="shared" si="28"/>
        <v>-0.53867500180412486</v>
      </c>
      <c r="F177">
        <f t="shared" si="29"/>
        <v>0.36849586441061538</v>
      </c>
      <c r="G177" s="2">
        <f t="shared" si="30"/>
        <v>0.36849586441061538</v>
      </c>
      <c r="H177">
        <f t="shared" si="31"/>
        <v>-0.45965078837790463</v>
      </c>
    </row>
    <row r="178" spans="1:8" x14ac:dyDescent="0.2">
      <c r="A178" s="3">
        <v>179.30849027264571</v>
      </c>
      <c r="B178">
        <v>1</v>
      </c>
      <c r="C178" t="b">
        <v>1</v>
      </c>
      <c r="D178">
        <f t="shared" si="32"/>
        <v>1.7507787818637741</v>
      </c>
      <c r="E178">
        <f t="shared" si="28"/>
        <v>1.7507787818637741</v>
      </c>
      <c r="F178">
        <f t="shared" si="29"/>
        <v>0.85205100220027508</v>
      </c>
      <c r="G178" s="2">
        <f t="shared" si="30"/>
        <v>0.85205100220027508</v>
      </c>
      <c r="H178">
        <f t="shared" si="31"/>
        <v>-0.16010889220705157</v>
      </c>
    </row>
    <row r="179" spans="1:8" x14ac:dyDescent="0.2">
      <c r="A179" s="3">
        <v>112.01324547669257</v>
      </c>
      <c r="B179">
        <v>1</v>
      </c>
      <c r="C179" t="b">
        <v>1</v>
      </c>
      <c r="D179">
        <f t="shared" si="32"/>
        <v>-0.28211396171125847</v>
      </c>
      <c r="E179">
        <f t="shared" si="28"/>
        <v>-0.28211396171125847</v>
      </c>
      <c r="F179">
        <f t="shared" si="29"/>
        <v>0.42993558655969016</v>
      </c>
      <c r="G179" s="2">
        <f t="shared" si="30"/>
        <v>0.42993558655969016</v>
      </c>
      <c r="H179">
        <f t="shared" si="31"/>
        <v>-0.84411988021386952</v>
      </c>
    </row>
    <row r="180" spans="1:8" x14ac:dyDescent="0.2">
      <c r="A180" s="3">
        <v>106.02683648550874</v>
      </c>
      <c r="B180">
        <v>0</v>
      </c>
      <c r="C180" t="b">
        <v>1</v>
      </c>
      <c r="D180">
        <f t="shared" si="32"/>
        <v>-0.46295478389936306</v>
      </c>
      <c r="E180">
        <f t="shared" si="28"/>
        <v>-0.46295478389936306</v>
      </c>
      <c r="F180">
        <f t="shared" si="29"/>
        <v>0.38628510149235629</v>
      </c>
      <c r="G180" s="2">
        <f t="shared" si="30"/>
        <v>0.38628510149235629</v>
      </c>
      <c r="H180">
        <f t="shared" si="31"/>
        <v>-0.951179577249192</v>
      </c>
    </row>
    <row r="181" spans="1:8" x14ac:dyDescent="0.2">
      <c r="A181" s="3">
        <v>107.23320722510739</v>
      </c>
      <c r="B181">
        <v>0</v>
      </c>
      <c r="C181" t="b">
        <v>1</v>
      </c>
      <c r="D181">
        <f t="shared" si="32"/>
        <v>-0.42651205559029215</v>
      </c>
      <c r="E181">
        <f t="shared" si="28"/>
        <v>-0.42651205559029215</v>
      </c>
      <c r="F181">
        <f t="shared" si="29"/>
        <v>0.39495952732580936</v>
      </c>
      <c r="G181" s="2">
        <f t="shared" si="30"/>
        <v>0.39495952732580936</v>
      </c>
      <c r="H181">
        <f t="shared" si="31"/>
        <v>-0.92897198179695772</v>
      </c>
    </row>
    <row r="182" spans="1:8" x14ac:dyDescent="0.2">
      <c r="A182" s="3">
        <v>237.36572886085986</v>
      </c>
      <c r="B182">
        <v>1</v>
      </c>
      <c r="C182" t="b">
        <v>0</v>
      </c>
      <c r="D182">
        <f t="shared" si="32"/>
        <v>3.5046046189767468</v>
      </c>
      <c r="E182">
        <f t="shared" si="28"/>
        <v>3.5046046189767468</v>
      </c>
      <c r="F182">
        <f t="shared" si="29"/>
        <v>0.97081850101146361</v>
      </c>
      <c r="G182" s="2">
        <f t="shared" si="30"/>
        <v>0.97081850101146361</v>
      </c>
      <c r="H182">
        <f t="shared" si="31"/>
        <v>-3.5342203667978511</v>
      </c>
    </row>
    <row r="183" spans="1:8" x14ac:dyDescent="0.2">
      <c r="A183" s="3">
        <v>173.94022482347393</v>
      </c>
      <c r="B183">
        <v>0</v>
      </c>
      <c r="C183" t="b">
        <v>0</v>
      </c>
      <c r="D183">
        <f t="shared" si="32"/>
        <v>1.5886111887404315</v>
      </c>
      <c r="E183">
        <f t="shared" si="28"/>
        <v>1.5886111887404315</v>
      </c>
      <c r="F183">
        <f t="shared" si="29"/>
        <v>0.83042061732553307</v>
      </c>
      <c r="G183" s="2">
        <f t="shared" si="30"/>
        <v>0.83042061732553307</v>
      </c>
      <c r="H183">
        <f t="shared" si="31"/>
        <v>-1.774434127433304</v>
      </c>
    </row>
    <row r="184" spans="1:8" x14ac:dyDescent="0.2">
      <c r="A184" s="3">
        <v>106.50172057877724</v>
      </c>
      <c r="B184">
        <v>0</v>
      </c>
      <c r="C184" t="b">
        <v>0</v>
      </c>
      <c r="D184">
        <f t="shared" si="32"/>
        <v>-0.44860921713351054</v>
      </c>
      <c r="E184">
        <f t="shared" si="28"/>
        <v>-0.44860921713351054</v>
      </c>
      <c r="F184">
        <f t="shared" si="29"/>
        <v>0.38969148797515385</v>
      </c>
      <c r="G184" s="2">
        <f t="shared" si="30"/>
        <v>0.38969148797515385</v>
      </c>
      <c r="H184">
        <f t="shared" si="31"/>
        <v>-0.49379069224917604</v>
      </c>
    </row>
    <row r="185" spans="1:8" x14ac:dyDescent="0.2">
      <c r="A185" s="3">
        <v>96.497178020170153</v>
      </c>
      <c r="B185">
        <v>0</v>
      </c>
      <c r="C185" t="b">
        <v>0</v>
      </c>
      <c r="D185">
        <f t="shared" si="32"/>
        <v>-0.75083208639934895</v>
      </c>
      <c r="E185">
        <f t="shared" si="28"/>
        <v>-0.75083208639934895</v>
      </c>
      <c r="F185">
        <f t="shared" si="29"/>
        <v>0.32064002040176054</v>
      </c>
      <c r="G185" s="2">
        <f t="shared" si="30"/>
        <v>0.32064002040176054</v>
      </c>
      <c r="H185">
        <f t="shared" si="31"/>
        <v>-0.38660413049809961</v>
      </c>
    </row>
    <row r="186" spans="1:8" x14ac:dyDescent="0.2">
      <c r="A186" s="3">
        <v>104.45136836513271</v>
      </c>
      <c r="B186">
        <v>1</v>
      </c>
      <c r="C186" t="b">
        <v>1</v>
      </c>
      <c r="D186">
        <f t="shared" si="32"/>
        <v>-0.51054741424579175</v>
      </c>
      <c r="E186">
        <f t="shared" si="28"/>
        <v>-0.51054741424579175</v>
      </c>
      <c r="F186">
        <f t="shared" si="29"/>
        <v>0.37506520762354878</v>
      </c>
      <c r="G186" s="2">
        <f t="shared" si="30"/>
        <v>0.37506520762354878</v>
      </c>
      <c r="H186">
        <f t="shared" si="31"/>
        <v>-0.98065538113218753</v>
      </c>
    </row>
    <row r="187" spans="1:8" x14ac:dyDescent="0.2">
      <c r="A187" s="3">
        <v>100.45922545189995</v>
      </c>
      <c r="B187">
        <v>1</v>
      </c>
      <c r="C187" t="b">
        <v>0</v>
      </c>
      <c r="D187">
        <f t="shared" si="32"/>
        <v>-0.63114432096977779</v>
      </c>
      <c r="E187">
        <f t="shared" si="28"/>
        <v>-0.63114432096977779</v>
      </c>
      <c r="F187">
        <f t="shared" si="29"/>
        <v>0.34725111179894891</v>
      </c>
      <c r="G187" s="2">
        <f t="shared" si="30"/>
        <v>0.34725111179894891</v>
      </c>
      <c r="H187">
        <f t="shared" si="31"/>
        <v>-0.42656277465819686</v>
      </c>
    </row>
    <row r="188" spans="1:8" x14ac:dyDescent="0.2">
      <c r="A188" s="3">
        <v>357.03706590459433</v>
      </c>
      <c r="B188">
        <v>0</v>
      </c>
      <c r="C188" t="b">
        <v>1</v>
      </c>
      <c r="D188">
        <f t="shared" si="32"/>
        <v>7.1197039239540807</v>
      </c>
      <c r="E188">
        <f t="shared" si="28"/>
        <v>7.1197039239540807</v>
      </c>
      <c r="F188">
        <f t="shared" si="29"/>
        <v>0.99919164771900393</v>
      </c>
      <c r="G188" s="2">
        <f t="shared" si="30"/>
        <v>0.99919164771900393</v>
      </c>
      <c r="H188">
        <f t="shared" si="31"/>
        <v>-8.0867917387610977E-4</v>
      </c>
    </row>
    <row r="189" spans="1:8" x14ac:dyDescent="0.2">
      <c r="A189" s="3">
        <v>100.95885880233784</v>
      </c>
      <c r="B189">
        <v>0</v>
      </c>
      <c r="C189" t="b">
        <v>0</v>
      </c>
      <c r="D189">
        <f t="shared" si="32"/>
        <v>-0.616051114672171</v>
      </c>
      <c r="E189">
        <f t="shared" si="28"/>
        <v>-0.616051114672171</v>
      </c>
      <c r="F189">
        <f t="shared" si="29"/>
        <v>0.35068009564689712</v>
      </c>
      <c r="G189" s="2">
        <f t="shared" si="30"/>
        <v>0.35068009564689712</v>
      </c>
      <c r="H189">
        <f t="shared" si="31"/>
        <v>-0.43182976484267804</v>
      </c>
    </row>
    <row r="190" spans="1:8" x14ac:dyDescent="0.2">
      <c r="A190" s="3">
        <v>99.125861864848545</v>
      </c>
      <c r="B190">
        <v>1</v>
      </c>
      <c r="C190" t="b">
        <v>0</v>
      </c>
      <c r="D190">
        <f t="shared" si="32"/>
        <v>-0.67142332090332113</v>
      </c>
      <c r="E190">
        <f t="shared" si="28"/>
        <v>-0.67142332090332113</v>
      </c>
      <c r="F190">
        <f t="shared" si="29"/>
        <v>0.33817820873325699</v>
      </c>
      <c r="G190" s="2">
        <f t="shared" si="30"/>
        <v>0.33817820873325699</v>
      </c>
      <c r="H190">
        <f t="shared" si="31"/>
        <v>-0.41275895676753638</v>
      </c>
    </row>
    <row r="191" spans="1:8" x14ac:dyDescent="0.2">
      <c r="A191" s="3">
        <v>68.645787586766517</v>
      </c>
      <c r="B191">
        <v>1</v>
      </c>
      <c r="C191" t="b">
        <v>0</v>
      </c>
      <c r="D191">
        <f t="shared" si="32"/>
        <v>-1.592182610975287</v>
      </c>
      <c r="E191">
        <f t="shared" si="28"/>
        <v>-1.592182610975287</v>
      </c>
      <c r="F191">
        <f t="shared" si="29"/>
        <v>0.16907704041609875</v>
      </c>
      <c r="G191" s="2">
        <f t="shared" si="30"/>
        <v>0.16907704041609875</v>
      </c>
      <c r="H191">
        <f t="shared" si="31"/>
        <v>-0.18521819650629665</v>
      </c>
    </row>
    <row r="192" spans="1:8" x14ac:dyDescent="0.2">
      <c r="A192" s="3">
        <v>130.33864248829059</v>
      </c>
      <c r="B192">
        <v>0</v>
      </c>
      <c r="C192" t="b">
        <v>1</v>
      </c>
      <c r="D192">
        <f t="shared" si="32"/>
        <v>0.27146997606868828</v>
      </c>
      <c r="E192">
        <f t="shared" si="28"/>
        <v>0.27146997606868828</v>
      </c>
      <c r="F192">
        <f t="shared" si="29"/>
        <v>0.56745374629430434</v>
      </c>
      <c r="G192" s="2">
        <f t="shared" si="30"/>
        <v>0.56745374629430434</v>
      </c>
      <c r="H192">
        <f t="shared" si="31"/>
        <v>-0.56659603727545449</v>
      </c>
    </row>
    <row r="193" spans="1:8" x14ac:dyDescent="0.2">
      <c r="A193" s="3">
        <v>58.340269083100971</v>
      </c>
      <c r="B193">
        <v>0</v>
      </c>
      <c r="C193" t="b">
        <v>0</v>
      </c>
      <c r="D193">
        <f t="shared" si="32"/>
        <v>-1.9034975314931146</v>
      </c>
      <c r="E193">
        <f t="shared" si="28"/>
        <v>-1.9034975314931146</v>
      </c>
      <c r="F193">
        <f t="shared" si="29"/>
        <v>0.12971313469863108</v>
      </c>
      <c r="G193" s="2">
        <f t="shared" si="30"/>
        <v>0.12971313469863108</v>
      </c>
      <c r="H193">
        <f t="shared" si="31"/>
        <v>-0.13893239145111522</v>
      </c>
    </row>
    <row r="194" spans="1:8" x14ac:dyDescent="0.2">
      <c r="A194" s="3">
        <v>129.10433529383297</v>
      </c>
      <c r="B194">
        <v>0</v>
      </c>
      <c r="C194" t="b">
        <v>1</v>
      </c>
      <c r="D194">
        <f t="shared" si="32"/>
        <v>0.23418332756085425</v>
      </c>
      <c r="E194">
        <f t="shared" ref="E194:E225" si="33">MAX(D194,-700)</f>
        <v>0.23418332756085425</v>
      </c>
      <c r="F194">
        <f t="shared" ref="F194:F225" si="34">1/(1+EXP(-E194))</f>
        <v>0.5582797277742807</v>
      </c>
      <c r="G194" s="2">
        <f t="shared" ref="G194:G225" si="35">MAX(MIN(F194,1-EXP(-20)),EXP(-20))</f>
        <v>0.5582797277742807</v>
      </c>
      <c r="H194">
        <f t="shared" ref="H194:H225" si="36">C194*LN(G194)+(1-C194)*LN(1-G194)</f>
        <v>-0.582895137956843</v>
      </c>
    </row>
    <row r="195" spans="1:8" x14ac:dyDescent="0.2">
      <c r="A195" s="3">
        <v>63.554103593409039</v>
      </c>
      <c r="B195">
        <v>0</v>
      </c>
      <c r="C195" t="b">
        <v>0</v>
      </c>
      <c r="D195">
        <f t="shared" ref="D195:D201" si="37">$K$2+$K$3*A195+$K$4*B195</f>
        <v>-1.7459950753486391</v>
      </c>
      <c r="E195">
        <f t="shared" si="33"/>
        <v>-1.7459950753486391</v>
      </c>
      <c r="F195">
        <f t="shared" si="34"/>
        <v>0.14855304841737282</v>
      </c>
      <c r="G195" s="2">
        <f t="shared" si="35"/>
        <v>0.14855304841737282</v>
      </c>
      <c r="H195">
        <f t="shared" si="36"/>
        <v>-0.16081808078180002</v>
      </c>
    </row>
    <row r="196" spans="1:8" x14ac:dyDescent="0.2">
      <c r="A196" s="3">
        <v>189.00273295979471</v>
      </c>
      <c r="B196">
        <v>0</v>
      </c>
      <c r="C196" t="b">
        <v>1</v>
      </c>
      <c r="D196">
        <f t="shared" si="37"/>
        <v>2.0436279374455015</v>
      </c>
      <c r="E196">
        <f t="shared" si="33"/>
        <v>2.0436279374455015</v>
      </c>
      <c r="F196">
        <f t="shared" si="34"/>
        <v>0.88530217210420281</v>
      </c>
      <c r="G196" s="2">
        <f t="shared" si="35"/>
        <v>0.88530217210420281</v>
      </c>
      <c r="H196">
        <f t="shared" si="36"/>
        <v>-0.12182625484481492</v>
      </c>
    </row>
    <row r="197" spans="1:8" x14ac:dyDescent="0.2">
      <c r="A197" s="3">
        <v>120.83855046330162</v>
      </c>
      <c r="B197">
        <v>0</v>
      </c>
      <c r="C197" t="b">
        <v>0</v>
      </c>
      <c r="D197">
        <f t="shared" si="37"/>
        <v>-1.5514166710691502E-2</v>
      </c>
      <c r="E197">
        <f t="shared" si="33"/>
        <v>-1.5514166710691502E-2</v>
      </c>
      <c r="F197">
        <f t="shared" si="34"/>
        <v>0.49612153611410043</v>
      </c>
      <c r="G197" s="2">
        <f t="shared" si="35"/>
        <v>0.49612153611410043</v>
      </c>
      <c r="H197">
        <f t="shared" si="36"/>
        <v>-0.68542018307396946</v>
      </c>
    </row>
    <row r="198" spans="1:8" x14ac:dyDescent="0.2">
      <c r="A198" s="3">
        <v>96.955756273264996</v>
      </c>
      <c r="B198">
        <v>0</v>
      </c>
      <c r="C198" t="b">
        <v>1</v>
      </c>
      <c r="D198">
        <f t="shared" si="37"/>
        <v>-0.73697909565825759</v>
      </c>
      <c r="E198">
        <f t="shared" si="33"/>
        <v>-0.73697909565825759</v>
      </c>
      <c r="F198">
        <f t="shared" si="34"/>
        <v>0.32366508526063026</v>
      </c>
      <c r="G198" s="2">
        <f t="shared" si="35"/>
        <v>0.32366508526063026</v>
      </c>
      <c r="H198">
        <f t="shared" si="36"/>
        <v>-1.1280459852803422</v>
      </c>
    </row>
    <row r="199" spans="1:8" x14ac:dyDescent="0.2">
      <c r="A199" s="3">
        <v>137.45753607040433</v>
      </c>
      <c r="B199">
        <v>0</v>
      </c>
      <c r="C199" t="b">
        <v>0</v>
      </c>
      <c r="D199">
        <f t="shared" si="37"/>
        <v>0.48652153207747428</v>
      </c>
      <c r="E199">
        <f t="shared" si="33"/>
        <v>0.48652153207747428</v>
      </c>
      <c r="F199">
        <f t="shared" si="34"/>
        <v>0.61928665252686244</v>
      </c>
      <c r="G199" s="2">
        <f t="shared" si="35"/>
        <v>0.61928665252686244</v>
      </c>
      <c r="H199">
        <f t="shared" si="36"/>
        <v>-0.96570855586382054</v>
      </c>
    </row>
    <row r="200" spans="1:8" x14ac:dyDescent="0.2">
      <c r="A200" s="3">
        <v>518.79061166424901</v>
      </c>
      <c r="B200">
        <v>0</v>
      </c>
      <c r="C200" t="b">
        <v>1</v>
      </c>
      <c r="D200">
        <f t="shared" si="37"/>
        <v>12.006046345612207</v>
      </c>
      <c r="E200">
        <f t="shared" si="33"/>
        <v>12.006046345612207</v>
      </c>
      <c r="F200">
        <f t="shared" si="34"/>
        <v>0.99999389286289053</v>
      </c>
      <c r="G200" s="2">
        <f t="shared" si="35"/>
        <v>0.99999389286289053</v>
      </c>
      <c r="H200">
        <f t="shared" si="36"/>
        <v>-6.1071557581056271E-6</v>
      </c>
    </row>
    <row r="201" spans="1:8" x14ac:dyDescent="0.2">
      <c r="A201" s="3">
        <v>63.561794535103331</v>
      </c>
      <c r="B201">
        <v>0</v>
      </c>
      <c r="C201" t="b">
        <v>0</v>
      </c>
      <c r="D201">
        <f t="shared" si="37"/>
        <v>-1.7457627430403313</v>
      </c>
      <c r="E201">
        <f t="shared" si="33"/>
        <v>-1.7457627430403313</v>
      </c>
      <c r="F201">
        <f t="shared" si="34"/>
        <v>0.14858243737828369</v>
      </c>
      <c r="G201" s="2">
        <f t="shared" si="35"/>
        <v>0.14858243737828369</v>
      </c>
      <c r="H201">
        <f t="shared" si="36"/>
        <v>-0.16085259786835462</v>
      </c>
    </row>
  </sheetData>
  <mergeCells count="5">
    <mergeCell ref="S1:T1"/>
    <mergeCell ref="U1:V1"/>
    <mergeCell ref="W1:X1"/>
    <mergeCell ref="Y1:AA1"/>
    <mergeCell ref="AB1:AD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7A76-1FDB-4240-B997-E644212DA13A}">
  <dimension ref="A1:Z201"/>
  <sheetViews>
    <sheetView tabSelected="1" zoomScale="86" workbookViewId="0">
      <selection sqref="A1:F201"/>
    </sheetView>
  </sheetViews>
  <sheetFormatPr baseColWidth="10" defaultColWidth="8.83203125" defaultRowHeight="15" x14ac:dyDescent="0.2"/>
  <cols>
    <col min="3" max="3" width="11.1640625" customWidth="1"/>
    <col min="4" max="4" width="10" customWidth="1"/>
    <col min="5" max="5" width="13.33203125" bestFit="1" customWidth="1"/>
    <col min="6" max="6" width="10.1640625" customWidth="1"/>
    <col min="7" max="7" width="10.83203125" bestFit="1" customWidth="1"/>
    <col min="8" max="8" width="9.83203125" bestFit="1" customWidth="1"/>
    <col min="12" max="12" width="10.6640625" customWidth="1"/>
    <col min="13" max="13" width="9.83203125" customWidth="1"/>
    <col min="15" max="16" width="10.33203125" bestFit="1" customWidth="1"/>
    <col min="17" max="17" width="12" bestFit="1" customWidth="1"/>
    <col min="18" max="18" width="9.1640625" customWidth="1"/>
    <col min="19" max="19" width="9.83203125" bestFit="1" customWidth="1"/>
    <col min="23" max="23" width="9.83203125" bestFit="1" customWidth="1"/>
  </cols>
  <sheetData>
    <row r="1" spans="1:26" s="1" customFormat="1" ht="48" x14ac:dyDescent="0.2">
      <c r="A1" s="10" t="s">
        <v>208</v>
      </c>
      <c r="B1" s="10" t="s">
        <v>260</v>
      </c>
      <c r="C1" s="10" t="s">
        <v>262</v>
      </c>
      <c r="D1" s="10" t="s">
        <v>263</v>
      </c>
      <c r="E1" s="10" t="s">
        <v>258</v>
      </c>
      <c r="F1" s="10" t="s">
        <v>257</v>
      </c>
      <c r="O1" s="43"/>
      <c r="P1" s="43"/>
      <c r="Q1" s="43"/>
      <c r="R1" s="43"/>
      <c r="S1" s="43"/>
      <c r="T1" s="43"/>
      <c r="U1" s="43"/>
      <c r="V1" s="43"/>
      <c r="W1" s="43"/>
      <c r="X1" s="43"/>
      <c r="Y1" s="43"/>
      <c r="Z1" s="43"/>
    </row>
    <row r="2" spans="1:26" x14ac:dyDescent="0.2">
      <c r="A2" s="11">
        <v>122.36119709583822</v>
      </c>
      <c r="B2" s="12">
        <v>1</v>
      </c>
      <c r="C2" s="12">
        <f>$I$2+$I$3*A2</f>
        <v>3.0482802312872703E-2</v>
      </c>
      <c r="D2" s="12">
        <f>MIN(MAX(C2,-35),35)</f>
        <v>3.0482802312872703E-2</v>
      </c>
      <c r="E2" s="12">
        <f t="shared" ref="E2:E33" si="0">1/(1+EXP(-D2))</f>
        <v>0.5076201105360113</v>
      </c>
      <c r="F2" s="12">
        <f>B2*LN(E2)+(1-B2)*LN(1-E2)</f>
        <v>-0.67802192506144043</v>
      </c>
      <c r="H2" s="13" t="s">
        <v>256</v>
      </c>
      <c r="I2" s="13">
        <v>-3.6658733135689214</v>
      </c>
    </row>
    <row r="3" spans="1:26" x14ac:dyDescent="0.2">
      <c r="A3" s="11">
        <v>94.809407132016261</v>
      </c>
      <c r="B3" s="12">
        <v>1</v>
      </c>
      <c r="C3" s="12">
        <f t="shared" ref="C3:C66" si="1">$I$2+$I$3*A3</f>
        <v>-0.80181722215074691</v>
      </c>
      <c r="D3" s="12">
        <f t="shared" ref="D3:D66" si="2">MIN(MAX(C3,-35),35)</f>
        <v>-0.80181722215074691</v>
      </c>
      <c r="E3" s="12">
        <f t="shared" si="0"/>
        <v>0.30963693169088147</v>
      </c>
      <c r="F3" s="12">
        <f t="shared" ref="F3:F66" si="3">B3*LN(E3)+(1-B3)*LN(1-E3)</f>
        <v>-1.1723548559736214</v>
      </c>
      <c r="H3" s="13" t="s">
        <v>254</v>
      </c>
      <c r="I3" s="13">
        <v>3.0208564509111979E-2</v>
      </c>
      <c r="O3" s="2"/>
      <c r="P3" s="2"/>
      <c r="Q3" s="3"/>
    </row>
    <row r="4" spans="1:26" x14ac:dyDescent="0.2">
      <c r="A4" s="11">
        <v>158.04376428435648</v>
      </c>
      <c r="B4" s="12">
        <v>1</v>
      </c>
      <c r="C4" s="12">
        <f t="shared" si="1"/>
        <v>1.108401935077949</v>
      </c>
      <c r="D4" s="12">
        <f t="shared" si="2"/>
        <v>1.108401935077949</v>
      </c>
      <c r="E4" s="12">
        <f t="shared" si="0"/>
        <v>0.75183106271408018</v>
      </c>
      <c r="F4" s="12">
        <f t="shared" si="3"/>
        <v>-0.28524363091620347</v>
      </c>
      <c r="H4" s="13" t="s">
        <v>251</v>
      </c>
      <c r="I4" s="13">
        <f>-SUM(F2:F201)</f>
        <v>104.3961788258308</v>
      </c>
      <c r="O4" s="2"/>
      <c r="P4" s="2"/>
      <c r="Q4" s="3"/>
      <c r="Z4" s="4"/>
    </row>
    <row r="5" spans="1:26" x14ac:dyDescent="0.2">
      <c r="A5" s="11">
        <v>216.12081757268092</v>
      </c>
      <c r="B5" s="12">
        <v>1</v>
      </c>
      <c r="C5" s="12">
        <f t="shared" si="1"/>
        <v>2.8628263458374317</v>
      </c>
      <c r="D5" s="12">
        <f t="shared" si="2"/>
        <v>2.8628263458374317</v>
      </c>
      <c r="E5" s="12">
        <f t="shared" si="0"/>
        <v>0.94597791843210677</v>
      </c>
      <c r="F5" s="12">
        <f t="shared" si="3"/>
        <v>-5.553605224063049E-2</v>
      </c>
      <c r="O5" s="2"/>
      <c r="P5" s="2"/>
      <c r="Q5" s="3"/>
      <c r="Z5" s="4"/>
    </row>
    <row r="6" spans="1:26" ht="16" x14ac:dyDescent="0.2">
      <c r="A6" s="11">
        <v>142.87531166215837</v>
      </c>
      <c r="B6" s="12">
        <v>1</v>
      </c>
      <c r="C6" s="12">
        <f t="shared" si="1"/>
        <v>0.65018475553686894</v>
      </c>
      <c r="D6" s="12">
        <f t="shared" si="2"/>
        <v>0.65018475553686894</v>
      </c>
      <c r="E6" s="12">
        <f t="shared" si="0"/>
        <v>0.65705209570366152</v>
      </c>
      <c r="F6" s="12">
        <f t="shared" si="3"/>
        <v>-0.41999197033260971</v>
      </c>
      <c r="H6" s="13" t="s">
        <v>264</v>
      </c>
      <c r="I6" s="13" t="s">
        <v>265</v>
      </c>
      <c r="J6" s="13" t="s">
        <v>266</v>
      </c>
      <c r="K6" s="13" t="s">
        <v>267</v>
      </c>
      <c r="L6" s="14" t="s">
        <v>268</v>
      </c>
      <c r="M6" s="14" t="s">
        <v>269</v>
      </c>
      <c r="O6" s="2"/>
      <c r="P6" s="2"/>
      <c r="Q6" s="6"/>
      <c r="Z6" s="4"/>
    </row>
    <row r="7" spans="1:26" x14ac:dyDescent="0.2">
      <c r="A7" s="11">
        <v>65.474966458992341</v>
      </c>
      <c r="B7" s="12">
        <v>0</v>
      </c>
      <c r="C7" s="12">
        <f t="shared" si="1"/>
        <v>-1.6879685655605081</v>
      </c>
      <c r="D7" s="12">
        <f t="shared" si="2"/>
        <v>-1.6879685655605081</v>
      </c>
      <c r="E7" s="12">
        <f t="shared" si="0"/>
        <v>0.15604318036459847</v>
      </c>
      <c r="F7" s="12">
        <f t="shared" si="3"/>
        <v>-0.16965394726440719</v>
      </c>
      <c r="H7" s="15"/>
      <c r="I7" s="16">
        <v>0</v>
      </c>
      <c r="J7" s="17">
        <f>COUNTIFS($E:$E,"&gt;="&amp;I6,$E:$E,"&lt;"&amp;I7,$B:$B,1)</f>
        <v>0</v>
      </c>
      <c r="K7" s="17">
        <f>COUNTIFS($E:$E,"&gt;="&amp;I6,$E:$E,"&lt;"&amp;I7,$B:$B,0)</f>
        <v>0</v>
      </c>
      <c r="L7" s="16"/>
      <c r="M7" s="13"/>
      <c r="O7" s="2"/>
      <c r="P7" s="2"/>
      <c r="Q7" s="6"/>
      <c r="Z7" s="4"/>
    </row>
    <row r="8" spans="1:26" x14ac:dyDescent="0.2">
      <c r="A8" s="11">
        <v>87.0219017548648</v>
      </c>
      <c r="B8" s="12">
        <v>0</v>
      </c>
      <c r="C8" s="12">
        <f t="shared" si="1"/>
        <v>-1.0370665807014832</v>
      </c>
      <c r="D8" s="12">
        <f t="shared" si="2"/>
        <v>-1.0370665807014832</v>
      </c>
      <c r="E8" s="12">
        <f t="shared" si="0"/>
        <v>0.2617163955898677</v>
      </c>
      <c r="F8" s="12">
        <f t="shared" si="3"/>
        <v>-0.30342724038270946</v>
      </c>
      <c r="H8" s="18" t="s">
        <v>252</v>
      </c>
      <c r="I8" s="16">
        <v>0.1</v>
      </c>
      <c r="J8" s="17">
        <f>COUNTIFS($E:$E,"&gt;="&amp;I7,$E:$E,"&lt;"&amp;I8,$B:$B,1)</f>
        <v>0</v>
      </c>
      <c r="K8" s="17">
        <f t="shared" ref="K8:K17" si="4">COUNTIFS($E:$E,"&gt;="&amp;I7,$E:$E,"&lt;"&amp;I8,$B:$B,0)</f>
        <v>1</v>
      </c>
      <c r="L8" s="16">
        <f t="shared" ref="L8:L17" si="5">J8/(J8+K8)</f>
        <v>0</v>
      </c>
      <c r="M8" s="13">
        <v>0.05</v>
      </c>
      <c r="O8" s="2"/>
      <c r="P8" s="2"/>
      <c r="Q8" s="6"/>
      <c r="Z8" s="4"/>
    </row>
    <row r="9" spans="1:26" x14ac:dyDescent="0.2">
      <c r="A9" s="11">
        <v>59.556844110467495</v>
      </c>
      <c r="B9" s="12">
        <v>0</v>
      </c>
      <c r="C9" s="12">
        <f t="shared" si="1"/>
        <v>-1.8667465462987383</v>
      </c>
      <c r="D9" s="12">
        <f t="shared" si="2"/>
        <v>-1.8667465462987383</v>
      </c>
      <c r="E9" s="12">
        <f t="shared" si="0"/>
        <v>0.13391862325990217</v>
      </c>
      <c r="F9" s="12">
        <f t="shared" si="3"/>
        <v>-0.14377640631241392</v>
      </c>
      <c r="H9" s="18" t="s">
        <v>250</v>
      </c>
      <c r="I9" s="16">
        <v>0.2</v>
      </c>
      <c r="J9" s="17">
        <f t="shared" ref="J9:J17" si="6">COUNTIFS($E:$E,"&gt;="&amp;I8,$E:$E,"&lt;"&amp;I9,$B:$B,1)</f>
        <v>2</v>
      </c>
      <c r="K9" s="17">
        <f t="shared" si="4"/>
        <v>31</v>
      </c>
      <c r="L9" s="16">
        <f t="shared" si="5"/>
        <v>6.0606060606060608E-2</v>
      </c>
      <c r="M9" s="13">
        <v>0.15</v>
      </c>
      <c r="O9" s="2"/>
      <c r="P9" s="2"/>
      <c r="Q9" s="6"/>
      <c r="Z9" s="4"/>
    </row>
    <row r="10" spans="1:26" x14ac:dyDescent="0.2">
      <c r="A10" s="11">
        <v>107.58309353648364</v>
      </c>
      <c r="B10" s="12">
        <v>1</v>
      </c>
      <c r="C10" s="12">
        <f t="shared" si="1"/>
        <v>-0.41594249238222725</v>
      </c>
      <c r="D10" s="12">
        <f t="shared" si="2"/>
        <v>-0.41594249238222725</v>
      </c>
      <c r="E10" s="12">
        <f t="shared" si="0"/>
        <v>0.39748808258551738</v>
      </c>
      <c r="F10" s="12">
        <f t="shared" si="3"/>
        <v>-0.92259032625412452</v>
      </c>
      <c r="H10" s="18" t="s">
        <v>249</v>
      </c>
      <c r="I10" s="16">
        <v>0.3</v>
      </c>
      <c r="J10" s="17">
        <f>COUNTIFS($E:$E,"&gt;="&amp;I9,$E:$E,"&lt;"&amp;I10,$B:$B,1)</f>
        <v>4</v>
      </c>
      <c r="K10" s="17">
        <f t="shared" si="4"/>
        <v>22</v>
      </c>
      <c r="L10" s="16">
        <f t="shared" si="5"/>
        <v>0.15384615384615385</v>
      </c>
      <c r="M10" s="13">
        <v>0.25</v>
      </c>
      <c r="O10" s="2"/>
      <c r="P10" s="2"/>
      <c r="Q10" s="6"/>
      <c r="Z10" s="4"/>
    </row>
    <row r="11" spans="1:26" x14ac:dyDescent="0.2">
      <c r="A11" s="11">
        <v>124.22569622640705</v>
      </c>
      <c r="B11" s="12">
        <v>1</v>
      </c>
      <c r="C11" s="12">
        <f t="shared" si="1"/>
        <v>8.6806644575844416E-2</v>
      </c>
      <c r="D11" s="12">
        <f t="shared" si="2"/>
        <v>8.6806644575844416E-2</v>
      </c>
      <c r="E11" s="12">
        <f t="shared" si="0"/>
        <v>0.52168804385859224</v>
      </c>
      <c r="F11" s="12">
        <f t="shared" si="3"/>
        <v>-0.65068548687292593</v>
      </c>
      <c r="H11" s="18" t="s">
        <v>248</v>
      </c>
      <c r="I11" s="16">
        <v>0.4</v>
      </c>
      <c r="J11" s="17">
        <f t="shared" si="6"/>
        <v>17</v>
      </c>
      <c r="K11" s="17">
        <f t="shared" si="4"/>
        <v>17</v>
      </c>
      <c r="L11" s="16">
        <f t="shared" si="5"/>
        <v>0.5</v>
      </c>
      <c r="M11" s="13">
        <v>0.35</v>
      </c>
      <c r="O11" s="2"/>
      <c r="P11" s="2"/>
      <c r="Q11" s="6"/>
      <c r="Z11" s="4"/>
    </row>
    <row r="12" spans="1:26" x14ac:dyDescent="0.2">
      <c r="A12" s="11">
        <v>55.990625872783035</v>
      </c>
      <c r="B12" s="12">
        <v>0</v>
      </c>
      <c r="C12" s="12">
        <f t="shared" si="1"/>
        <v>-1.9744768799854009</v>
      </c>
      <c r="D12" s="12">
        <f t="shared" si="2"/>
        <v>-1.9744768799854009</v>
      </c>
      <c r="E12" s="12">
        <f t="shared" si="0"/>
        <v>0.12190883816132816</v>
      </c>
      <c r="F12" s="12">
        <f t="shared" si="3"/>
        <v>-0.13000486176344481</v>
      </c>
      <c r="H12" s="18" t="s">
        <v>247</v>
      </c>
      <c r="I12" s="16">
        <v>0.5</v>
      </c>
      <c r="J12" s="17">
        <f t="shared" si="6"/>
        <v>11</v>
      </c>
      <c r="K12" s="17">
        <f t="shared" si="4"/>
        <v>9</v>
      </c>
      <c r="L12" s="16">
        <f t="shared" si="5"/>
        <v>0.55000000000000004</v>
      </c>
      <c r="M12" s="13">
        <v>0.45</v>
      </c>
      <c r="O12" s="2"/>
      <c r="P12" s="2"/>
      <c r="Q12" s="2"/>
    </row>
    <row r="13" spans="1:26" x14ac:dyDescent="0.2">
      <c r="A13" s="11">
        <v>149.79543220933166</v>
      </c>
      <c r="B13" s="12">
        <v>1</v>
      </c>
      <c r="C13" s="12">
        <f t="shared" si="1"/>
        <v>0.85923166349698477</v>
      </c>
      <c r="D13" s="12">
        <f t="shared" si="2"/>
        <v>0.85923166349698477</v>
      </c>
      <c r="E13" s="12">
        <f t="shared" si="0"/>
        <v>0.7025001018373711</v>
      </c>
      <c r="F13" s="12">
        <f t="shared" si="3"/>
        <v>-0.3531097328100174</v>
      </c>
      <c r="H13" s="18" t="s">
        <v>246</v>
      </c>
      <c r="I13" s="16">
        <v>0.6</v>
      </c>
      <c r="J13" s="17">
        <f t="shared" si="6"/>
        <v>10</v>
      </c>
      <c r="K13" s="17">
        <f t="shared" si="4"/>
        <v>6</v>
      </c>
      <c r="L13" s="16">
        <f t="shared" si="5"/>
        <v>0.625</v>
      </c>
      <c r="M13" s="13">
        <v>0.55000000000000004</v>
      </c>
      <c r="O13" s="2"/>
      <c r="P13" s="2"/>
      <c r="Q13" s="2"/>
    </row>
    <row r="14" spans="1:26" x14ac:dyDescent="0.2">
      <c r="A14" s="11">
        <v>112.97510763044906</v>
      </c>
      <c r="B14" s="12">
        <v>0</v>
      </c>
      <c r="C14" s="12">
        <f t="shared" si="1"/>
        <v>-0.25305748679063189</v>
      </c>
      <c r="D14" s="12">
        <f t="shared" si="2"/>
        <v>-0.25305748679063189</v>
      </c>
      <c r="E14" s="12">
        <f t="shared" si="0"/>
        <v>0.43707109102930608</v>
      </c>
      <c r="F14" s="12">
        <f t="shared" si="3"/>
        <v>-0.57460193062589326</v>
      </c>
      <c r="H14" s="18" t="s">
        <v>245</v>
      </c>
      <c r="I14" s="16">
        <v>0.7</v>
      </c>
      <c r="J14" s="17">
        <f t="shared" si="6"/>
        <v>7</v>
      </c>
      <c r="K14" s="17">
        <f t="shared" si="4"/>
        <v>6</v>
      </c>
      <c r="L14" s="16">
        <f t="shared" si="5"/>
        <v>0.53846153846153844</v>
      </c>
      <c r="M14" s="13">
        <v>0.65</v>
      </c>
      <c r="O14" s="2"/>
      <c r="P14" s="2"/>
      <c r="Q14" s="2"/>
    </row>
    <row r="15" spans="1:26" x14ac:dyDescent="0.2">
      <c r="A15" s="11">
        <v>137.70616809540505</v>
      </c>
      <c r="B15" s="12">
        <v>1</v>
      </c>
      <c r="C15" s="12">
        <f t="shared" si="1"/>
        <v>0.49403234864373946</v>
      </c>
      <c r="D15" s="12">
        <f t="shared" si="2"/>
        <v>0.49403234864373946</v>
      </c>
      <c r="E15" s="12">
        <f t="shared" si="0"/>
        <v>0.62105588951745816</v>
      </c>
      <c r="F15" s="12">
        <f t="shared" si="3"/>
        <v>-0.47633420187538539</v>
      </c>
      <c r="H15" s="18" t="s">
        <v>244</v>
      </c>
      <c r="I15" s="16">
        <v>0.8</v>
      </c>
      <c r="J15" s="17">
        <f t="shared" si="6"/>
        <v>13</v>
      </c>
      <c r="K15" s="17">
        <f t="shared" si="4"/>
        <v>3</v>
      </c>
      <c r="L15" s="16">
        <f t="shared" si="5"/>
        <v>0.8125</v>
      </c>
      <c r="M15" s="13">
        <v>0.75</v>
      </c>
      <c r="O15" s="2"/>
      <c r="P15" s="2"/>
      <c r="Q15" s="2"/>
      <c r="R15" s="2"/>
      <c r="S15" s="4"/>
      <c r="T15" s="4"/>
    </row>
    <row r="16" spans="1:26" x14ac:dyDescent="0.2">
      <c r="A16" s="11">
        <v>51.646471943753781</v>
      </c>
      <c r="B16" s="12">
        <v>0</v>
      </c>
      <c r="C16" s="12">
        <f t="shared" si="1"/>
        <v>-2.1057075341879932</v>
      </c>
      <c r="D16" s="12">
        <f t="shared" si="2"/>
        <v>-2.1057075341879932</v>
      </c>
      <c r="E16" s="12">
        <f t="shared" si="0"/>
        <v>0.10854331552043132</v>
      </c>
      <c r="F16" s="12">
        <f t="shared" si="3"/>
        <v>-0.11489843009482088</v>
      </c>
      <c r="H16" s="18" t="s">
        <v>243</v>
      </c>
      <c r="I16" s="16">
        <v>0.9</v>
      </c>
      <c r="J16" s="17">
        <f t="shared" si="6"/>
        <v>16</v>
      </c>
      <c r="K16" s="17">
        <f t="shared" si="4"/>
        <v>4</v>
      </c>
      <c r="L16" s="16">
        <f t="shared" si="5"/>
        <v>0.8</v>
      </c>
      <c r="M16" s="13">
        <v>0.85</v>
      </c>
      <c r="O16" s="2"/>
      <c r="P16" s="2"/>
      <c r="Q16" s="2"/>
      <c r="R16" s="2"/>
      <c r="S16" s="4"/>
      <c r="T16" s="4"/>
    </row>
    <row r="17" spans="1:20" x14ac:dyDescent="0.2">
      <c r="A17" s="11">
        <v>353.74405852007965</v>
      </c>
      <c r="B17" s="12">
        <v>1</v>
      </c>
      <c r="C17" s="12">
        <f t="shared" si="1"/>
        <v>7.0202268979499873</v>
      </c>
      <c r="D17" s="12">
        <f t="shared" si="2"/>
        <v>7.0202268979499873</v>
      </c>
      <c r="E17" s="12">
        <f t="shared" si="0"/>
        <v>0.99910717513988634</v>
      </c>
      <c r="F17" s="12">
        <f t="shared" si="3"/>
        <v>-8.9322366562239776E-4</v>
      </c>
      <c r="H17" s="18" t="s">
        <v>242</v>
      </c>
      <c r="I17" s="16">
        <v>1</v>
      </c>
      <c r="J17" s="17">
        <f t="shared" si="6"/>
        <v>19</v>
      </c>
      <c r="K17" s="17">
        <f t="shared" si="4"/>
        <v>2</v>
      </c>
      <c r="L17" s="16">
        <f t="shared" si="5"/>
        <v>0.90476190476190477</v>
      </c>
      <c r="M17" s="13">
        <v>0.95</v>
      </c>
      <c r="O17" s="2"/>
      <c r="P17" s="2"/>
      <c r="Q17" s="2"/>
      <c r="R17" s="2"/>
      <c r="S17" s="4"/>
      <c r="T17" s="4"/>
    </row>
    <row r="18" spans="1:20" x14ac:dyDescent="0.2">
      <c r="A18" s="11">
        <v>177.05314259567365</v>
      </c>
      <c r="B18" s="12">
        <v>1</v>
      </c>
      <c r="C18" s="12">
        <f t="shared" si="1"/>
        <v>1.6826479660734881</v>
      </c>
      <c r="D18" s="12">
        <f t="shared" si="2"/>
        <v>1.6826479660734881</v>
      </c>
      <c r="E18" s="12">
        <f t="shared" si="0"/>
        <v>0.84325484717636179</v>
      </c>
      <c r="F18" s="12">
        <f t="shared" si="3"/>
        <v>-0.17048605684893889</v>
      </c>
      <c r="H18" s="18"/>
      <c r="I18" s="16"/>
      <c r="J18" s="17">
        <f>SUM(J7:J17)</f>
        <v>99</v>
      </c>
      <c r="K18" s="17">
        <f>SUM(K7:K17)</f>
        <v>101</v>
      </c>
      <c r="L18" s="13"/>
      <c r="M18" s="13"/>
      <c r="O18" s="2"/>
      <c r="P18" s="2"/>
      <c r="Q18" s="2"/>
      <c r="R18" s="2"/>
      <c r="S18" s="4"/>
      <c r="T18" s="4"/>
    </row>
    <row r="19" spans="1:20" x14ac:dyDescent="0.2">
      <c r="A19" s="11">
        <v>116.24858793335504</v>
      </c>
      <c r="B19" s="12">
        <v>1</v>
      </c>
      <c r="C19" s="12">
        <f t="shared" si="1"/>
        <v>-0.15417034589098932</v>
      </c>
      <c r="D19" s="12">
        <f t="shared" si="2"/>
        <v>-0.15417034589098932</v>
      </c>
      <c r="E19" s="12">
        <f t="shared" si="0"/>
        <v>0.46153357411803603</v>
      </c>
      <c r="F19" s="12">
        <f t="shared" si="3"/>
        <v>-0.77320047770047184</v>
      </c>
      <c r="O19" s="2"/>
      <c r="P19" s="2"/>
      <c r="Q19" s="2"/>
      <c r="R19" s="2"/>
      <c r="S19" s="9"/>
      <c r="T19" s="4"/>
    </row>
    <row r="20" spans="1:20" x14ac:dyDescent="0.2">
      <c r="A20" s="11">
        <v>89.515554481248188</v>
      </c>
      <c r="B20" s="12">
        <v>0</v>
      </c>
      <c r="C20" s="12">
        <f t="shared" si="1"/>
        <v>-0.96173691145320772</v>
      </c>
      <c r="D20" s="12">
        <f t="shared" si="2"/>
        <v>-0.96173691145320772</v>
      </c>
      <c r="E20" s="12">
        <f t="shared" si="0"/>
        <v>0.27653057107210072</v>
      </c>
      <c r="F20" s="12">
        <f t="shared" si="3"/>
        <v>-0.32369698822227827</v>
      </c>
      <c r="O20" s="2"/>
      <c r="P20" s="2"/>
      <c r="Q20" s="2"/>
      <c r="R20" s="2"/>
      <c r="S20" s="4"/>
      <c r="T20" s="4"/>
    </row>
    <row r="21" spans="1:20" x14ac:dyDescent="0.2">
      <c r="A21" s="11">
        <v>65.727196498762922</v>
      </c>
      <c r="B21" s="12">
        <v>0</v>
      </c>
      <c r="C21" s="12">
        <f t="shared" si="1"/>
        <v>-1.6803490581329628</v>
      </c>
      <c r="D21" s="12">
        <f t="shared" si="2"/>
        <v>-1.6803490581329628</v>
      </c>
      <c r="E21" s="12">
        <f t="shared" si="0"/>
        <v>0.15704925336745512</v>
      </c>
      <c r="F21" s="12">
        <f t="shared" si="3"/>
        <v>-0.17084674898307767</v>
      </c>
    </row>
    <row r="22" spans="1:20" x14ac:dyDescent="0.2">
      <c r="A22" s="11">
        <v>127.12410267316619</v>
      </c>
      <c r="B22" s="12">
        <v>1</v>
      </c>
      <c r="C22" s="12">
        <f t="shared" si="1"/>
        <v>0.17436334269639397</v>
      </c>
      <c r="D22" s="12">
        <f t="shared" si="2"/>
        <v>0.17436334269639397</v>
      </c>
      <c r="E22" s="12">
        <f t="shared" si="0"/>
        <v>0.5434807309368318</v>
      </c>
      <c r="F22" s="12">
        <f t="shared" si="3"/>
        <v>-0.60976102670745191</v>
      </c>
    </row>
    <row r="23" spans="1:20" x14ac:dyDescent="0.2">
      <c r="A23" s="11">
        <v>225.53669532080411</v>
      </c>
      <c r="B23" s="12">
        <v>1</v>
      </c>
      <c r="C23" s="12">
        <f t="shared" si="1"/>
        <v>3.1472664962015235</v>
      </c>
      <c r="D23" s="12">
        <f t="shared" si="2"/>
        <v>3.1472664962015235</v>
      </c>
      <c r="E23" s="12">
        <f t="shared" si="0"/>
        <v>0.95880087892286014</v>
      </c>
      <c r="F23" s="12">
        <f t="shared" si="3"/>
        <v>-4.2071859731818796E-2</v>
      </c>
      <c r="G23" s="5"/>
      <c r="H23" s="5"/>
    </row>
    <row r="24" spans="1:20" x14ac:dyDescent="0.2">
      <c r="A24" s="11">
        <v>170.94754637825577</v>
      </c>
      <c r="B24" s="12">
        <v>1</v>
      </c>
      <c r="C24" s="12">
        <f t="shared" si="1"/>
        <v>1.4982066688730296</v>
      </c>
      <c r="D24" s="12">
        <f t="shared" si="2"/>
        <v>1.4982066688730296</v>
      </c>
      <c r="E24" s="12">
        <f t="shared" si="0"/>
        <v>0.81730685487571786</v>
      </c>
      <c r="F24" s="12">
        <f t="shared" si="3"/>
        <v>-0.20174066727423223</v>
      </c>
    </row>
    <row r="25" spans="1:20" x14ac:dyDescent="0.2">
      <c r="A25" s="11">
        <v>73.386301636141752</v>
      </c>
      <c r="B25" s="12">
        <v>0</v>
      </c>
      <c r="C25" s="12">
        <f t="shared" si="1"/>
        <v>-1.4489784865083832</v>
      </c>
      <c r="D25" s="12">
        <f t="shared" si="2"/>
        <v>-1.4489784865083832</v>
      </c>
      <c r="E25" s="12">
        <f t="shared" si="0"/>
        <v>0.19015882771949649</v>
      </c>
      <c r="F25" s="12">
        <f t="shared" si="3"/>
        <v>-0.21091713414687269</v>
      </c>
    </row>
    <row r="26" spans="1:20" x14ac:dyDescent="0.2">
      <c r="A26" s="11">
        <v>128.72144465243031</v>
      </c>
      <c r="B26" s="12">
        <v>1</v>
      </c>
      <c r="C26" s="12">
        <f t="shared" si="1"/>
        <v>0.22261675092010647</v>
      </c>
      <c r="D26" s="12">
        <f t="shared" si="2"/>
        <v>0.22261675092010647</v>
      </c>
      <c r="E26" s="12">
        <f t="shared" si="0"/>
        <v>0.55542547758022864</v>
      </c>
      <c r="F26" s="12">
        <f t="shared" si="3"/>
        <v>-0.58802083267283989</v>
      </c>
    </row>
    <row r="27" spans="1:20" x14ac:dyDescent="0.2">
      <c r="A27" s="11">
        <v>63.445846702346834</v>
      </c>
      <c r="B27" s="12">
        <v>0</v>
      </c>
      <c r="C27" s="12">
        <f t="shared" si="1"/>
        <v>-1.7492653606258477</v>
      </c>
      <c r="D27" s="12">
        <f t="shared" si="2"/>
        <v>-1.7492653606258477</v>
      </c>
      <c r="E27" s="12">
        <f t="shared" si="0"/>
        <v>0.14813988148665905</v>
      </c>
      <c r="F27" s="12">
        <f t="shared" si="3"/>
        <v>-0.1603329457805181</v>
      </c>
    </row>
    <row r="28" spans="1:20" x14ac:dyDescent="0.2">
      <c r="A28" s="11">
        <v>97.676002803562895</v>
      </c>
      <c r="B28" s="12">
        <v>1</v>
      </c>
      <c r="C28" s="12">
        <f t="shared" si="1"/>
        <v>-0.71522148188528911</v>
      </c>
      <c r="D28" s="12">
        <f t="shared" si="2"/>
        <v>-0.71522148188528911</v>
      </c>
      <c r="E28" s="12">
        <f t="shared" si="0"/>
        <v>0.32844611182222927</v>
      </c>
      <c r="F28" s="12">
        <f t="shared" si="3"/>
        <v>-1.1133824976731419</v>
      </c>
    </row>
    <row r="29" spans="1:20" x14ac:dyDescent="0.2">
      <c r="A29" s="11">
        <v>215.19375400989551</v>
      </c>
      <c r="B29" s="12">
        <v>1</v>
      </c>
      <c r="C29" s="12">
        <f t="shared" si="1"/>
        <v>2.8348210863969818</v>
      </c>
      <c r="D29" s="12">
        <f t="shared" si="2"/>
        <v>2.8348210863969818</v>
      </c>
      <c r="E29" s="12">
        <f t="shared" si="0"/>
        <v>0.94452874104318363</v>
      </c>
      <c r="F29" s="12">
        <f t="shared" si="3"/>
        <v>-5.7069162600764528E-2</v>
      </c>
    </row>
    <row r="30" spans="1:20" x14ac:dyDescent="0.2">
      <c r="A30" s="11">
        <v>151.39698584162335</v>
      </c>
      <c r="B30" s="12">
        <v>1</v>
      </c>
      <c r="C30" s="12">
        <f t="shared" si="1"/>
        <v>0.90761229971286994</v>
      </c>
      <c r="D30" s="12">
        <f t="shared" si="2"/>
        <v>0.90761229971286994</v>
      </c>
      <c r="E30" s="12">
        <f t="shared" si="0"/>
        <v>0.71251131703519455</v>
      </c>
      <c r="F30" s="12">
        <f t="shared" si="3"/>
        <v>-0.33895948340730603</v>
      </c>
    </row>
    <row r="31" spans="1:20" x14ac:dyDescent="0.2">
      <c r="A31" s="11">
        <v>77.97069416446891</v>
      </c>
      <c r="B31" s="12">
        <v>0</v>
      </c>
      <c r="C31" s="12">
        <f t="shared" si="1"/>
        <v>-1.3104905690813213</v>
      </c>
      <c r="D31" s="12">
        <f t="shared" si="2"/>
        <v>-1.3104905690813213</v>
      </c>
      <c r="E31" s="12">
        <f t="shared" si="0"/>
        <v>0.21240476574229161</v>
      </c>
      <c r="F31" s="12">
        <f t="shared" si="3"/>
        <v>-0.2387709832033402</v>
      </c>
    </row>
    <row r="32" spans="1:20" x14ac:dyDescent="0.2">
      <c r="A32" s="11">
        <v>152.13984542857534</v>
      </c>
      <c r="B32" s="12">
        <v>1</v>
      </c>
      <c r="C32" s="12">
        <f t="shared" si="1"/>
        <v>0.93005302146652191</v>
      </c>
      <c r="D32" s="12">
        <f t="shared" si="2"/>
        <v>0.93005302146652191</v>
      </c>
      <c r="E32" s="12">
        <f t="shared" si="0"/>
        <v>0.71708604227523776</v>
      </c>
      <c r="F32" s="12">
        <f t="shared" si="3"/>
        <v>-0.33255944240904706</v>
      </c>
    </row>
    <row r="33" spans="1:7" x14ac:dyDescent="0.2">
      <c r="A33" s="11">
        <v>380.90793491014568</v>
      </c>
      <c r="B33" s="12">
        <v>1</v>
      </c>
      <c r="C33" s="12">
        <f t="shared" si="1"/>
        <v>7.8408086101968415</v>
      </c>
      <c r="D33" s="12">
        <f t="shared" si="2"/>
        <v>7.8408086101968415</v>
      </c>
      <c r="E33" s="12">
        <f t="shared" si="0"/>
        <v>0.99960680381952949</v>
      </c>
      <c r="F33" s="12">
        <f t="shared" si="3"/>
        <v>-3.9327350235779168E-4</v>
      </c>
    </row>
    <row r="34" spans="1:7" x14ac:dyDescent="0.2">
      <c r="A34" s="11">
        <v>141.05737896223098</v>
      </c>
      <c r="B34" s="12">
        <v>0</v>
      </c>
      <c r="C34" s="12">
        <f t="shared" si="1"/>
        <v>0.59526761829788821</v>
      </c>
      <c r="D34" s="12">
        <f t="shared" si="2"/>
        <v>0.59526761829788821</v>
      </c>
      <c r="E34" s="12">
        <f t="shared" ref="E34:E65" si="7">1/(1+EXP(-D34))</f>
        <v>0.64457286707858796</v>
      </c>
      <c r="F34" s="12">
        <f t="shared" si="3"/>
        <v>-1.0344350214334015</v>
      </c>
    </row>
    <row r="35" spans="1:7" x14ac:dyDescent="0.2">
      <c r="A35" s="11">
        <v>79.378838733185461</v>
      </c>
      <c r="B35" s="12">
        <v>0</v>
      </c>
      <c r="C35" s="12">
        <f t="shared" si="1"/>
        <v>-1.2679525430390917</v>
      </c>
      <c r="D35" s="12">
        <f t="shared" si="2"/>
        <v>-1.2679525430390917</v>
      </c>
      <c r="E35" s="12">
        <f t="shared" si="7"/>
        <v>0.21960794441446665</v>
      </c>
      <c r="F35" s="12">
        <f t="shared" si="3"/>
        <v>-0.24795885021127378</v>
      </c>
    </row>
    <row r="36" spans="1:7" x14ac:dyDescent="0.2">
      <c r="A36" s="11">
        <v>74.002681231084139</v>
      </c>
      <c r="B36" s="12">
        <v>0</v>
      </c>
      <c r="C36" s="12">
        <f t="shared" si="1"/>
        <v>-1.4303585437524662</v>
      </c>
      <c r="D36" s="12">
        <f t="shared" si="2"/>
        <v>-1.4303585437524662</v>
      </c>
      <c r="E36" s="12">
        <f t="shared" si="7"/>
        <v>0.19304282511099133</v>
      </c>
      <c r="F36" s="12">
        <f t="shared" si="3"/>
        <v>-0.21448467917232797</v>
      </c>
      <c r="G36" s="5"/>
    </row>
    <row r="37" spans="1:7" x14ac:dyDescent="0.2">
      <c r="A37" s="11">
        <v>165.4779642837845</v>
      </c>
      <c r="B37" s="12">
        <v>1</v>
      </c>
      <c r="C37" s="12">
        <f t="shared" si="1"/>
        <v>1.3329784453343105</v>
      </c>
      <c r="D37" s="12">
        <f t="shared" si="2"/>
        <v>1.3329784453343105</v>
      </c>
      <c r="E37" s="12">
        <f t="shared" si="7"/>
        <v>0.79133287779712314</v>
      </c>
      <c r="F37" s="12">
        <f t="shared" si="3"/>
        <v>-0.23403656813734103</v>
      </c>
    </row>
    <row r="38" spans="1:7" x14ac:dyDescent="0.2">
      <c r="A38" s="11">
        <v>53.610494000194514</v>
      </c>
      <c r="B38" s="12">
        <v>0</v>
      </c>
      <c r="C38" s="12">
        <f t="shared" si="1"/>
        <v>-2.0463772471986847</v>
      </c>
      <c r="D38" s="12">
        <f t="shared" si="2"/>
        <v>-2.0463772471986847</v>
      </c>
      <c r="E38" s="12">
        <f t="shared" si="7"/>
        <v>0.11441895242816294</v>
      </c>
      <c r="F38" s="12">
        <f t="shared" si="3"/>
        <v>-0.121511298480848</v>
      </c>
    </row>
    <row r="39" spans="1:7" x14ac:dyDescent="0.2">
      <c r="A39" s="11">
        <v>106.9455787246431</v>
      </c>
      <c r="B39" s="12">
        <v>1</v>
      </c>
      <c r="C39" s="12">
        <f t="shared" si="1"/>
        <v>-0.43520089970122688</v>
      </c>
      <c r="D39" s="12">
        <f t="shared" si="2"/>
        <v>-0.43520089970122688</v>
      </c>
      <c r="E39" s="12">
        <f t="shared" si="7"/>
        <v>0.39288509101548458</v>
      </c>
      <c r="F39" s="12">
        <f t="shared" si="3"/>
        <v>-0.93423809914052969</v>
      </c>
    </row>
    <row r="40" spans="1:7" x14ac:dyDescent="0.2">
      <c r="A40" s="11">
        <v>156.76533177728012</v>
      </c>
      <c r="B40" s="12">
        <v>1</v>
      </c>
      <c r="C40" s="12">
        <f t="shared" si="1"/>
        <v>1.0697823242173872</v>
      </c>
      <c r="D40" s="12">
        <f t="shared" si="2"/>
        <v>1.0697823242173872</v>
      </c>
      <c r="E40" s="12">
        <f t="shared" si="7"/>
        <v>0.74455551770863726</v>
      </c>
      <c r="F40" s="12">
        <f t="shared" si="3"/>
        <v>-0.29496785917674417</v>
      </c>
    </row>
    <row r="41" spans="1:7" x14ac:dyDescent="0.2">
      <c r="A41" s="11">
        <v>64.32778657870756</v>
      </c>
      <c r="B41" s="12">
        <v>0</v>
      </c>
      <c r="C41" s="12">
        <f t="shared" si="1"/>
        <v>-1.7226232229776464</v>
      </c>
      <c r="D41" s="12">
        <f t="shared" si="2"/>
        <v>-1.7226232229776464</v>
      </c>
      <c r="E41" s="12">
        <f t="shared" si="7"/>
        <v>0.1515335844534427</v>
      </c>
      <c r="F41" s="12">
        <f t="shared" si="3"/>
        <v>-0.16432477606167201</v>
      </c>
    </row>
    <row r="42" spans="1:7" x14ac:dyDescent="0.2">
      <c r="A42" s="11">
        <v>118.95946763681235</v>
      </c>
      <c r="B42" s="12">
        <v>0</v>
      </c>
      <c r="C42" s="12">
        <f t="shared" si="1"/>
        <v>-7.2278561492657101E-2</v>
      </c>
      <c r="D42" s="12">
        <f t="shared" si="2"/>
        <v>-7.2278561492657101E-2</v>
      </c>
      <c r="E42" s="12">
        <f t="shared" si="7"/>
        <v>0.48193822212290177</v>
      </c>
      <c r="F42" s="12">
        <f t="shared" si="3"/>
        <v>-0.65766078152283769</v>
      </c>
    </row>
    <row r="43" spans="1:7" x14ac:dyDescent="0.2">
      <c r="A43" s="11">
        <v>216.48499458106261</v>
      </c>
      <c r="B43" s="12">
        <v>1</v>
      </c>
      <c r="C43" s="12">
        <f t="shared" si="1"/>
        <v>2.8738276104878651</v>
      </c>
      <c r="D43" s="12">
        <f t="shared" si="2"/>
        <v>2.8738276104878651</v>
      </c>
      <c r="E43" s="12">
        <f t="shared" si="7"/>
        <v>0.94653737321214737</v>
      </c>
      <c r="F43" s="12">
        <f t="shared" si="3"/>
        <v>-5.4944823415365822E-2</v>
      </c>
    </row>
    <row r="44" spans="1:7" x14ac:dyDescent="0.2">
      <c r="A44" s="11">
        <v>59.112117101734377</v>
      </c>
      <c r="B44" s="12">
        <v>0</v>
      </c>
      <c r="C44" s="12">
        <f t="shared" si="1"/>
        <v>-1.8801811108309971</v>
      </c>
      <c r="D44" s="12">
        <f t="shared" si="2"/>
        <v>-1.8801811108309971</v>
      </c>
      <c r="E44" s="12">
        <f t="shared" si="7"/>
        <v>0.13236807216396074</v>
      </c>
      <c r="F44" s="12">
        <f t="shared" si="3"/>
        <v>-0.14198770052667614</v>
      </c>
    </row>
    <row r="45" spans="1:7" x14ac:dyDescent="0.2">
      <c r="A45" s="11">
        <v>99.062810167040212</v>
      </c>
      <c r="B45" s="12">
        <v>0</v>
      </c>
      <c r="C45" s="12">
        <f t="shared" si="1"/>
        <v>-0.67332802218397303</v>
      </c>
      <c r="D45" s="12">
        <f t="shared" si="2"/>
        <v>-0.67332802218397303</v>
      </c>
      <c r="E45" s="12">
        <f t="shared" si="7"/>
        <v>0.33775204196013647</v>
      </c>
      <c r="F45" s="12">
        <f t="shared" si="3"/>
        <v>-0.41211523420222612</v>
      </c>
    </row>
    <row r="46" spans="1:7" x14ac:dyDescent="0.2">
      <c r="A46" s="11">
        <v>220.62702823476315</v>
      </c>
      <c r="B46" s="12">
        <v>1</v>
      </c>
      <c r="C46" s="12">
        <f t="shared" si="1"/>
        <v>2.9989525013145908</v>
      </c>
      <c r="D46" s="12">
        <f t="shared" si="2"/>
        <v>2.9989525013145908</v>
      </c>
      <c r="E46" s="12">
        <f t="shared" si="7"/>
        <v>0.95252678189023299</v>
      </c>
      <c r="F46" s="12">
        <f t="shared" si="3"/>
        <v>-4.8637054906508798E-2</v>
      </c>
    </row>
    <row r="47" spans="1:7" x14ac:dyDescent="0.2">
      <c r="A47" s="11">
        <v>63.713177422967746</v>
      </c>
      <c r="B47" s="12">
        <v>0</v>
      </c>
      <c r="C47" s="12">
        <f t="shared" si="1"/>
        <v>-1.7411896833067033</v>
      </c>
      <c r="D47" s="12">
        <f t="shared" si="2"/>
        <v>-1.7411896833067033</v>
      </c>
      <c r="E47" s="12">
        <f t="shared" si="7"/>
        <v>0.14916188568044816</v>
      </c>
      <c r="F47" s="12">
        <f t="shared" si="3"/>
        <v>-0.16153339844654552</v>
      </c>
    </row>
    <row r="48" spans="1:7" x14ac:dyDescent="0.2">
      <c r="A48" s="11">
        <v>105.25887603637456</v>
      </c>
      <c r="B48" s="12">
        <v>1</v>
      </c>
      <c r="C48" s="12">
        <f t="shared" si="1"/>
        <v>-0.48615376666747956</v>
      </c>
      <c r="D48" s="12">
        <f t="shared" si="2"/>
        <v>-0.48615376666747956</v>
      </c>
      <c r="E48" s="12">
        <f t="shared" si="7"/>
        <v>0.38080005958231566</v>
      </c>
      <c r="F48" s="12">
        <f t="shared" si="3"/>
        <v>-0.96548081959877396</v>
      </c>
    </row>
    <row r="49" spans="1:6" x14ac:dyDescent="0.2">
      <c r="A49" s="11">
        <v>100.13178566178856</v>
      </c>
      <c r="B49" s="12">
        <v>0</v>
      </c>
      <c r="C49" s="12">
        <f t="shared" si="1"/>
        <v>-0.64103580699220819</v>
      </c>
      <c r="D49" s="12">
        <f t="shared" si="2"/>
        <v>-0.64103580699220819</v>
      </c>
      <c r="E49" s="12">
        <f t="shared" si="7"/>
        <v>0.3450124313549468</v>
      </c>
      <c r="F49" s="12">
        <f t="shared" si="3"/>
        <v>-0.42313902269484943</v>
      </c>
    </row>
    <row r="50" spans="1:6" x14ac:dyDescent="0.2">
      <c r="A50" s="11">
        <v>108.52741400349812</v>
      </c>
      <c r="B50" s="12">
        <v>0</v>
      </c>
      <c r="C50" s="12">
        <f t="shared" si="1"/>
        <v>-0.38741592663714552</v>
      </c>
      <c r="D50" s="12">
        <f t="shared" si="2"/>
        <v>-0.38741592663714552</v>
      </c>
      <c r="E50" s="12">
        <f t="shared" si="7"/>
        <v>0.40433951822073211</v>
      </c>
      <c r="F50" s="12">
        <f t="shared" si="3"/>
        <v>-0.51808443567969653</v>
      </c>
    </row>
    <row r="51" spans="1:6" x14ac:dyDescent="0.2">
      <c r="A51" s="11">
        <v>152.72491221942403</v>
      </c>
      <c r="B51" s="12">
        <v>1</v>
      </c>
      <c r="C51" s="12">
        <f t="shared" si="1"/>
        <v>0.9477270493600134</v>
      </c>
      <c r="D51" s="12">
        <f t="shared" si="2"/>
        <v>0.9477270493600134</v>
      </c>
      <c r="E51" s="12">
        <f t="shared" si="7"/>
        <v>0.72065783963414898</v>
      </c>
      <c r="F51" s="12">
        <f t="shared" si="3"/>
        <v>-0.32759081795235601</v>
      </c>
    </row>
    <row r="52" spans="1:6" x14ac:dyDescent="0.2">
      <c r="A52" s="11">
        <v>95.741762563066459</v>
      </c>
      <c r="B52" s="12">
        <v>1</v>
      </c>
      <c r="C52" s="12">
        <f t="shared" si="1"/>
        <v>-0.77365210296644626</v>
      </c>
      <c r="D52" s="12">
        <f t="shared" si="2"/>
        <v>-0.77365210296644626</v>
      </c>
      <c r="E52" s="12">
        <f t="shared" si="7"/>
        <v>0.31568961307732407</v>
      </c>
      <c r="F52" s="12">
        <f t="shared" si="3"/>
        <v>-1.1529957852032751</v>
      </c>
    </row>
    <row r="53" spans="1:6" x14ac:dyDescent="0.2">
      <c r="A53" s="11">
        <v>122.37119011567437</v>
      </c>
      <c r="B53" s="12">
        <v>1</v>
      </c>
      <c r="C53" s="12">
        <f t="shared" si="1"/>
        <v>3.0784677097233981E-2</v>
      </c>
      <c r="D53" s="12">
        <f t="shared" si="2"/>
        <v>3.0784677097233981E-2</v>
      </c>
      <c r="E53" s="12">
        <f t="shared" si="7"/>
        <v>0.50769556152928053</v>
      </c>
      <c r="F53" s="12">
        <f t="shared" si="3"/>
        <v>-0.67787329937686958</v>
      </c>
    </row>
    <row r="54" spans="1:6" x14ac:dyDescent="0.2">
      <c r="A54" s="11">
        <v>85.394719763180163</v>
      </c>
      <c r="B54" s="12">
        <v>1</v>
      </c>
      <c r="C54" s="12">
        <f t="shared" si="1"/>
        <v>-1.086221412865354</v>
      </c>
      <c r="D54" s="12">
        <f t="shared" si="2"/>
        <v>-1.086221412865354</v>
      </c>
      <c r="E54" s="12">
        <f t="shared" si="7"/>
        <v>0.25233047856343338</v>
      </c>
      <c r="F54" s="12">
        <f t="shared" si="3"/>
        <v>-1.3770156277638499</v>
      </c>
    </row>
    <row r="55" spans="1:6" x14ac:dyDescent="0.2">
      <c r="A55" s="11">
        <v>101.47427316611508</v>
      </c>
      <c r="B55" s="12">
        <v>0</v>
      </c>
      <c r="C55" s="12">
        <f t="shared" si="1"/>
        <v>-0.60048118661508321</v>
      </c>
      <c r="D55" s="12">
        <f t="shared" si="2"/>
        <v>-0.60048118661508321</v>
      </c>
      <c r="E55" s="12">
        <f t="shared" si="7"/>
        <v>0.35423361357736477</v>
      </c>
      <c r="F55" s="12">
        <f t="shared" si="3"/>
        <v>-0.43731747152847983</v>
      </c>
    </row>
    <row r="56" spans="1:6" x14ac:dyDescent="0.2">
      <c r="A56" s="11">
        <v>122.63729783517847</v>
      </c>
      <c r="B56" s="12">
        <v>0</v>
      </c>
      <c r="C56" s="12">
        <f t="shared" si="1"/>
        <v>3.8823409308246237E-2</v>
      </c>
      <c r="D56" s="12">
        <f t="shared" si="2"/>
        <v>3.8823409308246237E-2</v>
      </c>
      <c r="E56" s="12">
        <f t="shared" si="7"/>
        <v>0.50970463340953909</v>
      </c>
      <c r="F56" s="12">
        <f t="shared" si="3"/>
        <v>-0.71274728052162994</v>
      </c>
    </row>
    <row r="57" spans="1:6" x14ac:dyDescent="0.2">
      <c r="A57" s="11">
        <v>186.90187493173806</v>
      </c>
      <c r="B57" s="12">
        <v>0</v>
      </c>
      <c r="C57" s="12">
        <f t="shared" si="1"/>
        <v>1.9801640321804665</v>
      </c>
      <c r="D57" s="12">
        <f t="shared" si="2"/>
        <v>1.9801640321804665</v>
      </c>
      <c r="E57" s="12">
        <f t="shared" si="7"/>
        <v>0.87869864694729805</v>
      </c>
      <c r="F57" s="12">
        <f t="shared" si="3"/>
        <v>-2.1094773084966367</v>
      </c>
    </row>
    <row r="58" spans="1:6" x14ac:dyDescent="0.2">
      <c r="A58" s="11">
        <v>91.177506029600437</v>
      </c>
      <c r="B58" s="12">
        <v>0</v>
      </c>
      <c r="C58" s="12">
        <f t="shared" si="1"/>
        <v>-0.91153174089379041</v>
      </c>
      <c r="D58" s="12">
        <f t="shared" si="2"/>
        <v>-0.91153174089379041</v>
      </c>
      <c r="E58" s="12">
        <f t="shared" si="7"/>
        <v>0.2866864979747476</v>
      </c>
      <c r="F58" s="12">
        <f t="shared" si="3"/>
        <v>-0.3378342609199807</v>
      </c>
    </row>
    <row r="59" spans="1:6" x14ac:dyDescent="0.2">
      <c r="A59" s="11">
        <v>80.328928324692498</v>
      </c>
      <c r="B59" s="12">
        <v>0</v>
      </c>
      <c r="C59" s="12">
        <f t="shared" si="1"/>
        <v>-1.2392517003246155</v>
      </c>
      <c r="D59" s="12">
        <f t="shared" si="2"/>
        <v>-1.2392517003246155</v>
      </c>
      <c r="E59" s="12">
        <f t="shared" si="7"/>
        <v>0.2245662649784296</v>
      </c>
      <c r="F59" s="12">
        <f t="shared" si="3"/>
        <v>-0.25433274808662432</v>
      </c>
    </row>
    <row r="60" spans="1:6" x14ac:dyDescent="0.2">
      <c r="A60" s="11">
        <v>104.15224331375701</v>
      </c>
      <c r="B60" s="12">
        <v>0</v>
      </c>
      <c r="C60" s="12">
        <f t="shared" si="1"/>
        <v>-0.51958355265656619</v>
      </c>
      <c r="D60" s="12">
        <f t="shared" si="2"/>
        <v>-0.51958355265656619</v>
      </c>
      <c r="E60" s="12">
        <f t="shared" si="7"/>
        <v>0.37294961815913225</v>
      </c>
      <c r="F60" s="12">
        <f t="shared" si="3"/>
        <v>-0.46672838776422493</v>
      </c>
    </row>
    <row r="61" spans="1:6" x14ac:dyDescent="0.2">
      <c r="A61" s="11">
        <v>61.448870514497841</v>
      </c>
      <c r="B61" s="12">
        <v>0</v>
      </c>
      <c r="C61" s="12">
        <f t="shared" si="1"/>
        <v>-1.8095911446196444</v>
      </c>
      <c r="D61" s="12">
        <f t="shared" si="2"/>
        <v>-1.8095911446196444</v>
      </c>
      <c r="E61" s="12">
        <f t="shared" si="7"/>
        <v>0.14068754686487367</v>
      </c>
      <c r="F61" s="12">
        <f t="shared" si="3"/>
        <v>-0.1516226825823235</v>
      </c>
    </row>
    <row r="62" spans="1:6" x14ac:dyDescent="0.2">
      <c r="A62" s="11">
        <v>66.296972905056123</v>
      </c>
      <c r="B62" s="12">
        <v>0</v>
      </c>
      <c r="C62" s="12">
        <f t="shared" si="1"/>
        <v>-1.6631369308076844</v>
      </c>
      <c r="D62" s="12">
        <f t="shared" si="2"/>
        <v>-1.6631369308076844</v>
      </c>
      <c r="E62" s="12">
        <f t="shared" si="7"/>
        <v>0.15934135061027682</v>
      </c>
      <c r="F62" s="12">
        <f t="shared" si="3"/>
        <v>-0.17356958797927557</v>
      </c>
    </row>
    <row r="63" spans="1:6" x14ac:dyDescent="0.2">
      <c r="A63" s="11">
        <v>201.32558908172635</v>
      </c>
      <c r="B63" s="12">
        <v>1</v>
      </c>
      <c r="C63" s="12">
        <f t="shared" si="1"/>
        <v>2.4158837315413795</v>
      </c>
      <c r="D63" s="12">
        <f t="shared" si="2"/>
        <v>2.4158837315413795</v>
      </c>
      <c r="E63" s="12">
        <f t="shared" si="7"/>
        <v>0.91803052588057488</v>
      </c>
      <c r="F63" s="12">
        <f t="shared" si="3"/>
        <v>-8.5524636321282987E-2</v>
      </c>
    </row>
    <row r="64" spans="1:6" x14ac:dyDescent="0.2">
      <c r="A64" s="11">
        <v>103.55183858214571</v>
      </c>
      <c r="B64" s="12">
        <v>1</v>
      </c>
      <c r="C64" s="12">
        <f t="shared" si="1"/>
        <v>-0.53772091772302222</v>
      </c>
      <c r="D64" s="12">
        <f t="shared" si="2"/>
        <v>-0.53772091772302222</v>
      </c>
      <c r="E64" s="12">
        <f t="shared" si="7"/>
        <v>0.36871791397553155</v>
      </c>
      <c r="F64" s="12">
        <f t="shared" si="3"/>
        <v>-0.99772338806166472</v>
      </c>
    </row>
    <row r="65" spans="1:6" x14ac:dyDescent="0.2">
      <c r="A65" s="11">
        <v>113.75907243491812</v>
      </c>
      <c r="B65" s="12">
        <v>1</v>
      </c>
      <c r="C65" s="12">
        <f t="shared" si="1"/>
        <v>-0.22937503542195481</v>
      </c>
      <c r="D65" s="12">
        <f t="shared" si="2"/>
        <v>-0.22937503542195481</v>
      </c>
      <c r="E65" s="12">
        <f t="shared" si="7"/>
        <v>0.44290634385088445</v>
      </c>
      <c r="F65" s="12">
        <f t="shared" si="3"/>
        <v>-0.81439694471712543</v>
      </c>
    </row>
    <row r="66" spans="1:6" x14ac:dyDescent="0.2">
      <c r="A66" s="11">
        <v>100.7228296321605</v>
      </c>
      <c r="B66" s="12">
        <v>1</v>
      </c>
      <c r="C66" s="12">
        <f t="shared" si="1"/>
        <v>-0.62318121708550533</v>
      </c>
      <c r="D66" s="12">
        <f t="shared" si="2"/>
        <v>-0.62318121708550533</v>
      </c>
      <c r="E66" s="12">
        <f t="shared" ref="E66:E97" si="8">1/(1+EXP(-D66))</f>
        <v>0.34905827946402296</v>
      </c>
      <c r="F66" s="12">
        <f t="shared" si="3"/>
        <v>-1.0525163808527054</v>
      </c>
    </row>
    <row r="67" spans="1:6" x14ac:dyDescent="0.2">
      <c r="A67" s="11">
        <v>152.33321187860483</v>
      </c>
      <c r="B67" s="12">
        <v>0</v>
      </c>
      <c r="C67" s="12">
        <f t="shared" ref="C67:C130" si="9">$I$2+$I$3*A67</f>
        <v>0.93589434434613583</v>
      </c>
      <c r="D67" s="12">
        <f t="shared" ref="D67:D130" si="10">MIN(MAX(C67,-35),35)</f>
        <v>0.93589434434613583</v>
      </c>
      <c r="E67" s="12">
        <f t="shared" si="8"/>
        <v>0.71826958858561718</v>
      </c>
      <c r="F67" s="12">
        <f t="shared" ref="F67:F130" si="11">B67*LN(E67)+(1-B67)*LN(1-E67)</f>
        <v>-1.2668046531841468</v>
      </c>
    </row>
    <row r="68" spans="1:6" x14ac:dyDescent="0.2">
      <c r="A68" s="11">
        <v>148.45550587714155</v>
      </c>
      <c r="B68" s="12">
        <v>0</v>
      </c>
      <c r="C68" s="12">
        <f t="shared" si="9"/>
        <v>0.81875441245356129</v>
      </c>
      <c r="D68" s="12">
        <f t="shared" si="10"/>
        <v>0.81875441245356129</v>
      </c>
      <c r="E68" s="12">
        <f t="shared" si="8"/>
        <v>0.69397187249355408</v>
      </c>
      <c r="F68" s="12">
        <f t="shared" si="11"/>
        <v>-1.1840782612984309</v>
      </c>
    </row>
    <row r="69" spans="1:6" x14ac:dyDescent="0.2">
      <c r="A69" s="11">
        <v>113.13187406889911</v>
      </c>
      <c r="B69" s="12">
        <v>0</v>
      </c>
      <c r="C69" s="12">
        <f t="shared" si="9"/>
        <v>-0.24832179772185015</v>
      </c>
      <c r="D69" s="12">
        <f t="shared" si="10"/>
        <v>-0.24832179772185015</v>
      </c>
      <c r="E69" s="12">
        <f t="shared" si="8"/>
        <v>0.43823660490104593</v>
      </c>
      <c r="F69" s="12">
        <f t="shared" si="11"/>
        <v>-0.57667452289800436</v>
      </c>
    </row>
    <row r="70" spans="1:6" x14ac:dyDescent="0.2">
      <c r="A70" s="11">
        <v>140.22602741308125</v>
      </c>
      <c r="B70" s="12">
        <v>1</v>
      </c>
      <c r="C70" s="12">
        <f t="shared" si="9"/>
        <v>0.5701536813956487</v>
      </c>
      <c r="D70" s="12">
        <f t="shared" si="10"/>
        <v>0.5701536813956487</v>
      </c>
      <c r="E70" s="12">
        <f t="shared" si="8"/>
        <v>0.63879863557258432</v>
      </c>
      <c r="F70" s="12">
        <f t="shared" si="11"/>
        <v>-0.44816599856625283</v>
      </c>
    </row>
    <row r="71" spans="1:6" x14ac:dyDescent="0.2">
      <c r="A71" s="11">
        <v>83.336818149832425</v>
      </c>
      <c r="B71" s="12">
        <v>0</v>
      </c>
      <c r="C71" s="12">
        <f t="shared" si="9"/>
        <v>-1.1483876665055748</v>
      </c>
      <c r="D71" s="12">
        <f t="shared" si="10"/>
        <v>-1.1483876665055748</v>
      </c>
      <c r="E71" s="12">
        <f t="shared" si="8"/>
        <v>0.240783705559968</v>
      </c>
      <c r="F71" s="12">
        <f t="shared" si="11"/>
        <v>-0.27546856927180668</v>
      </c>
    </row>
    <row r="72" spans="1:6" x14ac:dyDescent="0.2">
      <c r="A72" s="11">
        <v>65.923812780640233</v>
      </c>
      <c r="B72" s="12">
        <v>0</v>
      </c>
      <c r="C72" s="12">
        <f t="shared" si="9"/>
        <v>-1.6744095624983302</v>
      </c>
      <c r="D72" s="12">
        <f t="shared" si="10"/>
        <v>-1.6744095624983302</v>
      </c>
      <c r="E72" s="12">
        <f t="shared" si="8"/>
        <v>0.15783715482545521</v>
      </c>
      <c r="F72" s="12">
        <f t="shared" si="11"/>
        <v>-0.17178188061960029</v>
      </c>
    </row>
    <row r="73" spans="1:6" x14ac:dyDescent="0.2">
      <c r="A73" s="11">
        <v>114.11712250830843</v>
      </c>
      <c r="B73" s="12">
        <v>0</v>
      </c>
      <c r="C73" s="12">
        <f t="shared" si="9"/>
        <v>-0.2185588566824519</v>
      </c>
      <c r="D73" s="12">
        <f t="shared" si="10"/>
        <v>-0.2185588566824519</v>
      </c>
      <c r="E73" s="12">
        <f t="shared" si="8"/>
        <v>0.44557675423219212</v>
      </c>
      <c r="F73" s="12">
        <f t="shared" si="11"/>
        <v>-0.58982690238985147</v>
      </c>
    </row>
    <row r="74" spans="1:6" x14ac:dyDescent="0.2">
      <c r="A74" s="11">
        <v>97.546320277301874</v>
      </c>
      <c r="B74" s="12">
        <v>0</v>
      </c>
      <c r="C74" s="12">
        <f t="shared" si="9"/>
        <v>-0.71913900484554993</v>
      </c>
      <c r="D74" s="12">
        <f t="shared" si="10"/>
        <v>-0.71913900484554993</v>
      </c>
      <c r="E74" s="12">
        <f t="shared" si="8"/>
        <v>0.32758260810442491</v>
      </c>
      <c r="F74" s="12">
        <f t="shared" si="11"/>
        <v>-0.39687601238126535</v>
      </c>
    </row>
    <row r="75" spans="1:6" x14ac:dyDescent="0.2">
      <c r="A75" s="11">
        <v>92.735440727183786</v>
      </c>
      <c r="B75" s="12">
        <v>1</v>
      </c>
      <c r="C75" s="12">
        <f t="shared" si="9"/>
        <v>-0.86446877008085998</v>
      </c>
      <c r="D75" s="12">
        <f t="shared" si="10"/>
        <v>-0.86446877008085998</v>
      </c>
      <c r="E75" s="12">
        <f t="shared" si="8"/>
        <v>0.29640653785809024</v>
      </c>
      <c r="F75" s="12">
        <f t="shared" si="11"/>
        <v>-1.2160233282525577</v>
      </c>
    </row>
    <row r="76" spans="1:6" x14ac:dyDescent="0.2">
      <c r="A76" s="11">
        <v>211.08689434898844</v>
      </c>
      <c r="B76" s="12">
        <v>0</v>
      </c>
      <c r="C76" s="12">
        <f t="shared" si="9"/>
        <v>2.7107587514006006</v>
      </c>
      <c r="D76" s="12">
        <f t="shared" si="10"/>
        <v>2.7107587514006006</v>
      </c>
      <c r="E76" s="12">
        <f t="shared" si="8"/>
        <v>0.93765851618192664</v>
      </c>
      <c r="F76" s="12">
        <f t="shared" si="11"/>
        <v>-2.7751282029038586</v>
      </c>
    </row>
    <row r="77" spans="1:6" x14ac:dyDescent="0.2">
      <c r="A77" s="11">
        <v>122.74439245195448</v>
      </c>
      <c r="B77" s="12">
        <v>1</v>
      </c>
      <c r="C77" s="12">
        <f t="shared" si="9"/>
        <v>4.205858394770301E-2</v>
      </c>
      <c r="D77" s="12">
        <f t="shared" si="10"/>
        <v>4.205858394770301E-2</v>
      </c>
      <c r="E77" s="12">
        <f t="shared" si="8"/>
        <v>0.51051309629316066</v>
      </c>
      <c r="F77" s="12">
        <f t="shared" si="11"/>
        <v>-0.67233898785111257</v>
      </c>
    </row>
    <row r="78" spans="1:6" x14ac:dyDescent="0.2">
      <c r="A78" s="11">
        <v>91.258185728616667</v>
      </c>
      <c r="B78" s="12">
        <v>1</v>
      </c>
      <c r="C78" s="12">
        <f t="shared" si="9"/>
        <v>-0.90909452300148264</v>
      </c>
      <c r="D78" s="12">
        <f t="shared" si="10"/>
        <v>-0.90909452300148264</v>
      </c>
      <c r="E78" s="12">
        <f t="shared" si="8"/>
        <v>0.28718516157886192</v>
      </c>
      <c r="F78" s="12">
        <f t="shared" si="11"/>
        <v>-1.247628108954554</v>
      </c>
    </row>
    <row r="79" spans="1:6" x14ac:dyDescent="0.2">
      <c r="A79" s="11">
        <v>207.49139228742769</v>
      </c>
      <c r="B79" s="12">
        <v>1</v>
      </c>
      <c r="C79" s="12">
        <f t="shared" si="9"/>
        <v>2.6021437954312976</v>
      </c>
      <c r="D79" s="12">
        <f t="shared" si="10"/>
        <v>2.6021437954312976</v>
      </c>
      <c r="E79" s="12">
        <f t="shared" si="8"/>
        <v>0.93099942330830165</v>
      </c>
      <c r="F79" s="12">
        <f t="shared" si="11"/>
        <v>-7.1496621137805708E-2</v>
      </c>
    </row>
    <row r="80" spans="1:6" x14ac:dyDescent="0.2">
      <c r="A80" s="11">
        <v>149.75719318202692</v>
      </c>
      <c r="B80" s="12">
        <v>1</v>
      </c>
      <c r="C80" s="12">
        <f t="shared" si="9"/>
        <v>0.8580765173738838</v>
      </c>
      <c r="D80" s="12">
        <f t="shared" si="10"/>
        <v>0.8580765173738838</v>
      </c>
      <c r="E80" s="12">
        <f t="shared" si="8"/>
        <v>0.70225862710670583</v>
      </c>
      <c r="F80" s="12">
        <f t="shared" si="11"/>
        <v>-0.35345352812243408</v>
      </c>
    </row>
    <row r="81" spans="1:6" x14ac:dyDescent="0.2">
      <c r="A81" s="11">
        <v>154.43216458558086</v>
      </c>
      <c r="B81" s="12">
        <v>0</v>
      </c>
      <c r="C81" s="12">
        <f t="shared" si="9"/>
        <v>0.99930069259639609</v>
      </c>
      <c r="D81" s="12">
        <f t="shared" si="10"/>
        <v>0.99930069259639609</v>
      </c>
      <c r="E81" s="12">
        <f t="shared" si="8"/>
        <v>0.73092106423534642</v>
      </c>
      <c r="F81" s="12">
        <f t="shared" si="11"/>
        <v>-1.312750500921547</v>
      </c>
    </row>
    <row r="82" spans="1:6" x14ac:dyDescent="0.2">
      <c r="A82" s="11">
        <v>167.4688748139165</v>
      </c>
      <c r="B82" s="12">
        <v>1</v>
      </c>
      <c r="C82" s="12">
        <f t="shared" si="9"/>
        <v>1.3931209945156731</v>
      </c>
      <c r="D82" s="12">
        <f t="shared" si="10"/>
        <v>1.3931209945156731</v>
      </c>
      <c r="E82" s="12">
        <f t="shared" si="8"/>
        <v>0.80109002475032465</v>
      </c>
      <c r="F82" s="12">
        <f t="shared" si="11"/>
        <v>-0.22178194777926774</v>
      </c>
    </row>
    <row r="83" spans="1:6" x14ac:dyDescent="0.2">
      <c r="A83" s="11">
        <v>125.01272635020754</v>
      </c>
      <c r="B83" s="12">
        <v>1</v>
      </c>
      <c r="C83" s="12">
        <f t="shared" si="9"/>
        <v>0.1105816948412861</v>
      </c>
      <c r="D83" s="12">
        <f t="shared" si="10"/>
        <v>0.1105816948412861</v>
      </c>
      <c r="E83" s="12">
        <f t="shared" si="8"/>
        <v>0.52761728671283992</v>
      </c>
      <c r="F83" s="12">
        <f t="shared" si="11"/>
        <v>-0.63938409386746842</v>
      </c>
    </row>
    <row r="84" spans="1:6" x14ac:dyDescent="0.2">
      <c r="A84" s="11">
        <v>86.168107780320881</v>
      </c>
      <c r="B84" s="12">
        <v>0</v>
      </c>
      <c r="C84" s="12">
        <f t="shared" si="9"/>
        <v>-1.0628584710589841</v>
      </c>
      <c r="D84" s="12">
        <f t="shared" si="10"/>
        <v>-1.0628584710589841</v>
      </c>
      <c r="E84" s="12">
        <f t="shared" si="8"/>
        <v>0.25676357622479173</v>
      </c>
      <c r="F84" s="12">
        <f t="shared" si="11"/>
        <v>-0.29674108329805726</v>
      </c>
    </row>
    <row r="85" spans="1:6" x14ac:dyDescent="0.2">
      <c r="A85" s="11">
        <v>82.62162528436744</v>
      </c>
      <c r="B85" s="12">
        <v>0</v>
      </c>
      <c r="C85" s="12">
        <f t="shared" si="9"/>
        <v>-1.1699926163184302</v>
      </c>
      <c r="D85" s="12">
        <f t="shared" si="10"/>
        <v>-1.1699926163184302</v>
      </c>
      <c r="E85" s="12">
        <f t="shared" si="8"/>
        <v>0.23685631891088993</v>
      </c>
      <c r="F85" s="12">
        <f t="shared" si="11"/>
        <v>-0.27030895469314181</v>
      </c>
    </row>
    <row r="86" spans="1:6" x14ac:dyDescent="0.2">
      <c r="A86" s="11">
        <v>90.949664687710282</v>
      </c>
      <c r="B86" s="12">
        <v>0</v>
      </c>
      <c r="C86" s="12">
        <f t="shared" si="9"/>
        <v>-0.91841450076812148</v>
      </c>
      <c r="D86" s="12">
        <f t="shared" si="10"/>
        <v>-0.91841450076812148</v>
      </c>
      <c r="E86" s="12">
        <f t="shared" si="8"/>
        <v>0.28528106081162735</v>
      </c>
      <c r="F86" s="12">
        <f t="shared" si="11"/>
        <v>-0.33586590561329416</v>
      </c>
    </row>
    <row r="87" spans="1:6" x14ac:dyDescent="0.2">
      <c r="A87" s="11">
        <v>142.77979454157159</v>
      </c>
      <c r="B87" s="12">
        <v>1</v>
      </c>
      <c r="C87" s="12">
        <f t="shared" si="9"/>
        <v>0.64729932043789873</v>
      </c>
      <c r="D87" s="12">
        <f t="shared" si="10"/>
        <v>0.64729932043789873</v>
      </c>
      <c r="E87" s="12">
        <f t="shared" si="8"/>
        <v>0.65640161290276422</v>
      </c>
      <c r="F87" s="12">
        <f t="shared" si="11"/>
        <v>-0.42098246257427158</v>
      </c>
    </row>
    <row r="88" spans="1:6" x14ac:dyDescent="0.2">
      <c r="A88" s="11">
        <v>186.08178791424118</v>
      </c>
      <c r="B88" s="12">
        <v>1</v>
      </c>
      <c r="C88" s="12">
        <f t="shared" si="9"/>
        <v>1.9553903806093267</v>
      </c>
      <c r="D88" s="12">
        <f t="shared" si="10"/>
        <v>1.9553903806093267</v>
      </c>
      <c r="E88" s="12">
        <f t="shared" si="8"/>
        <v>0.87603321940317136</v>
      </c>
      <c r="F88" s="12">
        <f t="shared" si="11"/>
        <v>-0.13235126707163686</v>
      </c>
    </row>
    <row r="89" spans="1:6" x14ac:dyDescent="0.2">
      <c r="A89" s="11">
        <v>86.26491519007746</v>
      </c>
      <c r="B89" s="12">
        <v>0</v>
      </c>
      <c r="C89" s="12">
        <f t="shared" si="9"/>
        <v>-1.0599340581763927</v>
      </c>
      <c r="D89" s="12">
        <f t="shared" si="10"/>
        <v>-1.0599340581763927</v>
      </c>
      <c r="E89" s="12">
        <f t="shared" si="8"/>
        <v>0.25732205646714584</v>
      </c>
      <c r="F89" s="12">
        <f t="shared" si="11"/>
        <v>-0.29749278242815375</v>
      </c>
    </row>
    <row r="90" spans="1:6" x14ac:dyDescent="0.2">
      <c r="A90" s="11">
        <v>399.67041743410169</v>
      </c>
      <c r="B90" s="12">
        <v>1</v>
      </c>
      <c r="C90" s="12">
        <f t="shared" si="9"/>
        <v>8.4075962738728531</v>
      </c>
      <c r="D90" s="12">
        <f t="shared" si="10"/>
        <v>8.4075962738728531</v>
      </c>
      <c r="E90" s="12">
        <f t="shared" si="8"/>
        <v>0.99977688414998711</v>
      </c>
      <c r="F90" s="12">
        <f t="shared" si="11"/>
        <v>-2.2314074405705892E-4</v>
      </c>
    </row>
    <row r="91" spans="1:6" x14ac:dyDescent="0.2">
      <c r="A91" s="11">
        <v>127.03928258257993</v>
      </c>
      <c r="B91" s="12">
        <v>1</v>
      </c>
      <c r="C91" s="12">
        <f t="shared" si="9"/>
        <v>0.17180104951825026</v>
      </c>
      <c r="D91" s="12">
        <f t="shared" si="10"/>
        <v>0.17180104951825026</v>
      </c>
      <c r="E91" s="12">
        <f t="shared" si="8"/>
        <v>0.54284493136024459</v>
      </c>
      <c r="F91" s="12">
        <f t="shared" si="11"/>
        <v>-0.61093157743869375</v>
      </c>
    </row>
    <row r="92" spans="1:6" x14ac:dyDescent="0.2">
      <c r="A92" s="11">
        <v>183.1839794272145</v>
      </c>
      <c r="B92" s="12">
        <v>1</v>
      </c>
      <c r="C92" s="12">
        <f t="shared" si="9"/>
        <v>1.8678517459939288</v>
      </c>
      <c r="D92" s="12">
        <f t="shared" si="10"/>
        <v>1.8678517459939288</v>
      </c>
      <c r="E92" s="12">
        <f t="shared" si="8"/>
        <v>0.86620951083671782</v>
      </c>
      <c r="F92" s="12">
        <f t="shared" si="11"/>
        <v>-0.14362847030724002</v>
      </c>
    </row>
    <row r="93" spans="1:6" x14ac:dyDescent="0.2">
      <c r="A93" s="11">
        <v>130.41348630390866</v>
      </c>
      <c r="B93" s="12">
        <v>0</v>
      </c>
      <c r="C93" s="12">
        <f t="shared" si="9"/>
        <v>0.27373090030089475</v>
      </c>
      <c r="D93" s="12">
        <f t="shared" si="10"/>
        <v>0.27373090030089475</v>
      </c>
      <c r="E93" s="12">
        <f t="shared" si="8"/>
        <v>0.56800860527257568</v>
      </c>
      <c r="F93" s="12">
        <f t="shared" si="11"/>
        <v>-0.83934961054886859</v>
      </c>
    </row>
    <row r="94" spans="1:6" x14ac:dyDescent="0.2">
      <c r="A94" s="11">
        <v>145.16394612892822</v>
      </c>
      <c r="B94" s="12">
        <v>1</v>
      </c>
      <c r="C94" s="12">
        <f t="shared" si="9"/>
        <v>0.71932111746406235</v>
      </c>
      <c r="D94" s="12">
        <f t="shared" si="10"/>
        <v>0.71932111746406235</v>
      </c>
      <c r="E94" s="12">
        <f t="shared" si="8"/>
        <v>0.67245750499089108</v>
      </c>
      <c r="F94" s="12">
        <f t="shared" si="11"/>
        <v>-0.396816359107313</v>
      </c>
    </row>
    <row r="95" spans="1:6" x14ac:dyDescent="0.2">
      <c r="A95" s="11">
        <v>69.258998101098967</v>
      </c>
      <c r="B95" s="12">
        <v>0</v>
      </c>
      <c r="C95" s="12">
        <f t="shared" si="9"/>
        <v>-1.5736584015954094</v>
      </c>
      <c r="D95" s="12">
        <f t="shared" si="10"/>
        <v>-1.5736584015954094</v>
      </c>
      <c r="E95" s="12">
        <f t="shared" si="8"/>
        <v>0.17169548289871728</v>
      </c>
      <c r="F95" s="12">
        <f t="shared" si="11"/>
        <v>-0.18837441793234835</v>
      </c>
    </row>
    <row r="96" spans="1:6" x14ac:dyDescent="0.2">
      <c r="A96" s="11">
        <v>95.441018197711742</v>
      </c>
      <c r="B96" s="12">
        <v>0</v>
      </c>
      <c r="C96" s="12">
        <f t="shared" si="9"/>
        <v>-0.78273715852801606</v>
      </c>
      <c r="D96" s="12">
        <f t="shared" si="10"/>
        <v>-0.78273715852801606</v>
      </c>
      <c r="E96" s="12">
        <f t="shared" si="8"/>
        <v>0.31373026576525398</v>
      </c>
      <c r="F96" s="12">
        <f t="shared" si="11"/>
        <v>-0.3764845299456368</v>
      </c>
    </row>
    <row r="97" spans="1:6" x14ac:dyDescent="0.2">
      <c r="A97" s="11">
        <v>97.052206177531346</v>
      </c>
      <c r="B97" s="12">
        <v>1</v>
      </c>
      <c r="C97" s="12">
        <f t="shared" si="9"/>
        <v>-0.73406548250332948</v>
      </c>
      <c r="D97" s="12">
        <f t="shared" si="10"/>
        <v>-0.73406548250332948</v>
      </c>
      <c r="E97" s="12">
        <f t="shared" si="8"/>
        <v>0.32430322005982409</v>
      </c>
      <c r="F97" s="12">
        <f t="shared" si="11"/>
        <v>-1.1260763364556738</v>
      </c>
    </row>
    <row r="98" spans="1:6" x14ac:dyDescent="0.2">
      <c r="A98" s="11">
        <v>146.45798142055239</v>
      </c>
      <c r="B98" s="12">
        <v>0</v>
      </c>
      <c r="C98" s="12">
        <f t="shared" si="9"/>
        <v>0.75841206604815881</v>
      </c>
      <c r="D98" s="12">
        <f t="shared" si="10"/>
        <v>0.75841206604815881</v>
      </c>
      <c r="E98" s="12">
        <f t="shared" ref="E98:E129" si="12">1/(1+EXP(-D98))</f>
        <v>0.68100887690284273</v>
      </c>
      <c r="F98" s="12">
        <f t="shared" si="11"/>
        <v>-1.142592003866117</v>
      </c>
    </row>
    <row r="99" spans="1:6" x14ac:dyDescent="0.2">
      <c r="A99" s="11">
        <v>125.46538850657734</v>
      </c>
      <c r="B99" s="12">
        <v>0</v>
      </c>
      <c r="C99" s="12">
        <f t="shared" si="9"/>
        <v>0.12425596879281686</v>
      </c>
      <c r="D99" s="12">
        <f t="shared" si="10"/>
        <v>0.12425596879281686</v>
      </c>
      <c r="E99" s="12">
        <f t="shared" si="12"/>
        <v>0.5310240859829829</v>
      </c>
      <c r="F99" s="12">
        <f t="shared" si="11"/>
        <v>-0.75720386789509952</v>
      </c>
    </row>
    <row r="100" spans="1:6" x14ac:dyDescent="0.2">
      <c r="A100" s="11">
        <v>168.24044140983762</v>
      </c>
      <c r="B100" s="12">
        <v>0</v>
      </c>
      <c r="C100" s="12">
        <f t="shared" si="9"/>
        <v>1.4164289138016324</v>
      </c>
      <c r="D100" s="12">
        <f t="shared" si="10"/>
        <v>1.4164289138016324</v>
      </c>
      <c r="E100" s="12">
        <f t="shared" si="12"/>
        <v>0.80477797224805259</v>
      </c>
      <c r="F100" s="12">
        <f t="shared" si="11"/>
        <v>-1.6336177642800043</v>
      </c>
    </row>
    <row r="101" spans="1:6" x14ac:dyDescent="0.2">
      <c r="A101" s="11">
        <v>91.015806401421244</v>
      </c>
      <c r="B101" s="12">
        <v>0</v>
      </c>
      <c r="C101" s="12">
        <f t="shared" si="9"/>
        <v>-0.91641645454274068</v>
      </c>
      <c r="D101" s="12">
        <f t="shared" si="10"/>
        <v>-0.91641645454274068</v>
      </c>
      <c r="E101" s="12">
        <f t="shared" si="12"/>
        <v>0.28568862871806722</v>
      </c>
      <c r="F101" s="12">
        <f t="shared" si="11"/>
        <v>-0.3364363174716074</v>
      </c>
    </row>
    <row r="102" spans="1:6" x14ac:dyDescent="0.2">
      <c r="A102" s="11">
        <v>55.62797103149888</v>
      </c>
      <c r="B102" s="12">
        <v>0</v>
      </c>
      <c r="C102" s="12">
        <f t="shared" si="9"/>
        <v>-1.985432162152875</v>
      </c>
      <c r="D102" s="12">
        <f t="shared" si="10"/>
        <v>-1.985432162152875</v>
      </c>
      <c r="E102" s="12">
        <f t="shared" si="12"/>
        <v>0.12074095642577912</v>
      </c>
      <c r="F102" s="12">
        <f t="shared" si="11"/>
        <v>-0.12867572212595577</v>
      </c>
    </row>
    <row r="103" spans="1:6" x14ac:dyDescent="0.2">
      <c r="A103" s="11">
        <v>179.81881714033247</v>
      </c>
      <c r="B103" s="12">
        <v>1</v>
      </c>
      <c r="C103" s="12">
        <f t="shared" si="9"/>
        <v>1.7661950239670228</v>
      </c>
      <c r="D103" s="12">
        <f t="shared" si="10"/>
        <v>1.7661950239670228</v>
      </c>
      <c r="E103" s="12">
        <f t="shared" si="12"/>
        <v>0.85398384668228333</v>
      </c>
      <c r="F103" s="12">
        <f t="shared" si="11"/>
        <v>-0.15784300026439591</v>
      </c>
    </row>
    <row r="104" spans="1:6" x14ac:dyDescent="0.2">
      <c r="A104" s="11">
        <v>56.526639990764323</v>
      </c>
      <c r="B104" s="12">
        <v>0</v>
      </c>
      <c r="C104" s="12">
        <f t="shared" si="9"/>
        <v>-1.9582846629245685</v>
      </c>
      <c r="D104" s="12">
        <f t="shared" si="10"/>
        <v>-1.9582846629245685</v>
      </c>
      <c r="E104" s="12">
        <f t="shared" si="12"/>
        <v>0.12365280631177984</v>
      </c>
      <c r="F104" s="12">
        <f t="shared" si="11"/>
        <v>-0.13199292674089258</v>
      </c>
    </row>
    <row r="105" spans="1:6" x14ac:dyDescent="0.2">
      <c r="A105" s="11">
        <v>119.23996769178009</v>
      </c>
      <c r="B105" s="12">
        <v>0</v>
      </c>
      <c r="C105" s="12">
        <f t="shared" si="9"/>
        <v>-6.3805057487354322E-2</v>
      </c>
      <c r="D105" s="12">
        <f t="shared" si="10"/>
        <v>-6.3805057487354322E-2</v>
      </c>
      <c r="E105" s="12">
        <f t="shared" si="12"/>
        <v>0.48405414500587429</v>
      </c>
      <c r="F105" s="12">
        <f t="shared" si="11"/>
        <v>-0.66175345118826778</v>
      </c>
    </row>
    <row r="106" spans="1:6" x14ac:dyDescent="0.2">
      <c r="A106" s="11">
        <v>150.72425288512147</v>
      </c>
      <c r="B106" s="12">
        <v>1</v>
      </c>
      <c r="C106" s="12">
        <f t="shared" si="9"/>
        <v>0.88729000279897807</v>
      </c>
      <c r="D106" s="12">
        <f t="shared" si="10"/>
        <v>0.88729000279897807</v>
      </c>
      <c r="E106" s="12">
        <f t="shared" si="12"/>
        <v>0.70833060785357005</v>
      </c>
      <c r="F106" s="12">
        <f t="shared" si="11"/>
        <v>-0.34484433403526848</v>
      </c>
    </row>
    <row r="107" spans="1:6" x14ac:dyDescent="0.2">
      <c r="A107" s="11">
        <v>102.13721765878195</v>
      </c>
      <c r="B107" s="12">
        <v>0</v>
      </c>
      <c r="C107" s="12">
        <f t="shared" si="9"/>
        <v>-0.5804545851423959</v>
      </c>
      <c r="D107" s="12">
        <f t="shared" si="10"/>
        <v>-0.5804545851423959</v>
      </c>
      <c r="E107" s="12">
        <f t="shared" si="12"/>
        <v>0.35882800033895917</v>
      </c>
      <c r="F107" s="12">
        <f t="shared" si="11"/>
        <v>-0.44445752785114578</v>
      </c>
    </row>
    <row r="108" spans="1:6" x14ac:dyDescent="0.2">
      <c r="A108" s="11">
        <v>175.93684098324067</v>
      </c>
      <c r="B108" s="12">
        <v>0</v>
      </c>
      <c r="C108" s="12">
        <f t="shared" si="9"/>
        <v>1.6489260968026809</v>
      </c>
      <c r="D108" s="12">
        <f t="shared" si="10"/>
        <v>1.6489260968026809</v>
      </c>
      <c r="E108" s="12">
        <f t="shared" si="12"/>
        <v>0.8387458565119269</v>
      </c>
      <c r="F108" s="12">
        <f t="shared" si="11"/>
        <v>-1.8247736275863273</v>
      </c>
    </row>
    <row r="109" spans="1:6" x14ac:dyDescent="0.2">
      <c r="A109" s="11">
        <v>144.28574066056518</v>
      </c>
      <c r="B109" s="12">
        <v>0</v>
      </c>
      <c r="C109" s="12">
        <f t="shared" si="9"/>
        <v>0.69279179092076326</v>
      </c>
      <c r="D109" s="12">
        <f t="shared" si="10"/>
        <v>0.69279179092076326</v>
      </c>
      <c r="E109" s="12">
        <f t="shared" si="12"/>
        <v>0.6665876865140028</v>
      </c>
      <c r="F109" s="12">
        <f t="shared" si="11"/>
        <v>-1.0983753762760753</v>
      </c>
    </row>
    <row r="110" spans="1:6" x14ac:dyDescent="0.2">
      <c r="A110" s="11">
        <v>301.83775043191429</v>
      </c>
      <c r="B110" s="12">
        <v>1</v>
      </c>
      <c r="C110" s="12">
        <f t="shared" si="9"/>
        <v>5.4522118416388032</v>
      </c>
      <c r="D110" s="12">
        <f t="shared" si="10"/>
        <v>5.4522118416388032</v>
      </c>
      <c r="E110" s="12">
        <f t="shared" si="12"/>
        <v>0.99573148587280469</v>
      </c>
      <c r="F110" s="12">
        <f t="shared" si="11"/>
        <v>-4.2776502413127927E-3</v>
      </c>
    </row>
    <row r="111" spans="1:6" x14ac:dyDescent="0.2">
      <c r="A111" s="11">
        <v>104.68502577557193</v>
      </c>
      <c r="B111" s="12">
        <v>1</v>
      </c>
      <c r="C111" s="12">
        <f t="shared" si="9"/>
        <v>-0.50348895928950643</v>
      </c>
      <c r="D111" s="12">
        <f t="shared" si="10"/>
        <v>-0.50348895928950643</v>
      </c>
      <c r="E111" s="12">
        <f t="shared" si="12"/>
        <v>0.37672110140953646</v>
      </c>
      <c r="F111" s="12">
        <f t="shared" si="11"/>
        <v>-0.97625014936897003</v>
      </c>
    </row>
    <row r="112" spans="1:6" x14ac:dyDescent="0.2">
      <c r="A112" s="11">
        <v>120.10723772245707</v>
      </c>
      <c r="B112" s="12">
        <v>0</v>
      </c>
      <c r="C112" s="12">
        <f t="shared" si="9"/>
        <v>-3.760607481882916E-2</v>
      </c>
      <c r="D112" s="12">
        <f t="shared" si="10"/>
        <v>-3.760607481882916E-2</v>
      </c>
      <c r="E112" s="12">
        <f t="shared" si="12"/>
        <v>0.49059958912081347</v>
      </c>
      <c r="F112" s="12">
        <f t="shared" si="11"/>
        <v>-0.67452090984270741</v>
      </c>
    </row>
    <row r="113" spans="1:6" x14ac:dyDescent="0.2">
      <c r="A113" s="11">
        <v>89.678804136266692</v>
      </c>
      <c r="B113" s="12">
        <v>0</v>
      </c>
      <c r="C113" s="12">
        <f t="shared" si="9"/>
        <v>-0.95680537371849095</v>
      </c>
      <c r="D113" s="12">
        <f t="shared" si="10"/>
        <v>-0.95680537371849095</v>
      </c>
      <c r="E113" s="12">
        <f t="shared" si="12"/>
        <v>0.27751826797373325</v>
      </c>
      <c r="F113" s="12">
        <f t="shared" si="11"/>
        <v>-0.32506314370791584</v>
      </c>
    </row>
    <row r="114" spans="1:6" x14ac:dyDescent="0.2">
      <c r="A114" s="11">
        <v>86.995499370999823</v>
      </c>
      <c r="B114" s="12">
        <v>0</v>
      </c>
      <c r="C114" s="12">
        <f t="shared" si="9"/>
        <v>-1.0378641588176629</v>
      </c>
      <c r="D114" s="12">
        <f t="shared" si="10"/>
        <v>-1.0378641588176629</v>
      </c>
      <c r="E114" s="12">
        <f t="shared" si="12"/>
        <v>0.26156231610034375</v>
      </c>
      <c r="F114" s="12">
        <f t="shared" si="11"/>
        <v>-0.30321856256204988</v>
      </c>
    </row>
    <row r="115" spans="1:6" x14ac:dyDescent="0.2">
      <c r="A115" s="11">
        <v>53.306256786443555</v>
      </c>
      <c r="B115" s="12">
        <v>0</v>
      </c>
      <c r="C115" s="12">
        <f t="shared" si="9"/>
        <v>-2.0555678166963531</v>
      </c>
      <c r="D115" s="12">
        <f t="shared" si="10"/>
        <v>-2.0555678166963531</v>
      </c>
      <c r="E115" s="12">
        <f t="shared" si="12"/>
        <v>0.11349099219535883</v>
      </c>
      <c r="F115" s="12">
        <f t="shared" si="11"/>
        <v>-0.12046399243135229</v>
      </c>
    </row>
    <row r="116" spans="1:6" x14ac:dyDescent="0.2">
      <c r="A116" s="11">
        <v>73.789749801846483</v>
      </c>
      <c r="B116" s="12">
        <v>1</v>
      </c>
      <c r="C116" s="12">
        <f t="shared" si="9"/>
        <v>-1.4367908965686089</v>
      </c>
      <c r="D116" s="12">
        <f t="shared" si="10"/>
        <v>-1.4367908965686089</v>
      </c>
      <c r="E116" s="12">
        <f t="shared" si="12"/>
        <v>0.19204278858009088</v>
      </c>
      <c r="F116" s="12">
        <f t="shared" si="11"/>
        <v>-1.6500370745953565</v>
      </c>
    </row>
    <row r="117" spans="1:6" x14ac:dyDescent="0.2">
      <c r="A117" s="11">
        <v>75.744763906191693</v>
      </c>
      <c r="B117" s="12">
        <v>0</v>
      </c>
      <c r="C117" s="12">
        <f t="shared" si="9"/>
        <v>-1.3777327268812729</v>
      </c>
      <c r="D117" s="12">
        <f t="shared" si="10"/>
        <v>-1.3777327268812729</v>
      </c>
      <c r="E117" s="12">
        <f t="shared" si="12"/>
        <v>0.20137338060366133</v>
      </c>
      <c r="F117" s="12">
        <f t="shared" si="11"/>
        <v>-0.2248617523311002</v>
      </c>
    </row>
    <row r="118" spans="1:6" x14ac:dyDescent="0.2">
      <c r="A118" s="11">
        <v>76.371976878528045</v>
      </c>
      <c r="B118" s="12">
        <v>0</v>
      </c>
      <c r="C118" s="12">
        <f t="shared" si="9"/>
        <v>-1.3587855233454986</v>
      </c>
      <c r="D118" s="12">
        <f t="shared" si="10"/>
        <v>-1.3587855233454986</v>
      </c>
      <c r="E118" s="12">
        <f t="shared" si="12"/>
        <v>0.20443775746149923</v>
      </c>
      <c r="F118" s="12">
        <f t="shared" si="11"/>
        <v>-0.22870619097350078</v>
      </c>
    </row>
    <row r="119" spans="1:6" x14ac:dyDescent="0.2">
      <c r="A119" s="11">
        <v>70.016250038416914</v>
      </c>
      <c r="B119" s="12">
        <v>0</v>
      </c>
      <c r="C119" s="12">
        <f t="shared" si="9"/>
        <v>-1.5507829075972901</v>
      </c>
      <c r="D119" s="12">
        <f t="shared" si="10"/>
        <v>-1.5507829075972901</v>
      </c>
      <c r="E119" s="12">
        <f t="shared" si="12"/>
        <v>0.17497322074699259</v>
      </c>
      <c r="F119" s="12">
        <f t="shared" si="11"/>
        <v>-0.19233943347364574</v>
      </c>
    </row>
    <row r="120" spans="1:6" x14ac:dyDescent="0.2">
      <c r="A120" s="11">
        <v>293.01497342893879</v>
      </c>
      <c r="B120" s="12">
        <v>1</v>
      </c>
      <c r="C120" s="12">
        <f t="shared" si="9"/>
        <v>5.1856884133949084</v>
      </c>
      <c r="D120" s="12">
        <f t="shared" si="10"/>
        <v>5.1856884133949084</v>
      </c>
      <c r="E120" s="12">
        <f t="shared" si="12"/>
        <v>0.99443505900043461</v>
      </c>
      <c r="F120" s="12">
        <f t="shared" si="11"/>
        <v>-5.5804829706503556E-3</v>
      </c>
    </row>
    <row r="121" spans="1:6" x14ac:dyDescent="0.2">
      <c r="A121" s="11">
        <v>186.04296510674632</v>
      </c>
      <c r="B121" s="12">
        <v>1</v>
      </c>
      <c r="C121" s="12">
        <f t="shared" si="9"/>
        <v>1.9542175993246937</v>
      </c>
      <c r="D121" s="12">
        <f t="shared" si="10"/>
        <v>1.9542175993246937</v>
      </c>
      <c r="E121" s="12">
        <f t="shared" si="12"/>
        <v>0.87590580032963405</v>
      </c>
      <c r="F121" s="12">
        <f t="shared" si="11"/>
        <v>-0.13249672769820753</v>
      </c>
    </row>
    <row r="122" spans="1:6" x14ac:dyDescent="0.2">
      <c r="A122" s="11">
        <v>158.33071775398614</v>
      </c>
      <c r="B122" s="12">
        <v>0</v>
      </c>
      <c r="C122" s="12">
        <f t="shared" si="9"/>
        <v>1.1170703874763701</v>
      </c>
      <c r="D122" s="12">
        <f t="shared" si="10"/>
        <v>1.1170703874763701</v>
      </c>
      <c r="E122" s="12">
        <f t="shared" si="12"/>
        <v>0.7534448991480559</v>
      </c>
      <c r="F122" s="12">
        <f t="shared" si="11"/>
        <v>-1.4001697776112139</v>
      </c>
    </row>
    <row r="123" spans="1:6" x14ac:dyDescent="0.2">
      <c r="A123" s="11">
        <v>160.3762671677415</v>
      </c>
      <c r="B123" s="12">
        <v>1</v>
      </c>
      <c r="C123" s="12">
        <f t="shared" si="9"/>
        <v>1.1788634988983748</v>
      </c>
      <c r="D123" s="12">
        <f t="shared" si="10"/>
        <v>1.1788634988983748</v>
      </c>
      <c r="E123" s="12">
        <f t="shared" si="12"/>
        <v>0.76474339631330879</v>
      </c>
      <c r="F123" s="12">
        <f t="shared" si="11"/>
        <v>-0.26821493108051697</v>
      </c>
    </row>
    <row r="124" spans="1:6" x14ac:dyDescent="0.2">
      <c r="A124" s="11">
        <v>90.575156155142423</v>
      </c>
      <c r="B124" s="12">
        <v>0</v>
      </c>
      <c r="C124" s="12">
        <f t="shared" si="9"/>
        <v>-0.9297278659334105</v>
      </c>
      <c r="D124" s="12">
        <f t="shared" si="10"/>
        <v>-0.9297278659334105</v>
      </c>
      <c r="E124" s="12">
        <f t="shared" si="12"/>
        <v>0.28297992787069876</v>
      </c>
      <c r="F124" s="12">
        <f t="shared" si="11"/>
        <v>-0.33265144417282239</v>
      </c>
    </row>
    <row r="125" spans="1:6" x14ac:dyDescent="0.2">
      <c r="A125" s="11">
        <v>68.693959554274201</v>
      </c>
      <c r="B125" s="12">
        <v>0</v>
      </c>
      <c r="C125" s="12">
        <f t="shared" si="9"/>
        <v>-1.5907274049872999</v>
      </c>
      <c r="D125" s="12">
        <f t="shared" si="10"/>
        <v>-1.5907274049872999</v>
      </c>
      <c r="E125" s="12">
        <f t="shared" si="12"/>
        <v>0.16928158076038599</v>
      </c>
      <c r="F125" s="12">
        <f t="shared" si="11"/>
        <v>-0.18546438722822631</v>
      </c>
    </row>
    <row r="126" spans="1:6" x14ac:dyDescent="0.2">
      <c r="A126" s="11">
        <v>91.662128499888695</v>
      </c>
      <c r="B126" s="12">
        <v>1</v>
      </c>
      <c r="C126" s="12">
        <f t="shared" si="9"/>
        <v>-0.89689199173752199</v>
      </c>
      <c r="D126" s="12">
        <f t="shared" si="10"/>
        <v>-0.89689199173752199</v>
      </c>
      <c r="E126" s="12">
        <f t="shared" si="12"/>
        <v>0.28968961253854747</v>
      </c>
      <c r="F126" s="12">
        <f t="shared" si="11"/>
        <v>-1.2389452307746025</v>
      </c>
    </row>
    <row r="127" spans="1:6" x14ac:dyDescent="0.2">
      <c r="A127" s="11">
        <v>116.30615648887714</v>
      </c>
      <c r="B127" s="12">
        <v>1</v>
      </c>
      <c r="C127" s="12">
        <f t="shared" si="9"/>
        <v>-0.1524312824678038</v>
      </c>
      <c r="D127" s="12">
        <f t="shared" si="10"/>
        <v>-0.1524312824678038</v>
      </c>
      <c r="E127" s="12">
        <f t="shared" si="12"/>
        <v>0.46196579554571204</v>
      </c>
      <c r="F127" s="12">
        <f t="shared" si="11"/>
        <v>-0.77226442625651159</v>
      </c>
    </row>
    <row r="128" spans="1:6" x14ac:dyDescent="0.2">
      <c r="A128" s="11">
        <v>116.02620999930872</v>
      </c>
      <c r="B128" s="12">
        <v>1</v>
      </c>
      <c r="C128" s="12">
        <f t="shared" si="9"/>
        <v>-0.16088806405703071</v>
      </c>
      <c r="D128" s="12">
        <f t="shared" si="10"/>
        <v>-0.16088806405703071</v>
      </c>
      <c r="E128" s="12">
        <f t="shared" si="12"/>
        <v>0.45986452212592765</v>
      </c>
      <c r="F128" s="12">
        <f t="shared" si="11"/>
        <v>-0.77682334999522862</v>
      </c>
    </row>
    <row r="129" spans="1:6" x14ac:dyDescent="0.2">
      <c r="A129" s="11">
        <v>117.39105807234468</v>
      </c>
      <c r="B129" s="12">
        <v>1</v>
      </c>
      <c r="C129" s="12">
        <f t="shared" si="9"/>
        <v>-0.11965796299758669</v>
      </c>
      <c r="D129" s="12">
        <f t="shared" si="10"/>
        <v>-0.11965796299758669</v>
      </c>
      <c r="E129" s="12">
        <f t="shared" si="12"/>
        <v>0.47012115126242437</v>
      </c>
      <c r="F129" s="12">
        <f t="shared" si="11"/>
        <v>-0.75476484885120543</v>
      </c>
    </row>
    <row r="130" spans="1:6" x14ac:dyDescent="0.2">
      <c r="A130" s="11">
        <v>55.543635674499512</v>
      </c>
      <c r="B130" s="12">
        <v>0</v>
      </c>
      <c r="C130" s="12">
        <f t="shared" si="9"/>
        <v>-1.9879798122251895</v>
      </c>
      <c r="D130" s="12">
        <f t="shared" si="10"/>
        <v>-1.9879798122251895</v>
      </c>
      <c r="E130" s="12">
        <f t="shared" ref="E130:E161" si="13">1/(1+EXP(-D130))</f>
        <v>0.12047075254895451</v>
      </c>
      <c r="F130" s="12">
        <f t="shared" si="11"/>
        <v>-0.12836846072294425</v>
      </c>
    </row>
    <row r="131" spans="1:6" x14ac:dyDescent="0.2">
      <c r="A131" s="11">
        <v>105.31058404428963</v>
      </c>
      <c r="B131" s="12">
        <v>1</v>
      </c>
      <c r="C131" s="12">
        <f t="shared" ref="C131:C194" si="14">$I$2+$I$3*A131</f>
        <v>-0.48459174197473942</v>
      </c>
      <c r="D131" s="12">
        <f t="shared" ref="D131:D194" si="15">MIN(MAX(C131,-35),35)</f>
        <v>-0.48459174197473942</v>
      </c>
      <c r="E131" s="12">
        <f t="shared" si="13"/>
        <v>0.38116844004621242</v>
      </c>
      <c r="F131" s="12">
        <f t="shared" ref="F131:F194" si="16">B131*LN(E131)+(1-B131)*LN(1-E131)</f>
        <v>-0.96451390169395979</v>
      </c>
    </row>
    <row r="132" spans="1:6" x14ac:dyDescent="0.2">
      <c r="A132" s="11">
        <v>121.27721919300507</v>
      </c>
      <c r="B132" s="12">
        <v>1</v>
      </c>
      <c r="C132" s="12">
        <f t="shared" si="14"/>
        <v>-2.2626140913146742E-3</v>
      </c>
      <c r="D132" s="12">
        <f t="shared" si="15"/>
        <v>-2.2626140913146742E-3</v>
      </c>
      <c r="E132" s="12">
        <f t="shared" si="13"/>
        <v>0.49943434671848952</v>
      </c>
      <c r="F132" s="12">
        <f t="shared" si="16"/>
        <v>-0.69427912753328191</v>
      </c>
    </row>
    <row r="133" spans="1:6" x14ac:dyDescent="0.2">
      <c r="A133" s="11">
        <v>74.842180900198599</v>
      </c>
      <c r="B133" s="12">
        <v>0</v>
      </c>
      <c r="C133" s="12">
        <f t="shared" si="14"/>
        <v>-1.4049984638426438</v>
      </c>
      <c r="D133" s="12">
        <f t="shared" si="15"/>
        <v>-1.4049984638426438</v>
      </c>
      <c r="E133" s="12">
        <f t="shared" si="13"/>
        <v>0.1970241286224621</v>
      </c>
      <c r="F133" s="12">
        <f t="shared" si="16"/>
        <v>-0.21943061358453972</v>
      </c>
    </row>
    <row r="134" spans="1:6" x14ac:dyDescent="0.2">
      <c r="A134" s="11">
        <v>182.24874249034625</v>
      </c>
      <c r="B134" s="12">
        <v>1</v>
      </c>
      <c r="C134" s="12">
        <f t="shared" si="14"/>
        <v>1.8395995806552401</v>
      </c>
      <c r="D134" s="12">
        <f t="shared" si="15"/>
        <v>1.8395995806552401</v>
      </c>
      <c r="E134" s="12">
        <f t="shared" si="13"/>
        <v>0.86290134365223992</v>
      </c>
      <c r="F134" s="12">
        <f t="shared" si="16"/>
        <v>-0.14745491233356789</v>
      </c>
    </row>
    <row r="135" spans="1:6" x14ac:dyDescent="0.2">
      <c r="A135" s="11">
        <v>74.043068329332058</v>
      </c>
      <c r="B135" s="12">
        <v>0</v>
      </c>
      <c r="C135" s="12">
        <f t="shared" si="14"/>
        <v>-1.4291385074897081</v>
      </c>
      <c r="D135" s="12">
        <f t="shared" si="15"/>
        <v>-1.4291385074897081</v>
      </c>
      <c r="E135" s="12">
        <f t="shared" si="13"/>
        <v>0.19323295023516593</v>
      </c>
      <c r="F135" s="12">
        <f t="shared" si="16"/>
        <v>-0.21472031438452799</v>
      </c>
    </row>
    <row r="136" spans="1:6" x14ac:dyDescent="0.2">
      <c r="A136" s="11">
        <v>99.863493528441495</v>
      </c>
      <c r="B136" s="12">
        <v>1</v>
      </c>
      <c r="C136" s="12">
        <f t="shared" si="14"/>
        <v>-0.64914052720970972</v>
      </c>
      <c r="D136" s="12">
        <f t="shared" si="15"/>
        <v>-0.64914052720970972</v>
      </c>
      <c r="E136" s="12">
        <f t="shared" si="13"/>
        <v>0.34318324368358016</v>
      </c>
      <c r="F136" s="12">
        <f t="shared" si="16"/>
        <v>-1.0694907363260409</v>
      </c>
    </row>
    <row r="137" spans="1:6" x14ac:dyDescent="0.2">
      <c r="A137" s="11">
        <v>94.616831559871059</v>
      </c>
      <c r="B137" s="12">
        <v>0</v>
      </c>
      <c r="C137" s="12">
        <f t="shared" si="14"/>
        <v>-0.8076346537447745</v>
      </c>
      <c r="D137" s="12">
        <f t="shared" si="15"/>
        <v>-0.8076346537447745</v>
      </c>
      <c r="E137" s="12">
        <f t="shared" si="13"/>
        <v>0.3083947655552004</v>
      </c>
      <c r="F137" s="12">
        <f t="shared" si="16"/>
        <v>-0.36873995660014014</v>
      </c>
    </row>
    <row r="138" spans="1:6" x14ac:dyDescent="0.2">
      <c r="A138" s="11">
        <v>124.13917053766724</v>
      </c>
      <c r="B138" s="12">
        <v>0</v>
      </c>
      <c r="C138" s="12">
        <f t="shared" si="14"/>
        <v>8.419282772585257E-2</v>
      </c>
      <c r="D138" s="12">
        <f t="shared" si="15"/>
        <v>8.419282772585257E-2</v>
      </c>
      <c r="E138" s="12">
        <f t="shared" si="13"/>
        <v>0.52103578250597393</v>
      </c>
      <c r="F138" s="12">
        <f t="shared" si="16"/>
        <v>-0.73612938687928475</v>
      </c>
    </row>
    <row r="139" spans="1:6" x14ac:dyDescent="0.2">
      <c r="A139" s="11">
        <v>90.166182352726622</v>
      </c>
      <c r="B139" s="12">
        <v>0</v>
      </c>
      <c r="C139" s="12">
        <f t="shared" si="14"/>
        <v>-0.94208237742622503</v>
      </c>
      <c r="D139" s="12">
        <f t="shared" si="15"/>
        <v>-0.94208237742622503</v>
      </c>
      <c r="E139" s="12">
        <f t="shared" si="13"/>
        <v>0.28047990402340456</v>
      </c>
      <c r="F139" s="12">
        <f t="shared" si="16"/>
        <v>-0.32917082256999508</v>
      </c>
    </row>
    <row r="140" spans="1:6" x14ac:dyDescent="0.2">
      <c r="A140" s="11">
        <v>114.08219718034235</v>
      </c>
      <c r="B140" s="12">
        <v>1</v>
      </c>
      <c r="C140" s="12">
        <f t="shared" si="14"/>
        <v>-0.21961390070531683</v>
      </c>
      <c r="D140" s="12">
        <f t="shared" si="15"/>
        <v>-0.21961390070531683</v>
      </c>
      <c r="E140" s="12">
        <f t="shared" si="13"/>
        <v>0.44531613313923596</v>
      </c>
      <c r="F140" s="12">
        <f t="shared" si="16"/>
        <v>-0.80897083748988874</v>
      </c>
    </row>
    <row r="141" spans="1:6" x14ac:dyDescent="0.2">
      <c r="A141" s="11">
        <v>146.56692524974866</v>
      </c>
      <c r="B141" s="12">
        <v>0</v>
      </c>
      <c r="C141" s="12">
        <f t="shared" si="14"/>
        <v>0.76170310274030406</v>
      </c>
      <c r="D141" s="12">
        <f t="shared" si="15"/>
        <v>0.76170310274030406</v>
      </c>
      <c r="E141" s="12">
        <f t="shared" si="13"/>
        <v>0.68172338156678147</v>
      </c>
      <c r="F141" s="12">
        <f t="shared" si="16"/>
        <v>-1.1448344050321386</v>
      </c>
    </row>
    <row r="142" spans="1:6" x14ac:dyDescent="0.2">
      <c r="A142" s="11">
        <v>64.348663018434223</v>
      </c>
      <c r="B142" s="12">
        <v>0</v>
      </c>
      <c r="C142" s="12">
        <f t="shared" si="14"/>
        <v>-1.7219925757014429</v>
      </c>
      <c r="D142" s="12">
        <f t="shared" si="15"/>
        <v>-1.7219925757014429</v>
      </c>
      <c r="E142" s="12">
        <f t="shared" si="13"/>
        <v>0.1516146853235423</v>
      </c>
      <c r="F142" s="12">
        <f t="shared" si="16"/>
        <v>-0.16442036587510928</v>
      </c>
    </row>
    <row r="143" spans="1:6" x14ac:dyDescent="0.2">
      <c r="A143" s="11">
        <v>85.092662032219323</v>
      </c>
      <c r="B143" s="12">
        <v>0</v>
      </c>
      <c r="C143" s="12">
        <f t="shared" si="14"/>
        <v>-1.0953461433165605</v>
      </c>
      <c r="D143" s="12">
        <f t="shared" si="15"/>
        <v>-1.0953461433165605</v>
      </c>
      <c r="E143" s="12">
        <f t="shared" si="13"/>
        <v>0.25061290216545024</v>
      </c>
      <c r="F143" s="12">
        <f t="shared" si="16"/>
        <v>-0.28849960943135383</v>
      </c>
    </row>
    <row r="144" spans="1:6" x14ac:dyDescent="0.2">
      <c r="A144" s="11">
        <v>186.32399454262946</v>
      </c>
      <c r="B144" s="12">
        <v>1</v>
      </c>
      <c r="C144" s="12">
        <f t="shared" si="14"/>
        <v>1.9627070951675289</v>
      </c>
      <c r="D144" s="12">
        <f t="shared" si="15"/>
        <v>1.9627070951675289</v>
      </c>
      <c r="E144" s="12">
        <f t="shared" si="13"/>
        <v>0.87682562371945094</v>
      </c>
      <c r="F144" s="12">
        <f t="shared" si="16"/>
        <v>-0.13144713908281713</v>
      </c>
    </row>
    <row r="145" spans="1:6" x14ac:dyDescent="0.2">
      <c r="A145" s="11">
        <v>79.772741695896087</v>
      </c>
      <c r="B145" s="12">
        <v>0</v>
      </c>
      <c r="C145" s="12">
        <f t="shared" si="14"/>
        <v>-1.2560532999797176</v>
      </c>
      <c r="D145" s="12">
        <f t="shared" si="15"/>
        <v>-1.2560532999797176</v>
      </c>
      <c r="E145" s="12">
        <f t="shared" si="13"/>
        <v>0.22165404277113271</v>
      </c>
      <c r="F145" s="12">
        <f t="shared" si="16"/>
        <v>-0.25058417854104681</v>
      </c>
    </row>
    <row r="146" spans="1:6" x14ac:dyDescent="0.2">
      <c r="A146" s="11">
        <v>101.13860778403962</v>
      </c>
      <c r="B146" s="12">
        <v>0</v>
      </c>
      <c r="C146" s="12">
        <f t="shared" si="14"/>
        <v>-0.61062115596298572</v>
      </c>
      <c r="D146" s="12">
        <f t="shared" si="15"/>
        <v>-0.61062115596298572</v>
      </c>
      <c r="E146" s="12">
        <f t="shared" si="13"/>
        <v>0.35191751687097356</v>
      </c>
      <c r="F146" s="12">
        <f t="shared" si="16"/>
        <v>-0.43373730195102994</v>
      </c>
    </row>
    <row r="147" spans="1:6" x14ac:dyDescent="0.2">
      <c r="A147" s="11">
        <v>67.909581776209052</v>
      </c>
      <c r="B147" s="12">
        <v>0</v>
      </c>
      <c r="C147" s="12">
        <f t="shared" si="14"/>
        <v>-1.6144223316954949</v>
      </c>
      <c r="D147" s="12">
        <f t="shared" si="15"/>
        <v>-1.6144223316954949</v>
      </c>
      <c r="E147" s="12">
        <f t="shared" si="13"/>
        <v>0.16597553593969322</v>
      </c>
      <c r="F147" s="12">
        <f t="shared" si="16"/>
        <v>-0.18149254364796266</v>
      </c>
    </row>
    <row r="148" spans="1:6" x14ac:dyDescent="0.2">
      <c r="A148" s="11">
        <v>170.20759152148173</v>
      </c>
      <c r="B148" s="12">
        <v>1</v>
      </c>
      <c r="C148" s="12">
        <f t="shared" si="14"/>
        <v>1.4758536948483405</v>
      </c>
      <c r="D148" s="12">
        <f t="shared" si="15"/>
        <v>1.4758536948483405</v>
      </c>
      <c r="E148" s="12">
        <f t="shared" si="13"/>
        <v>0.81394548878612794</v>
      </c>
      <c r="F148" s="12">
        <f t="shared" si="16"/>
        <v>-0.20586188231520158</v>
      </c>
    </row>
    <row r="149" spans="1:6" x14ac:dyDescent="0.2">
      <c r="A149" s="11">
        <v>114.97655133399196</v>
      </c>
      <c r="B149" s="12">
        <v>1</v>
      </c>
      <c r="C149" s="12">
        <f t="shared" si="14"/>
        <v>-0.1925967455608002</v>
      </c>
      <c r="D149" s="12">
        <f t="shared" si="15"/>
        <v>-0.1925967455608002</v>
      </c>
      <c r="E149" s="12">
        <f t="shared" si="13"/>
        <v>0.45199909877188077</v>
      </c>
      <c r="F149" s="12">
        <f t="shared" si="16"/>
        <v>-0.79407509301941404</v>
      </c>
    </row>
    <row r="150" spans="1:6" x14ac:dyDescent="0.2">
      <c r="A150" s="11">
        <v>205.27666645253404</v>
      </c>
      <c r="B150" s="12">
        <v>1</v>
      </c>
      <c r="C150" s="12">
        <f t="shared" si="14"/>
        <v>2.5352401071779163</v>
      </c>
      <c r="D150" s="12">
        <f t="shared" si="15"/>
        <v>2.5352401071779163</v>
      </c>
      <c r="E150" s="12">
        <f t="shared" si="13"/>
        <v>0.92657565257740393</v>
      </c>
      <c r="F150" s="12">
        <f t="shared" si="16"/>
        <v>-7.625958243222361E-2</v>
      </c>
    </row>
    <row r="151" spans="1:6" x14ac:dyDescent="0.2">
      <c r="A151" s="11">
        <v>60.071056250010813</v>
      </c>
      <c r="B151" s="12">
        <v>0</v>
      </c>
      <c r="C151" s="12">
        <f t="shared" si="14"/>
        <v>-1.8512129357099756</v>
      </c>
      <c r="D151" s="12">
        <f t="shared" si="15"/>
        <v>-1.8512129357099756</v>
      </c>
      <c r="E151" s="12">
        <f t="shared" si="13"/>
        <v>0.13573054735314624</v>
      </c>
      <c r="F151" s="12">
        <f t="shared" si="16"/>
        <v>-0.14587069230891259</v>
      </c>
    </row>
    <row r="152" spans="1:6" x14ac:dyDescent="0.2">
      <c r="A152" s="11">
        <v>158.88301848831776</v>
      </c>
      <c r="B152" s="12">
        <v>1</v>
      </c>
      <c r="C152" s="12">
        <f t="shared" si="14"/>
        <v>1.1337545998378564</v>
      </c>
      <c r="D152" s="12">
        <f t="shared" si="15"/>
        <v>1.1337545998378564</v>
      </c>
      <c r="E152" s="12">
        <f t="shared" si="13"/>
        <v>0.75653113144230344</v>
      </c>
      <c r="F152" s="12">
        <f t="shared" si="16"/>
        <v>-0.27901159466084952</v>
      </c>
    </row>
    <row r="153" spans="1:6" x14ac:dyDescent="0.2">
      <c r="A153" s="11">
        <v>109.46577107748747</v>
      </c>
      <c r="B153" s="12">
        <v>1</v>
      </c>
      <c r="C153" s="12">
        <f t="shared" si="14"/>
        <v>-0.35906950643495694</v>
      </c>
      <c r="D153" s="12">
        <f t="shared" si="15"/>
        <v>-0.35906950643495694</v>
      </c>
      <c r="E153" s="12">
        <f t="shared" si="13"/>
        <v>0.41118483084183238</v>
      </c>
      <c r="F153" s="12">
        <f t="shared" si="16"/>
        <v>-0.88871245549772215</v>
      </c>
    </row>
    <row r="154" spans="1:6" x14ac:dyDescent="0.2">
      <c r="A154" s="11">
        <v>113.85227061318922</v>
      </c>
      <c r="B154" s="12">
        <v>1</v>
      </c>
      <c r="C154" s="12">
        <f t="shared" si="14"/>
        <v>-0.22655965224152075</v>
      </c>
      <c r="D154" s="12">
        <f t="shared" si="15"/>
        <v>-0.22655965224152075</v>
      </c>
      <c r="E154" s="12">
        <f t="shared" si="13"/>
        <v>0.44360112360239268</v>
      </c>
      <c r="F154" s="12">
        <f t="shared" si="16"/>
        <v>-0.81282949059120535</v>
      </c>
    </row>
    <row r="155" spans="1:6" x14ac:dyDescent="0.2">
      <c r="A155" s="11">
        <v>196.81132240625462</v>
      </c>
      <c r="B155" s="12">
        <v>1</v>
      </c>
      <c r="C155" s="12">
        <f t="shared" si="14"/>
        <v>2.2795142154640571</v>
      </c>
      <c r="D155" s="12">
        <f t="shared" si="15"/>
        <v>2.2795142154640571</v>
      </c>
      <c r="E155" s="12">
        <f t="shared" si="13"/>
        <v>0.90716614427419751</v>
      </c>
      <c r="F155" s="12">
        <f t="shared" si="16"/>
        <v>-9.7429665626757672E-2</v>
      </c>
    </row>
    <row r="156" spans="1:6" x14ac:dyDescent="0.2">
      <c r="A156" s="11">
        <v>319.05184979834752</v>
      </c>
      <c r="B156" s="12">
        <v>1</v>
      </c>
      <c r="C156" s="12">
        <f t="shared" si="14"/>
        <v>5.9722250728159647</v>
      </c>
      <c r="D156" s="12">
        <f t="shared" si="15"/>
        <v>5.9722250728159647</v>
      </c>
      <c r="E156" s="12">
        <f t="shared" si="13"/>
        <v>0.99745791430489428</v>
      </c>
      <c r="F156" s="12">
        <f t="shared" si="16"/>
        <v>-2.5453222812294252E-3</v>
      </c>
    </row>
    <row r="157" spans="1:6" x14ac:dyDescent="0.2">
      <c r="A157" s="11">
        <v>131.64638307466129</v>
      </c>
      <c r="B157" s="12">
        <v>0</v>
      </c>
      <c r="C157" s="12">
        <f t="shared" si="14"/>
        <v>0.31097494193325126</v>
      </c>
      <c r="D157" s="12">
        <f t="shared" si="15"/>
        <v>0.31097494193325126</v>
      </c>
      <c r="E157" s="12">
        <f t="shared" si="13"/>
        <v>0.57712321554322354</v>
      </c>
      <c r="F157" s="12">
        <f t="shared" si="16"/>
        <v>-0.86067443206923633</v>
      </c>
    </row>
    <row r="158" spans="1:6" x14ac:dyDescent="0.2">
      <c r="A158" s="11">
        <v>103.31213932368898</v>
      </c>
      <c r="B158" s="12">
        <v>0</v>
      </c>
      <c r="C158" s="12">
        <f t="shared" si="14"/>
        <v>-0.54496188823489833</v>
      </c>
      <c r="D158" s="12">
        <f t="shared" si="15"/>
        <v>-0.54496188823489833</v>
      </c>
      <c r="E158" s="12">
        <f t="shared" si="13"/>
        <v>0.36703407740235539</v>
      </c>
      <c r="F158" s="12">
        <f t="shared" si="16"/>
        <v>-0.45733869304595876</v>
      </c>
    </row>
    <row r="159" spans="1:6" x14ac:dyDescent="0.2">
      <c r="A159" s="11">
        <v>184.44502112600244</v>
      </c>
      <c r="B159" s="12">
        <v>1</v>
      </c>
      <c r="C159" s="12">
        <f t="shared" si="14"/>
        <v>1.9059460055004447</v>
      </c>
      <c r="D159" s="12">
        <f t="shared" si="15"/>
        <v>1.9059460055004447</v>
      </c>
      <c r="E159" s="12">
        <f t="shared" si="13"/>
        <v>0.87056301723951823</v>
      </c>
      <c r="F159" s="12">
        <f t="shared" si="16"/>
        <v>-0.13861513039002638</v>
      </c>
    </row>
    <row r="160" spans="1:6" x14ac:dyDescent="0.2">
      <c r="A160" s="11">
        <v>89.187641097683468</v>
      </c>
      <c r="B160" s="12">
        <v>0</v>
      </c>
      <c r="C160" s="12">
        <f t="shared" si="14"/>
        <v>-0.97164270405402364</v>
      </c>
      <c r="D160" s="12">
        <f t="shared" si="15"/>
        <v>-0.97164270405402364</v>
      </c>
      <c r="E160" s="12">
        <f t="shared" si="13"/>
        <v>0.27455319756004376</v>
      </c>
      <c r="F160" s="12">
        <f t="shared" si="16"/>
        <v>-0.32096753472199457</v>
      </c>
    </row>
    <row r="161" spans="1:6" x14ac:dyDescent="0.2">
      <c r="A161" s="11">
        <v>94.642374304990284</v>
      </c>
      <c r="B161" s="12">
        <v>1</v>
      </c>
      <c r="C161" s="12">
        <f t="shared" si="14"/>
        <v>-0.80686304408110043</v>
      </c>
      <c r="D161" s="12">
        <f t="shared" si="15"/>
        <v>-0.80686304408110043</v>
      </c>
      <c r="E161" s="12">
        <f t="shared" si="13"/>
        <v>0.30855936452739591</v>
      </c>
      <c r="F161" s="12">
        <f t="shared" si="16"/>
        <v>-1.1758410245625202</v>
      </c>
    </row>
    <row r="162" spans="1:6" x14ac:dyDescent="0.2">
      <c r="A162" s="11">
        <v>181.99389815800825</v>
      </c>
      <c r="B162" s="12">
        <v>1</v>
      </c>
      <c r="C162" s="12">
        <f t="shared" si="14"/>
        <v>1.8319010992020264</v>
      </c>
      <c r="D162" s="12">
        <f t="shared" si="15"/>
        <v>1.8319010992020264</v>
      </c>
      <c r="E162" s="12">
        <f t="shared" ref="E162:E193" si="17">1/(1+EXP(-D162))</f>
        <v>0.86198804611634139</v>
      </c>
      <c r="F162" s="12">
        <f t="shared" si="16"/>
        <v>-0.14851387602905336</v>
      </c>
    </row>
    <row r="163" spans="1:6" x14ac:dyDescent="0.2">
      <c r="A163" s="11">
        <v>192.11825463095877</v>
      </c>
      <c r="B163" s="12">
        <v>1</v>
      </c>
      <c r="C163" s="12">
        <f t="shared" si="14"/>
        <v>2.137743374828398</v>
      </c>
      <c r="D163" s="12">
        <f t="shared" si="15"/>
        <v>2.137743374828398</v>
      </c>
      <c r="E163" s="12">
        <f t="shared" si="17"/>
        <v>0.89451787463482779</v>
      </c>
      <c r="F163" s="12">
        <f t="shared" si="16"/>
        <v>-0.11147039341040363</v>
      </c>
    </row>
    <row r="164" spans="1:6" x14ac:dyDescent="0.2">
      <c r="A164" s="11">
        <v>44.510075892375433</v>
      </c>
      <c r="B164" s="12">
        <v>0</v>
      </c>
      <c r="C164" s="12">
        <f t="shared" si="14"/>
        <v>-2.3212878146686284</v>
      </c>
      <c r="D164" s="12">
        <f t="shared" si="15"/>
        <v>-2.3212878146686284</v>
      </c>
      <c r="E164" s="12">
        <f t="shared" si="17"/>
        <v>8.9375192176854995E-2</v>
      </c>
      <c r="F164" s="12">
        <f t="shared" si="16"/>
        <v>-9.362431307110318E-2</v>
      </c>
    </row>
    <row r="165" spans="1:6" x14ac:dyDescent="0.2">
      <c r="A165" s="11">
        <v>176.11615309736675</v>
      </c>
      <c r="B165" s="12">
        <v>1</v>
      </c>
      <c r="C165" s="12">
        <f t="shared" si="14"/>
        <v>1.6543428583695237</v>
      </c>
      <c r="D165" s="12">
        <f t="shared" si="15"/>
        <v>1.6543428583695237</v>
      </c>
      <c r="E165" s="12">
        <f t="shared" si="17"/>
        <v>0.83947713663805312</v>
      </c>
      <c r="F165" s="12">
        <f t="shared" si="16"/>
        <v>-0.17497603733445058</v>
      </c>
    </row>
    <row r="166" spans="1:6" x14ac:dyDescent="0.2">
      <c r="A166" s="11">
        <v>158.89178157293526</v>
      </c>
      <c r="B166" s="12">
        <v>1</v>
      </c>
      <c r="C166" s="12">
        <f t="shared" si="14"/>
        <v>1.134019320044823</v>
      </c>
      <c r="D166" s="12">
        <f t="shared" si="15"/>
        <v>1.134019320044823</v>
      </c>
      <c r="E166" s="12">
        <f t="shared" si="17"/>
        <v>0.75657988741680327</v>
      </c>
      <c r="F166" s="12">
        <f t="shared" si="16"/>
        <v>-0.27894714998506698</v>
      </c>
    </row>
    <row r="167" spans="1:6" x14ac:dyDescent="0.2">
      <c r="A167" s="11">
        <v>73.009185542719891</v>
      </c>
      <c r="B167" s="12">
        <v>1</v>
      </c>
      <c r="C167" s="12">
        <f t="shared" si="14"/>
        <v>-1.4603706223439419</v>
      </c>
      <c r="D167" s="12">
        <f t="shared" si="15"/>
        <v>-1.4603706223439419</v>
      </c>
      <c r="E167" s="12">
        <f t="shared" si="17"/>
        <v>0.18841064603757771</v>
      </c>
      <c r="F167" s="12">
        <f t="shared" si="16"/>
        <v>-1.6691314108059154</v>
      </c>
    </row>
    <row r="168" spans="1:6" x14ac:dyDescent="0.2">
      <c r="A168" s="11">
        <v>78.383324114319336</v>
      </c>
      <c r="B168" s="12">
        <v>0</v>
      </c>
      <c r="C168" s="12">
        <f t="shared" si="14"/>
        <v>-1.2980256106228731</v>
      </c>
      <c r="D168" s="12">
        <f t="shared" si="15"/>
        <v>-1.2980256106228731</v>
      </c>
      <c r="E168" s="12">
        <f t="shared" si="17"/>
        <v>0.21449749098005</v>
      </c>
      <c r="F168" s="12">
        <f t="shared" si="16"/>
        <v>-0.24143162712230729</v>
      </c>
    </row>
    <row r="169" spans="1:6" x14ac:dyDescent="0.2">
      <c r="A169" s="11">
        <v>112.59828382273582</v>
      </c>
      <c r="B169" s="12">
        <v>0</v>
      </c>
      <c r="C169" s="12">
        <f t="shared" si="14"/>
        <v>-0.26444079309450652</v>
      </c>
      <c r="D169" s="12">
        <f t="shared" si="15"/>
        <v>-0.26444079309450652</v>
      </c>
      <c r="E169" s="12">
        <f t="shared" si="17"/>
        <v>0.43427237793672696</v>
      </c>
      <c r="F169" s="12">
        <f t="shared" si="16"/>
        <v>-0.56964254971252437</v>
      </c>
    </row>
    <row r="170" spans="1:6" x14ac:dyDescent="0.2">
      <c r="A170" s="11">
        <v>135.95811173880819</v>
      </c>
      <c r="B170" s="12">
        <v>1</v>
      </c>
      <c r="C170" s="12">
        <f t="shared" si="14"/>
        <v>0.44122607542992043</v>
      </c>
      <c r="D170" s="12">
        <f t="shared" si="15"/>
        <v>0.44122607542992043</v>
      </c>
      <c r="E170" s="12">
        <f t="shared" si="17"/>
        <v>0.60855114116870623</v>
      </c>
      <c r="F170" s="12">
        <f t="shared" si="16"/>
        <v>-0.49667432543745438</v>
      </c>
    </row>
    <row r="171" spans="1:6" x14ac:dyDescent="0.2">
      <c r="A171" s="11">
        <v>309.68376613504915</v>
      </c>
      <c r="B171" s="12">
        <v>1</v>
      </c>
      <c r="C171" s="12">
        <f t="shared" si="14"/>
        <v>5.6892287131464592</v>
      </c>
      <c r="D171" s="12">
        <f t="shared" si="15"/>
        <v>5.6892287131464592</v>
      </c>
      <c r="E171" s="12">
        <f t="shared" si="17"/>
        <v>0.99662920011094791</v>
      </c>
      <c r="F171" s="12">
        <f t="shared" si="16"/>
        <v>-3.3764938340315556E-3</v>
      </c>
    </row>
    <row r="172" spans="1:6" x14ac:dyDescent="0.2">
      <c r="A172" s="11">
        <v>137.34878105423866</v>
      </c>
      <c r="B172" s="12">
        <v>1</v>
      </c>
      <c r="C172" s="12">
        <f t="shared" si="14"/>
        <v>0.48323619915594396</v>
      </c>
      <c r="D172" s="12">
        <f t="shared" si="15"/>
        <v>0.48323619915594396</v>
      </c>
      <c r="E172" s="12">
        <f t="shared" si="17"/>
        <v>0.6185117643232968</v>
      </c>
      <c r="F172" s="12">
        <f t="shared" si="16"/>
        <v>-0.48043906659758928</v>
      </c>
    </row>
    <row r="173" spans="1:6" x14ac:dyDescent="0.2">
      <c r="A173" s="11">
        <v>248.25932762285854</v>
      </c>
      <c r="B173" s="12">
        <v>1</v>
      </c>
      <c r="C173" s="12">
        <f t="shared" si="14"/>
        <v>3.8336845999149656</v>
      </c>
      <c r="D173" s="12">
        <f t="shared" si="15"/>
        <v>3.8336845999149656</v>
      </c>
      <c r="E173" s="12">
        <f t="shared" si="17"/>
        <v>0.97882817027173308</v>
      </c>
      <c r="F173" s="12">
        <f t="shared" si="16"/>
        <v>-2.1399167411204456E-2</v>
      </c>
    </row>
    <row r="174" spans="1:6" x14ac:dyDescent="0.2">
      <c r="A174" s="11">
        <v>160.54054899965215</v>
      </c>
      <c r="B174" s="12">
        <v>1</v>
      </c>
      <c r="C174" s="12">
        <f t="shared" si="14"/>
        <v>1.1838262172153229</v>
      </c>
      <c r="D174" s="12">
        <f t="shared" si="15"/>
        <v>1.1838262172153229</v>
      </c>
      <c r="E174" s="12">
        <f t="shared" si="17"/>
        <v>0.76563507024833699</v>
      </c>
      <c r="F174" s="12">
        <f t="shared" si="16"/>
        <v>-0.26704963235812518</v>
      </c>
    </row>
    <row r="175" spans="1:6" x14ac:dyDescent="0.2">
      <c r="A175" s="11">
        <v>123.50727306878298</v>
      </c>
      <c r="B175" s="12">
        <v>0</v>
      </c>
      <c r="C175" s="12">
        <f t="shared" si="14"/>
        <v>6.5104112273917547E-2</v>
      </c>
      <c r="D175" s="12">
        <f t="shared" si="15"/>
        <v>6.5104112273917547E-2</v>
      </c>
      <c r="E175" s="12">
        <f t="shared" si="17"/>
        <v>0.51627028161375565</v>
      </c>
      <c r="F175" s="12">
        <f t="shared" si="16"/>
        <v>-0.72622896133360626</v>
      </c>
    </row>
    <row r="176" spans="1:6" x14ac:dyDescent="0.2">
      <c r="A176" s="11">
        <v>104.60321240160583</v>
      </c>
      <c r="B176" s="12">
        <v>0</v>
      </c>
      <c r="C176" s="12">
        <f t="shared" si="14"/>
        <v>-0.50596042387466955</v>
      </c>
      <c r="D176" s="12">
        <f t="shared" si="15"/>
        <v>-0.50596042387466955</v>
      </c>
      <c r="E176" s="12">
        <f t="shared" si="17"/>
        <v>0.37614097285657144</v>
      </c>
      <c r="F176" s="12">
        <f t="shared" si="16"/>
        <v>-0.47183085417541115</v>
      </c>
    </row>
    <row r="177" spans="1:6" x14ac:dyDescent="0.2">
      <c r="A177" s="11">
        <v>103.52025535081358</v>
      </c>
      <c r="B177" s="12">
        <v>0</v>
      </c>
      <c r="C177" s="12">
        <f t="shared" si="14"/>
        <v>-0.53867500180412486</v>
      </c>
      <c r="D177" s="12">
        <f t="shared" si="15"/>
        <v>-0.53867500180412486</v>
      </c>
      <c r="E177" s="12">
        <f t="shared" si="17"/>
        <v>0.36849586441061538</v>
      </c>
      <c r="F177" s="12">
        <f t="shared" si="16"/>
        <v>-0.45965078837790463</v>
      </c>
    </row>
    <row r="178" spans="1:6" x14ac:dyDescent="0.2">
      <c r="A178" s="11">
        <v>179.30849027264571</v>
      </c>
      <c r="B178" s="12">
        <v>1</v>
      </c>
      <c r="C178" s="12">
        <f t="shared" si="14"/>
        <v>1.7507787818637741</v>
      </c>
      <c r="D178" s="12">
        <f t="shared" si="15"/>
        <v>1.7507787818637741</v>
      </c>
      <c r="E178" s="12">
        <f t="shared" si="17"/>
        <v>0.85205100220027508</v>
      </c>
      <c r="F178" s="12">
        <f t="shared" si="16"/>
        <v>-0.16010889220705157</v>
      </c>
    </row>
    <row r="179" spans="1:6" x14ac:dyDescent="0.2">
      <c r="A179" s="11">
        <v>112.01324547669257</v>
      </c>
      <c r="B179" s="12">
        <v>1</v>
      </c>
      <c r="C179" s="12">
        <f t="shared" si="14"/>
        <v>-0.28211396171125847</v>
      </c>
      <c r="D179" s="12">
        <f t="shared" si="15"/>
        <v>-0.28211396171125847</v>
      </c>
      <c r="E179" s="12">
        <f t="shared" si="17"/>
        <v>0.42993558655969016</v>
      </c>
      <c r="F179" s="12">
        <f t="shared" si="16"/>
        <v>-0.84411988021386952</v>
      </c>
    </row>
    <row r="180" spans="1:6" x14ac:dyDescent="0.2">
      <c r="A180" s="11">
        <v>106.02683648550874</v>
      </c>
      <c r="B180" s="12">
        <v>1</v>
      </c>
      <c r="C180" s="12">
        <f t="shared" si="14"/>
        <v>-0.46295478389936306</v>
      </c>
      <c r="D180" s="12">
        <f t="shared" si="15"/>
        <v>-0.46295478389936306</v>
      </c>
      <c r="E180" s="12">
        <f t="shared" si="17"/>
        <v>0.38628510149235629</v>
      </c>
      <c r="F180" s="12">
        <f t="shared" si="16"/>
        <v>-0.951179577249192</v>
      </c>
    </row>
    <row r="181" spans="1:6" x14ac:dyDescent="0.2">
      <c r="A181" s="11">
        <v>107.23320722510739</v>
      </c>
      <c r="B181" s="12">
        <v>1</v>
      </c>
      <c r="C181" s="12">
        <f t="shared" si="14"/>
        <v>-0.42651205559029215</v>
      </c>
      <c r="D181" s="12">
        <f t="shared" si="15"/>
        <v>-0.42651205559029215</v>
      </c>
      <c r="E181" s="12">
        <f t="shared" si="17"/>
        <v>0.39495952732580936</v>
      </c>
      <c r="F181" s="12">
        <f t="shared" si="16"/>
        <v>-0.92897198179695772</v>
      </c>
    </row>
    <row r="182" spans="1:6" x14ac:dyDescent="0.2">
      <c r="A182" s="11">
        <v>237.36572886085986</v>
      </c>
      <c r="B182" s="12">
        <v>0</v>
      </c>
      <c r="C182" s="12">
        <f t="shared" si="14"/>
        <v>3.5046046189767468</v>
      </c>
      <c r="D182" s="12">
        <f t="shared" si="15"/>
        <v>3.5046046189767468</v>
      </c>
      <c r="E182" s="12">
        <f t="shared" si="17"/>
        <v>0.97081850101146361</v>
      </c>
      <c r="F182" s="12">
        <f t="shared" si="16"/>
        <v>-3.5342203667978511</v>
      </c>
    </row>
    <row r="183" spans="1:6" x14ac:dyDescent="0.2">
      <c r="A183" s="11">
        <v>173.94022482347393</v>
      </c>
      <c r="B183" s="12">
        <v>0</v>
      </c>
      <c r="C183" s="12">
        <f t="shared" si="14"/>
        <v>1.5886111887404315</v>
      </c>
      <c r="D183" s="12">
        <f t="shared" si="15"/>
        <v>1.5886111887404315</v>
      </c>
      <c r="E183" s="12">
        <f t="shared" si="17"/>
        <v>0.83042061732553307</v>
      </c>
      <c r="F183" s="12">
        <f t="shared" si="16"/>
        <v>-1.774434127433304</v>
      </c>
    </row>
    <row r="184" spans="1:6" x14ac:dyDescent="0.2">
      <c r="A184" s="11">
        <v>106.50172057877724</v>
      </c>
      <c r="B184" s="12">
        <v>0</v>
      </c>
      <c r="C184" s="12">
        <f t="shared" si="14"/>
        <v>-0.44860921713351054</v>
      </c>
      <c r="D184" s="12">
        <f t="shared" si="15"/>
        <v>-0.44860921713351054</v>
      </c>
      <c r="E184" s="12">
        <f t="shared" si="17"/>
        <v>0.38969148797515385</v>
      </c>
      <c r="F184" s="12">
        <f t="shared" si="16"/>
        <v>-0.49379069224917604</v>
      </c>
    </row>
    <row r="185" spans="1:6" x14ac:dyDescent="0.2">
      <c r="A185" s="11">
        <v>96.497178020170153</v>
      </c>
      <c r="B185" s="12">
        <v>0</v>
      </c>
      <c r="C185" s="12">
        <f t="shared" si="14"/>
        <v>-0.75083208639934895</v>
      </c>
      <c r="D185" s="12">
        <f t="shared" si="15"/>
        <v>-0.75083208639934895</v>
      </c>
      <c r="E185" s="12">
        <f t="shared" si="17"/>
        <v>0.32064002040176054</v>
      </c>
      <c r="F185" s="12">
        <f t="shared" si="16"/>
        <v>-0.38660413049809961</v>
      </c>
    </row>
    <row r="186" spans="1:6" x14ac:dyDescent="0.2">
      <c r="A186" s="11">
        <v>104.45136836513271</v>
      </c>
      <c r="B186" s="12">
        <v>1</v>
      </c>
      <c r="C186" s="12">
        <f t="shared" si="14"/>
        <v>-0.51054741424579175</v>
      </c>
      <c r="D186" s="12">
        <f t="shared" si="15"/>
        <v>-0.51054741424579175</v>
      </c>
      <c r="E186" s="12">
        <f t="shared" si="17"/>
        <v>0.37506520762354878</v>
      </c>
      <c r="F186" s="12">
        <f t="shared" si="16"/>
        <v>-0.98065538113218753</v>
      </c>
    </row>
    <row r="187" spans="1:6" x14ac:dyDescent="0.2">
      <c r="A187" s="11">
        <v>100.45922545189995</v>
      </c>
      <c r="B187" s="12">
        <v>0</v>
      </c>
      <c r="C187" s="12">
        <f t="shared" si="14"/>
        <v>-0.63114432096977779</v>
      </c>
      <c r="D187" s="12">
        <f t="shared" si="15"/>
        <v>-0.63114432096977779</v>
      </c>
      <c r="E187" s="12">
        <f t="shared" si="17"/>
        <v>0.34725111179894891</v>
      </c>
      <c r="F187" s="12">
        <f t="shared" si="16"/>
        <v>-0.42656277465819686</v>
      </c>
    </row>
    <row r="188" spans="1:6" x14ac:dyDescent="0.2">
      <c r="A188" s="11">
        <v>357.03706590459433</v>
      </c>
      <c r="B188" s="12">
        <v>1</v>
      </c>
      <c r="C188" s="12">
        <f t="shared" si="14"/>
        <v>7.1197039239540807</v>
      </c>
      <c r="D188" s="12">
        <f t="shared" si="15"/>
        <v>7.1197039239540807</v>
      </c>
      <c r="E188" s="12">
        <f t="shared" si="17"/>
        <v>0.99919164771900393</v>
      </c>
      <c r="F188" s="12">
        <f t="shared" si="16"/>
        <v>-8.0867917387610977E-4</v>
      </c>
    </row>
    <row r="189" spans="1:6" x14ac:dyDescent="0.2">
      <c r="A189" s="11">
        <v>100.95885880233784</v>
      </c>
      <c r="B189" s="12">
        <v>0</v>
      </c>
      <c r="C189" s="12">
        <f t="shared" si="14"/>
        <v>-0.616051114672171</v>
      </c>
      <c r="D189" s="12">
        <f t="shared" si="15"/>
        <v>-0.616051114672171</v>
      </c>
      <c r="E189" s="12">
        <f t="shared" si="17"/>
        <v>0.35068009564689712</v>
      </c>
      <c r="F189" s="12">
        <f t="shared" si="16"/>
        <v>-0.43182976484267804</v>
      </c>
    </row>
    <row r="190" spans="1:6" x14ac:dyDescent="0.2">
      <c r="A190" s="11">
        <v>99.125861864848545</v>
      </c>
      <c r="B190" s="12">
        <v>0</v>
      </c>
      <c r="C190" s="12">
        <f t="shared" si="14"/>
        <v>-0.67142332090332113</v>
      </c>
      <c r="D190" s="12">
        <f t="shared" si="15"/>
        <v>-0.67142332090332113</v>
      </c>
      <c r="E190" s="12">
        <f t="shared" si="17"/>
        <v>0.33817820873325699</v>
      </c>
      <c r="F190" s="12">
        <f t="shared" si="16"/>
        <v>-0.41275895676753638</v>
      </c>
    </row>
    <row r="191" spans="1:6" x14ac:dyDescent="0.2">
      <c r="A191" s="11">
        <v>68.645787586766517</v>
      </c>
      <c r="B191" s="12">
        <v>0</v>
      </c>
      <c r="C191" s="12">
        <f t="shared" si="14"/>
        <v>-1.592182610975287</v>
      </c>
      <c r="D191" s="12">
        <f t="shared" si="15"/>
        <v>-1.592182610975287</v>
      </c>
      <c r="E191" s="12">
        <f t="shared" si="17"/>
        <v>0.16907704041609875</v>
      </c>
      <c r="F191" s="12">
        <f t="shared" si="16"/>
        <v>-0.18521819650629665</v>
      </c>
    </row>
    <row r="192" spans="1:6" x14ac:dyDescent="0.2">
      <c r="A192" s="11">
        <v>130.33864248829059</v>
      </c>
      <c r="B192" s="12">
        <v>1</v>
      </c>
      <c r="C192" s="12">
        <f t="shared" si="14"/>
        <v>0.27146997606868828</v>
      </c>
      <c r="D192" s="12">
        <f t="shared" si="15"/>
        <v>0.27146997606868828</v>
      </c>
      <c r="E192" s="12">
        <f t="shared" si="17"/>
        <v>0.56745374629430434</v>
      </c>
      <c r="F192" s="12">
        <f t="shared" si="16"/>
        <v>-0.56659603727545449</v>
      </c>
    </row>
    <row r="193" spans="1:6" x14ac:dyDescent="0.2">
      <c r="A193" s="11">
        <v>58.340269083100971</v>
      </c>
      <c r="B193" s="12">
        <v>0</v>
      </c>
      <c r="C193" s="12">
        <f t="shared" si="14"/>
        <v>-1.9034975314931146</v>
      </c>
      <c r="D193" s="12">
        <f t="shared" si="15"/>
        <v>-1.9034975314931146</v>
      </c>
      <c r="E193" s="12">
        <f t="shared" si="17"/>
        <v>0.12971313469863108</v>
      </c>
      <c r="F193" s="12">
        <f t="shared" si="16"/>
        <v>-0.13893239145111522</v>
      </c>
    </row>
    <row r="194" spans="1:6" x14ac:dyDescent="0.2">
      <c r="A194" s="11">
        <v>129.10433529383297</v>
      </c>
      <c r="B194" s="12">
        <v>1</v>
      </c>
      <c r="C194" s="12">
        <f t="shared" si="14"/>
        <v>0.23418332756085425</v>
      </c>
      <c r="D194" s="12">
        <f t="shared" si="15"/>
        <v>0.23418332756085425</v>
      </c>
      <c r="E194" s="12">
        <f t="shared" ref="E194:E225" si="18">1/(1+EXP(-D194))</f>
        <v>0.5582797277742807</v>
      </c>
      <c r="F194" s="12">
        <f t="shared" si="16"/>
        <v>-0.582895137956843</v>
      </c>
    </row>
    <row r="195" spans="1:6" x14ac:dyDescent="0.2">
      <c r="A195" s="11">
        <v>63.554103593409039</v>
      </c>
      <c r="B195" s="12">
        <v>0</v>
      </c>
      <c r="C195" s="12">
        <f t="shared" ref="C195:C201" si="19">$I$2+$I$3*A195</f>
        <v>-1.7459950753486391</v>
      </c>
      <c r="D195" s="12">
        <f t="shared" ref="D195:D201" si="20">MIN(MAX(C195,-35),35)</f>
        <v>-1.7459950753486391</v>
      </c>
      <c r="E195" s="12">
        <f t="shared" si="18"/>
        <v>0.14855304841737282</v>
      </c>
      <c r="F195" s="12">
        <f t="shared" ref="F195:F201" si="21">B195*LN(E195)+(1-B195)*LN(1-E195)</f>
        <v>-0.16081808078180002</v>
      </c>
    </row>
    <row r="196" spans="1:6" x14ac:dyDescent="0.2">
      <c r="A196" s="11">
        <v>189.00273295979471</v>
      </c>
      <c r="B196" s="12">
        <v>1</v>
      </c>
      <c r="C196" s="12">
        <f t="shared" si="19"/>
        <v>2.0436279374455015</v>
      </c>
      <c r="D196" s="12">
        <f t="shared" si="20"/>
        <v>2.0436279374455015</v>
      </c>
      <c r="E196" s="12">
        <f t="shared" si="18"/>
        <v>0.88530217210420281</v>
      </c>
      <c r="F196" s="12">
        <f t="shared" si="21"/>
        <v>-0.12182625484481492</v>
      </c>
    </row>
    <row r="197" spans="1:6" x14ac:dyDescent="0.2">
      <c r="A197" s="11">
        <v>120.83855046330162</v>
      </c>
      <c r="B197" s="12">
        <v>0</v>
      </c>
      <c r="C197" s="12">
        <f t="shared" si="19"/>
        <v>-1.5514166710691502E-2</v>
      </c>
      <c r="D197" s="12">
        <f t="shared" si="20"/>
        <v>-1.5514166710691502E-2</v>
      </c>
      <c r="E197" s="12">
        <f t="shared" si="18"/>
        <v>0.49612153611410043</v>
      </c>
      <c r="F197" s="12">
        <f t="shared" si="21"/>
        <v>-0.68542018307396946</v>
      </c>
    </row>
    <row r="198" spans="1:6" x14ac:dyDescent="0.2">
      <c r="A198" s="11">
        <v>96.955756273264996</v>
      </c>
      <c r="B198" s="12">
        <v>1</v>
      </c>
      <c r="C198" s="12">
        <f t="shared" si="19"/>
        <v>-0.73697909565825759</v>
      </c>
      <c r="D198" s="12">
        <f t="shared" si="20"/>
        <v>-0.73697909565825759</v>
      </c>
      <c r="E198" s="12">
        <f t="shared" si="18"/>
        <v>0.32366508526063026</v>
      </c>
      <c r="F198" s="12">
        <f t="shared" si="21"/>
        <v>-1.1280459852803422</v>
      </c>
    </row>
    <row r="199" spans="1:6" x14ac:dyDescent="0.2">
      <c r="A199" s="11">
        <v>137.45753607040433</v>
      </c>
      <c r="B199" s="12">
        <v>0</v>
      </c>
      <c r="C199" s="12">
        <f t="shared" si="19"/>
        <v>0.48652153207747428</v>
      </c>
      <c r="D199" s="12">
        <f t="shared" si="20"/>
        <v>0.48652153207747428</v>
      </c>
      <c r="E199" s="12">
        <f t="shared" si="18"/>
        <v>0.61928665252686244</v>
      </c>
      <c r="F199" s="12">
        <f t="shared" si="21"/>
        <v>-0.96570855586382054</v>
      </c>
    </row>
    <row r="200" spans="1:6" x14ac:dyDescent="0.2">
      <c r="A200" s="11">
        <v>518.79061166424901</v>
      </c>
      <c r="B200" s="12">
        <v>1</v>
      </c>
      <c r="C200" s="12">
        <f t="shared" si="19"/>
        <v>12.006046345612207</v>
      </c>
      <c r="D200" s="12">
        <f t="shared" si="20"/>
        <v>12.006046345612207</v>
      </c>
      <c r="E200" s="12">
        <f t="shared" si="18"/>
        <v>0.99999389286289053</v>
      </c>
      <c r="F200" s="12">
        <f t="shared" si="21"/>
        <v>-6.1071557581056271E-6</v>
      </c>
    </row>
    <row r="201" spans="1:6" x14ac:dyDescent="0.2">
      <c r="A201" s="11">
        <v>63.561794535103331</v>
      </c>
      <c r="B201" s="12">
        <v>0</v>
      </c>
      <c r="C201" s="12">
        <f t="shared" si="19"/>
        <v>-1.7457627430403313</v>
      </c>
      <c r="D201" s="12">
        <f t="shared" si="20"/>
        <v>-1.7457627430403313</v>
      </c>
      <c r="E201" s="12">
        <f t="shared" si="18"/>
        <v>0.14858243737828369</v>
      </c>
      <c r="F201" s="12">
        <f t="shared" si="21"/>
        <v>-0.16085259786835462</v>
      </c>
    </row>
  </sheetData>
  <mergeCells count="5">
    <mergeCell ref="O1:P1"/>
    <mergeCell ref="Q1:R1"/>
    <mergeCell ref="S1:T1"/>
    <mergeCell ref="U1:W1"/>
    <mergeCell ref="X1:Z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AFF38-70AB-450C-9FDD-E8AD47D151FF}">
  <dimension ref="A1:AF1000"/>
  <sheetViews>
    <sheetView zoomScale="86" workbookViewId="0">
      <selection activeCell="L2" sqref="L2:M4"/>
    </sheetView>
  </sheetViews>
  <sheetFormatPr baseColWidth="10" defaultColWidth="8.83203125" defaultRowHeight="15" x14ac:dyDescent="0.2"/>
  <cols>
    <col min="1" max="1" width="16.83203125" bestFit="1" customWidth="1"/>
    <col min="2" max="3" width="12.1640625" customWidth="1"/>
    <col min="5" max="5" width="9.83203125" customWidth="1"/>
    <col min="6" max="6" width="11.1640625" customWidth="1"/>
    <col min="7" max="7" width="11.6640625" customWidth="1"/>
    <col min="8" max="8" width="8.6640625" customWidth="1"/>
    <col min="11" max="11" width="10.83203125" bestFit="1" customWidth="1"/>
    <col min="12" max="12" width="9.83203125" bestFit="1" customWidth="1"/>
    <col min="16" max="16" width="7.1640625" bestFit="1" customWidth="1"/>
    <col min="17" max="17" width="9.6640625" bestFit="1" customWidth="1"/>
    <col min="21" max="22" width="10.33203125" bestFit="1" customWidth="1"/>
    <col min="23" max="23" width="12" bestFit="1" customWidth="1"/>
    <col min="24" max="24" width="9.1640625" customWidth="1"/>
    <col min="25" max="25" width="9.83203125" bestFit="1" customWidth="1"/>
    <col min="29" max="29" width="9.83203125" bestFit="1" customWidth="1"/>
  </cols>
  <sheetData>
    <row r="1" spans="1:32" s="1" customFormat="1" ht="44.5" customHeight="1" x14ac:dyDescent="0.2">
      <c r="A1" s="13" t="s">
        <v>270</v>
      </c>
      <c r="B1" s="13" t="s">
        <v>271</v>
      </c>
      <c r="C1" s="13" t="s">
        <v>272</v>
      </c>
      <c r="D1" s="14" t="s">
        <v>262</v>
      </c>
      <c r="E1" s="14" t="s">
        <v>263</v>
      </c>
      <c r="F1" s="14" t="s">
        <v>258</v>
      </c>
      <c r="G1" s="14" t="s">
        <v>257</v>
      </c>
      <c r="H1"/>
      <c r="I1"/>
      <c r="J1"/>
      <c r="U1" s="43"/>
      <c r="V1" s="43"/>
      <c r="W1" s="43"/>
      <c r="X1" s="43"/>
      <c r="Y1" s="43"/>
      <c r="Z1" s="43"/>
      <c r="AA1" s="43"/>
      <c r="AB1" s="43"/>
      <c r="AC1" s="43"/>
      <c r="AD1" s="43"/>
      <c r="AE1" s="43"/>
      <c r="AF1" s="43"/>
    </row>
    <row r="2" spans="1:32" x14ac:dyDescent="0.2">
      <c r="A2" s="13" t="s">
        <v>273</v>
      </c>
      <c r="B2" s="15">
        <v>9.4483230663928808</v>
      </c>
      <c r="C2" s="13">
        <v>0</v>
      </c>
      <c r="D2" s="13">
        <f t="shared" ref="D2:D65" si="0">$J$2+$J$3*B2</f>
        <v>-0.31830050051424874</v>
      </c>
      <c r="E2" s="13">
        <f>MIN(MAX(D2,-35),35)</f>
        <v>-0.31830050051424874</v>
      </c>
      <c r="F2" s="13">
        <f>1/(1+EXP(-E2))</f>
        <v>0.42108998464341918</v>
      </c>
      <c r="G2" s="13">
        <f>C2*LN(F2)+(1-C2)*LN(1-F2)</f>
        <v>-0.5466082273790478</v>
      </c>
      <c r="I2" s="12" t="s">
        <v>256</v>
      </c>
      <c r="J2" s="12">
        <v>0.49724845481486857</v>
      </c>
      <c r="AB2" s="1"/>
      <c r="AE2" s="1"/>
    </row>
    <row r="3" spans="1:32" x14ac:dyDescent="0.2">
      <c r="A3" s="13" t="s">
        <v>274</v>
      </c>
      <c r="B3" s="15">
        <v>8.3668720054757024</v>
      </c>
      <c r="C3" s="13">
        <v>0</v>
      </c>
      <c r="D3" s="13">
        <f t="shared" si="0"/>
        <v>-0.2249531121181314</v>
      </c>
      <c r="E3" s="13">
        <f t="shared" ref="E3:E66" si="1">MIN(MAX(D3,-35),35)</f>
        <v>-0.2249531121181314</v>
      </c>
      <c r="F3" s="13">
        <f t="shared" ref="F3:F66" si="2">1/(1+EXP(-E3))</f>
        <v>0.44399768434289311</v>
      </c>
      <c r="G3" s="13">
        <f t="shared" ref="G3:G66" si="3">C3*LN(F3)+(1-C3)*LN(1-F3)</f>
        <v>-0.586982819889316</v>
      </c>
      <c r="I3" s="12" t="s">
        <v>254</v>
      </c>
      <c r="J3" s="12">
        <v>-8.6316793953625071E-2</v>
      </c>
      <c r="U3" s="2"/>
      <c r="V3" s="2"/>
      <c r="W3" s="3"/>
      <c r="X3" s="3"/>
      <c r="Y3" s="4"/>
      <c r="Z3" s="4"/>
    </row>
    <row r="4" spans="1:32" x14ac:dyDescent="0.2">
      <c r="A4" s="13" t="s">
        <v>275</v>
      </c>
      <c r="B4" s="15">
        <v>11.351129363449692</v>
      </c>
      <c r="C4" s="13">
        <v>1</v>
      </c>
      <c r="D4" s="13">
        <f t="shared" si="0"/>
        <v>-0.48254463959096183</v>
      </c>
      <c r="E4" s="13">
        <f t="shared" si="1"/>
        <v>-0.48254463959096183</v>
      </c>
      <c r="F4" s="13">
        <f t="shared" si="2"/>
        <v>0.38165142595561952</v>
      </c>
      <c r="G4" s="13">
        <f t="shared" si="3"/>
        <v>-0.96324758445322001</v>
      </c>
      <c r="I4" s="12" t="s">
        <v>251</v>
      </c>
      <c r="J4" s="12">
        <f>-SUM(G2:G201)</f>
        <v>130.53463563651007</v>
      </c>
      <c r="U4" s="2"/>
      <c r="V4" s="2"/>
      <c r="W4" s="3"/>
      <c r="X4" s="3"/>
      <c r="Y4" s="4"/>
      <c r="Z4" s="4"/>
      <c r="AC4" s="4"/>
      <c r="AF4" s="4"/>
    </row>
    <row r="5" spans="1:32" x14ac:dyDescent="0.2">
      <c r="A5" s="13" t="s">
        <v>276</v>
      </c>
      <c r="B5" s="15">
        <v>6.8802190280629709</v>
      </c>
      <c r="C5" s="13">
        <v>0</v>
      </c>
      <c r="D5" s="13">
        <f t="shared" si="0"/>
        <v>-9.6629993386253443E-2</v>
      </c>
      <c r="E5" s="13">
        <f t="shared" si="1"/>
        <v>-9.6629993386253443E-2</v>
      </c>
      <c r="F5" s="13">
        <f t="shared" si="2"/>
        <v>0.47586128138108158</v>
      </c>
      <c r="G5" s="13">
        <f t="shared" si="3"/>
        <v>-0.64599889950717271</v>
      </c>
      <c r="U5" s="2"/>
      <c r="V5" s="2"/>
      <c r="W5" s="3"/>
      <c r="X5" s="3"/>
      <c r="Y5" s="4"/>
      <c r="Z5" s="4"/>
      <c r="AC5" s="4"/>
      <c r="AF5" s="4"/>
    </row>
    <row r="6" spans="1:32" ht="17.5" customHeight="1" x14ac:dyDescent="0.2">
      <c r="A6" s="13" t="s">
        <v>277</v>
      </c>
      <c r="B6" s="15">
        <v>21.508555783709788</v>
      </c>
      <c r="C6" s="13">
        <v>1</v>
      </c>
      <c r="D6" s="13">
        <f t="shared" si="0"/>
        <v>-1.3593011230076599</v>
      </c>
      <c r="E6" s="13">
        <f t="shared" si="1"/>
        <v>-1.3593011230076599</v>
      </c>
      <c r="F6" s="13">
        <f t="shared" si="2"/>
        <v>0.20435391158514615</v>
      </c>
      <c r="G6" s="13">
        <f t="shared" si="3"/>
        <v>-1.5879019275590314</v>
      </c>
      <c r="I6" s="13" t="s">
        <v>264</v>
      </c>
      <c r="J6" s="13" t="s">
        <v>265</v>
      </c>
      <c r="K6" s="13" t="s">
        <v>266</v>
      </c>
      <c r="L6" s="13" t="s">
        <v>267</v>
      </c>
      <c r="M6" s="14" t="s">
        <v>268</v>
      </c>
      <c r="N6" s="14" t="s">
        <v>269</v>
      </c>
      <c r="U6" s="2"/>
      <c r="V6" s="2"/>
      <c r="W6" s="6"/>
      <c r="X6" s="6"/>
      <c r="Y6" s="4"/>
      <c r="Z6" s="4"/>
      <c r="AC6" s="4"/>
      <c r="AF6" s="4"/>
    </row>
    <row r="7" spans="1:32" x14ac:dyDescent="0.2">
      <c r="A7" s="13" t="s">
        <v>278</v>
      </c>
      <c r="B7" s="15">
        <v>6.2888432580424363</v>
      </c>
      <c r="C7" s="13">
        <v>1</v>
      </c>
      <c r="D7" s="13">
        <f t="shared" si="0"/>
        <v>-4.5584332896224544E-2</v>
      </c>
      <c r="E7" s="13">
        <f t="shared" si="1"/>
        <v>-4.5584332896224544E-2</v>
      </c>
      <c r="F7" s="13">
        <f t="shared" si="2"/>
        <v>0.48860588972258284</v>
      </c>
      <c r="G7" s="13">
        <f t="shared" si="3"/>
        <v>-0.71619906594833538</v>
      </c>
      <c r="I7" s="15"/>
      <c r="J7" s="21"/>
      <c r="K7" s="22"/>
      <c r="L7" s="22"/>
      <c r="M7" s="21"/>
      <c r="N7" s="23"/>
      <c r="U7" s="2"/>
      <c r="V7" s="2"/>
      <c r="W7" s="6"/>
      <c r="X7" s="6"/>
      <c r="Y7" s="4"/>
      <c r="Z7" s="4"/>
      <c r="AC7" s="4"/>
      <c r="AF7" s="4"/>
    </row>
    <row r="8" spans="1:32" x14ac:dyDescent="0.2">
      <c r="A8" s="13" t="s">
        <v>279</v>
      </c>
      <c r="B8" s="15">
        <v>9.0677618069815189</v>
      </c>
      <c r="C8" s="13">
        <v>0</v>
      </c>
      <c r="D8" s="13">
        <f t="shared" si="0"/>
        <v>-0.28545167269890614</v>
      </c>
      <c r="E8" s="13">
        <f t="shared" si="1"/>
        <v>-0.28545167269890614</v>
      </c>
      <c r="F8" s="13">
        <f t="shared" si="2"/>
        <v>0.42911773572712059</v>
      </c>
      <c r="G8" s="13">
        <f t="shared" si="3"/>
        <v>-0.56057228275324</v>
      </c>
      <c r="I8" s="18" t="s">
        <v>252</v>
      </c>
      <c r="J8" s="21"/>
      <c r="K8" s="22"/>
      <c r="L8" s="22"/>
      <c r="M8" s="21"/>
      <c r="N8" s="23"/>
      <c r="U8" s="2"/>
      <c r="V8" s="2"/>
      <c r="W8" s="6"/>
      <c r="X8" s="6"/>
      <c r="Y8" s="4"/>
      <c r="Z8" s="4"/>
      <c r="AC8" s="4"/>
      <c r="AF8" s="4"/>
    </row>
    <row r="9" spans="1:32" x14ac:dyDescent="0.2">
      <c r="A9" s="13" t="s">
        <v>280</v>
      </c>
      <c r="B9" s="15">
        <v>15.449691991786448</v>
      </c>
      <c r="C9" s="13">
        <v>1</v>
      </c>
      <c r="D9" s="13">
        <f t="shared" si="0"/>
        <v>-0.83631942548713356</v>
      </c>
      <c r="E9" s="13">
        <f t="shared" si="1"/>
        <v>-0.83631942548713356</v>
      </c>
      <c r="F9" s="13">
        <f t="shared" si="2"/>
        <v>0.30231052130410863</v>
      </c>
      <c r="G9" s="13">
        <f t="shared" si="3"/>
        <v>-1.1963005736207399</v>
      </c>
      <c r="I9" s="18" t="s">
        <v>250</v>
      </c>
      <c r="J9" s="21"/>
      <c r="K9" s="22"/>
      <c r="L9" s="22"/>
      <c r="M9" s="21"/>
      <c r="N9" s="23"/>
      <c r="U9" s="2"/>
      <c r="V9" s="2"/>
      <c r="W9" s="6"/>
      <c r="X9" s="6"/>
      <c r="Y9" s="4"/>
      <c r="Z9" s="4"/>
      <c r="AC9" s="4"/>
      <c r="AF9" s="4"/>
    </row>
    <row r="10" spans="1:32" x14ac:dyDescent="0.2">
      <c r="A10" s="13" t="s">
        <v>281</v>
      </c>
      <c r="B10" s="15">
        <v>6.3052703627652296</v>
      </c>
      <c r="C10" s="13">
        <v>1</v>
      </c>
      <c r="D10" s="13">
        <f t="shared" si="0"/>
        <v>-4.7002267909836526E-2</v>
      </c>
      <c r="E10" s="13">
        <f t="shared" si="1"/>
        <v>-4.7002267909836526E-2</v>
      </c>
      <c r="F10" s="13">
        <f t="shared" si="2"/>
        <v>0.48825159583702543</v>
      </c>
      <c r="G10" s="13">
        <f t="shared" si="3"/>
        <v>-0.71692444074727923</v>
      </c>
      <c r="I10" s="18" t="s">
        <v>249</v>
      </c>
      <c r="J10" s="21"/>
      <c r="K10" s="22"/>
      <c r="L10" s="22"/>
      <c r="M10" s="21"/>
      <c r="N10" s="23"/>
      <c r="U10" s="2"/>
      <c r="V10" s="2"/>
      <c r="W10" s="6"/>
      <c r="X10" s="6"/>
      <c r="Y10" s="4"/>
      <c r="Z10" s="4"/>
      <c r="AC10" s="4"/>
      <c r="AF10" s="4"/>
    </row>
    <row r="11" spans="1:32" x14ac:dyDescent="0.2">
      <c r="A11" s="13" t="s">
        <v>282</v>
      </c>
      <c r="B11" s="15">
        <v>13.49760438056126</v>
      </c>
      <c r="C11" s="13">
        <v>0</v>
      </c>
      <c r="D11" s="13">
        <f t="shared" si="0"/>
        <v>-0.66782148136958486</v>
      </c>
      <c r="E11" s="13">
        <f t="shared" si="1"/>
        <v>-0.66782148136958486</v>
      </c>
      <c r="F11" s="13">
        <f t="shared" si="2"/>
        <v>0.33898481906019989</v>
      </c>
      <c r="G11" s="13">
        <f t="shared" si="3"/>
        <v>-0.41397847276815825</v>
      </c>
      <c r="I11" s="18" t="s">
        <v>248</v>
      </c>
      <c r="J11" s="21"/>
      <c r="K11" s="22"/>
      <c r="L11" s="22"/>
      <c r="M11" s="21"/>
      <c r="N11" s="23"/>
      <c r="U11" s="2"/>
      <c r="V11" s="2"/>
      <c r="W11" s="6"/>
      <c r="X11" s="6"/>
      <c r="Y11" s="4"/>
      <c r="Z11" s="4"/>
      <c r="AC11" s="4"/>
      <c r="AF11" s="4"/>
    </row>
    <row r="12" spans="1:32" x14ac:dyDescent="0.2">
      <c r="A12" s="13" t="s">
        <v>283</v>
      </c>
      <c r="B12" s="15">
        <v>10.223134839151266</v>
      </c>
      <c r="C12" s="13">
        <v>1</v>
      </c>
      <c r="D12" s="13">
        <f t="shared" si="0"/>
        <v>-0.38517976865627723</v>
      </c>
      <c r="E12" s="13">
        <f t="shared" si="1"/>
        <v>-0.38517976865627723</v>
      </c>
      <c r="F12" s="13">
        <f t="shared" si="2"/>
        <v>0.40487820980386846</v>
      </c>
      <c r="G12" s="13">
        <f t="shared" si="3"/>
        <v>-0.90416897363353954</v>
      </c>
      <c r="I12" s="18" t="s">
        <v>247</v>
      </c>
      <c r="J12" s="21"/>
      <c r="K12" s="22"/>
      <c r="L12" s="22"/>
      <c r="M12" s="21"/>
      <c r="N12" s="23"/>
      <c r="U12" s="2"/>
      <c r="V12" s="2"/>
      <c r="W12" s="2"/>
      <c r="X12" s="2"/>
      <c r="Y12" s="4"/>
      <c r="Z12" s="4"/>
      <c r="AC12" s="4"/>
    </row>
    <row r="13" spans="1:32" x14ac:dyDescent="0.2">
      <c r="A13" s="13" t="s">
        <v>284</v>
      </c>
      <c r="B13" s="15">
        <v>6.4120465434633811</v>
      </c>
      <c r="C13" s="13">
        <v>1</v>
      </c>
      <c r="D13" s="13">
        <f t="shared" si="0"/>
        <v>-5.6218845498313907E-2</v>
      </c>
      <c r="E13" s="13">
        <f t="shared" si="1"/>
        <v>-5.6218845498313907E-2</v>
      </c>
      <c r="F13" s="13">
        <f t="shared" si="2"/>
        <v>0.48594898918407214</v>
      </c>
      <c r="G13" s="13">
        <f t="shared" si="3"/>
        <v>-0.72165162111698533</v>
      </c>
      <c r="I13" s="18" t="s">
        <v>246</v>
      </c>
      <c r="J13" s="21"/>
      <c r="K13" s="22"/>
      <c r="L13" s="22"/>
      <c r="M13" s="21"/>
      <c r="N13" s="23"/>
      <c r="U13" s="2"/>
      <c r="V13" s="2"/>
      <c r="W13" s="2"/>
      <c r="X13" s="2"/>
      <c r="Y13" s="4"/>
      <c r="Z13" s="4"/>
    </row>
    <row r="14" spans="1:32" x14ac:dyDescent="0.2">
      <c r="A14" s="13" t="s">
        <v>285</v>
      </c>
      <c r="B14" s="15">
        <v>6.8254620123203287</v>
      </c>
      <c r="C14" s="13">
        <v>0</v>
      </c>
      <c r="D14" s="13">
        <f t="shared" si="0"/>
        <v>-9.1903543340880356E-2</v>
      </c>
      <c r="E14" s="13">
        <f t="shared" si="1"/>
        <v>-9.1903543340880356E-2</v>
      </c>
      <c r="F14" s="13">
        <f t="shared" si="2"/>
        <v>0.47704027221198092</v>
      </c>
      <c r="G14" s="13">
        <f t="shared" si="3"/>
        <v>-0.64825082019940783</v>
      </c>
      <c r="I14" s="18" t="s">
        <v>245</v>
      </c>
      <c r="J14" s="21"/>
      <c r="K14" s="22"/>
      <c r="L14" s="22"/>
      <c r="M14" s="21"/>
      <c r="N14" s="23"/>
      <c r="U14" s="2"/>
      <c r="V14" s="2"/>
      <c r="W14" s="2"/>
      <c r="X14" s="2"/>
      <c r="Y14" s="4"/>
      <c r="Z14" s="4"/>
    </row>
    <row r="15" spans="1:32" x14ac:dyDescent="0.2">
      <c r="A15" s="13" t="s">
        <v>286</v>
      </c>
      <c r="B15" s="15">
        <v>7.0417522245037647</v>
      </c>
      <c r="C15" s="13">
        <v>1</v>
      </c>
      <c r="D15" s="13">
        <f t="shared" si="0"/>
        <v>-0.11057302102010391</v>
      </c>
      <c r="E15" s="13">
        <f t="shared" si="1"/>
        <v>-0.11057302102010391</v>
      </c>
      <c r="F15" s="13">
        <f t="shared" si="2"/>
        <v>0.47238487512732402</v>
      </c>
      <c r="G15" s="13">
        <f t="shared" si="3"/>
        <v>-0.7499612122601329</v>
      </c>
      <c r="I15" s="18" t="s">
        <v>244</v>
      </c>
      <c r="J15" s="21"/>
      <c r="K15" s="22"/>
      <c r="L15" s="22"/>
      <c r="M15" s="21"/>
      <c r="N15" s="23"/>
      <c r="U15" s="2"/>
      <c r="V15" s="2"/>
      <c r="W15" s="2"/>
      <c r="X15" s="2"/>
      <c r="Y15" s="4"/>
      <c r="Z15" s="4"/>
    </row>
    <row r="16" spans="1:32" x14ac:dyDescent="0.2">
      <c r="A16" s="13" t="s">
        <v>287</v>
      </c>
      <c r="B16" s="15">
        <v>1.516769336071184</v>
      </c>
      <c r="C16" s="13">
        <v>0</v>
      </c>
      <c r="D16" s="13">
        <f t="shared" si="0"/>
        <v>0.36632578855803544</v>
      </c>
      <c r="E16" s="13">
        <f t="shared" si="1"/>
        <v>0.36632578855803544</v>
      </c>
      <c r="F16" s="13">
        <f t="shared" si="2"/>
        <v>0.59057086196990194</v>
      </c>
      <c r="G16" s="13">
        <f t="shared" si="3"/>
        <v>-0.89299143576659001</v>
      </c>
      <c r="I16" s="18" t="s">
        <v>243</v>
      </c>
      <c r="J16" s="21"/>
      <c r="K16" s="22"/>
      <c r="L16" s="22"/>
      <c r="M16" s="21"/>
      <c r="N16" s="23"/>
      <c r="U16" s="2"/>
      <c r="V16" s="2"/>
      <c r="W16" s="2"/>
      <c r="X16" s="2"/>
      <c r="Y16" s="4"/>
      <c r="Z16" s="4"/>
    </row>
    <row r="17" spans="1:26" x14ac:dyDescent="0.2">
      <c r="A17" s="13" t="s">
        <v>288</v>
      </c>
      <c r="B17" s="15">
        <v>10.965092402464066</v>
      </c>
      <c r="C17" s="13">
        <v>1</v>
      </c>
      <c r="D17" s="13">
        <f t="shared" si="0"/>
        <v>-0.44922316677108187</v>
      </c>
      <c r="E17" s="13">
        <f t="shared" si="1"/>
        <v>-0.44922316677108187</v>
      </c>
      <c r="F17" s="13">
        <f t="shared" si="2"/>
        <v>0.3895454809779425</v>
      </c>
      <c r="G17" s="13">
        <f t="shared" si="3"/>
        <v>-0.94277465289393481</v>
      </c>
      <c r="I17" s="18" t="s">
        <v>242</v>
      </c>
      <c r="J17" s="21"/>
      <c r="K17" s="22"/>
      <c r="L17" s="22"/>
      <c r="M17" s="21"/>
      <c r="N17" s="23"/>
      <c r="U17" s="2"/>
      <c r="V17" s="2"/>
      <c r="W17" s="2"/>
      <c r="X17" s="2"/>
      <c r="Y17" s="4"/>
      <c r="Z17" s="4"/>
    </row>
    <row r="18" spans="1:26" x14ac:dyDescent="0.2">
      <c r="A18" s="13" t="s">
        <v>289</v>
      </c>
      <c r="B18" s="15">
        <v>14.461327857631758</v>
      </c>
      <c r="C18" s="13">
        <v>1</v>
      </c>
      <c r="D18" s="13">
        <f t="shared" si="0"/>
        <v>-0.75100700216815008</v>
      </c>
      <c r="E18" s="13">
        <f t="shared" si="1"/>
        <v>-0.75100700216815008</v>
      </c>
      <c r="F18" s="13">
        <f t="shared" si="2"/>
        <v>0.32060191969566804</v>
      </c>
      <c r="G18" s="13">
        <f t="shared" si="3"/>
        <v>-1.1375550510028147</v>
      </c>
      <c r="I18" s="18"/>
      <c r="J18" s="21"/>
      <c r="K18" s="22"/>
      <c r="L18" s="22"/>
      <c r="M18" s="23"/>
      <c r="N18" s="23"/>
      <c r="U18" s="2"/>
      <c r="V18" s="2"/>
      <c r="W18" s="2"/>
      <c r="X18" s="2"/>
      <c r="Y18" s="4"/>
      <c r="Z18" s="4"/>
    </row>
    <row r="19" spans="1:26" x14ac:dyDescent="0.2">
      <c r="A19" s="13" t="s">
        <v>290</v>
      </c>
      <c r="B19" s="15">
        <v>8.3778234086242307</v>
      </c>
      <c r="C19" s="13">
        <v>0</v>
      </c>
      <c r="D19" s="13">
        <f t="shared" si="0"/>
        <v>-0.22589840212720602</v>
      </c>
      <c r="E19" s="13">
        <f t="shared" si="1"/>
        <v>-0.22589840212720602</v>
      </c>
      <c r="F19" s="13">
        <f t="shared" si="2"/>
        <v>0.44376433888558026</v>
      </c>
      <c r="G19" s="13">
        <f t="shared" si="3"/>
        <v>-0.58656322360576929</v>
      </c>
      <c r="U19" s="2"/>
      <c r="V19" s="2"/>
      <c r="W19" s="2"/>
      <c r="X19" s="2"/>
      <c r="Y19" s="4"/>
      <c r="Z19" s="4"/>
    </row>
    <row r="20" spans="1:26" x14ac:dyDescent="0.2">
      <c r="A20" s="13" t="s">
        <v>291</v>
      </c>
      <c r="B20" s="15">
        <v>3.4524298425735798</v>
      </c>
      <c r="C20" s="13">
        <v>0</v>
      </c>
      <c r="D20" s="13">
        <f t="shared" si="0"/>
        <v>0.19924577945409866</v>
      </c>
      <c r="E20" s="13">
        <f t="shared" si="1"/>
        <v>0.19924577945409866</v>
      </c>
      <c r="F20" s="13">
        <f t="shared" si="2"/>
        <v>0.54964730821987384</v>
      </c>
      <c r="G20" s="13">
        <f t="shared" si="3"/>
        <v>-0.7977242436854779</v>
      </c>
      <c r="U20" s="2"/>
      <c r="V20" s="2"/>
      <c r="W20" s="2"/>
      <c r="X20" s="2"/>
      <c r="Y20" s="4"/>
      <c r="Z20" s="4"/>
    </row>
    <row r="21" spans="1:26" x14ac:dyDescent="0.2">
      <c r="A21" s="13" t="s">
        <v>292</v>
      </c>
      <c r="B21" s="15">
        <v>3.9014373716632442</v>
      </c>
      <c r="C21" s="13">
        <v>1</v>
      </c>
      <c r="D21" s="13">
        <f t="shared" si="0"/>
        <v>0.16048888908203979</v>
      </c>
      <c r="E21" s="13">
        <f t="shared" si="1"/>
        <v>0.16048888908203979</v>
      </c>
      <c r="F21" s="13">
        <f t="shared" si="2"/>
        <v>0.54003632555675085</v>
      </c>
      <c r="G21" s="13">
        <f t="shared" si="3"/>
        <v>-0.61611887213677308</v>
      </c>
    </row>
    <row r="22" spans="1:26" x14ac:dyDescent="0.2">
      <c r="A22" s="13" t="s">
        <v>293</v>
      </c>
      <c r="B22" s="15">
        <v>4.4982888432580426</v>
      </c>
      <c r="C22" s="13">
        <v>1</v>
      </c>
      <c r="D22" s="13">
        <f t="shared" si="0"/>
        <v>0.10897058358747364</v>
      </c>
      <c r="E22" s="13">
        <f t="shared" si="1"/>
        <v>0.10897058358747364</v>
      </c>
      <c r="F22" s="13">
        <f t="shared" si="2"/>
        <v>0.52721571993668204</v>
      </c>
      <c r="G22" s="13">
        <f t="shared" si="3"/>
        <v>-0.6401454784525652</v>
      </c>
    </row>
    <row r="23" spans="1:26" x14ac:dyDescent="0.2">
      <c r="A23" s="13" t="s">
        <v>294</v>
      </c>
      <c r="B23" s="15">
        <v>4.6050650239561941</v>
      </c>
      <c r="C23" s="13">
        <v>1</v>
      </c>
      <c r="D23" s="13">
        <f t="shared" si="0"/>
        <v>9.9754005998996254E-2</v>
      </c>
      <c r="E23" s="13">
        <f t="shared" si="1"/>
        <v>9.9754005998996254E-2</v>
      </c>
      <c r="F23" s="13">
        <f t="shared" si="2"/>
        <v>0.52491784209241699</v>
      </c>
      <c r="G23" s="13">
        <f t="shared" si="3"/>
        <v>-0.64451351988908601</v>
      </c>
      <c r="K23" s="5"/>
      <c r="L23" s="5"/>
    </row>
    <row r="24" spans="1:26" x14ac:dyDescent="0.2">
      <c r="A24" s="13" t="s">
        <v>295</v>
      </c>
      <c r="B24" s="15">
        <v>4.7008898015058183</v>
      </c>
      <c r="C24" s="13">
        <v>0</v>
      </c>
      <c r="D24" s="13">
        <f t="shared" si="0"/>
        <v>9.1482718419593378E-2</v>
      </c>
      <c r="E24" s="13">
        <f t="shared" si="1"/>
        <v>9.1482718419593378E-2</v>
      </c>
      <c r="F24" s="13">
        <f t="shared" si="2"/>
        <v>0.52285474238235352</v>
      </c>
      <c r="G24" s="13">
        <f t="shared" si="3"/>
        <v>-0.73993431114417219</v>
      </c>
    </row>
    <row r="25" spans="1:26" x14ac:dyDescent="0.2">
      <c r="A25" s="13" t="s">
        <v>296</v>
      </c>
      <c r="B25" s="15">
        <v>5.02943189596167</v>
      </c>
      <c r="C25" s="13">
        <v>1</v>
      </c>
      <c r="D25" s="13">
        <f t="shared" si="0"/>
        <v>6.3124018147355243E-2</v>
      </c>
      <c r="E25" s="13">
        <f t="shared" si="1"/>
        <v>6.3124018147355243E-2</v>
      </c>
      <c r="F25" s="13">
        <f t="shared" si="2"/>
        <v>0.51577576648665213</v>
      </c>
      <c r="G25" s="13">
        <f t="shared" si="3"/>
        <v>-0.66208316902198028</v>
      </c>
    </row>
    <row r="26" spans="1:26" x14ac:dyDescent="0.2">
      <c r="A26" s="13" t="s">
        <v>297</v>
      </c>
      <c r="B26" s="15">
        <v>9.7440109514031477</v>
      </c>
      <c r="C26" s="13">
        <v>1</v>
      </c>
      <c r="D26" s="13">
        <f t="shared" si="0"/>
        <v>-0.34382333075926308</v>
      </c>
      <c r="E26" s="13">
        <f t="shared" si="1"/>
        <v>-0.34382333075926308</v>
      </c>
      <c r="F26" s="13">
        <f t="shared" si="2"/>
        <v>0.41488104429454936</v>
      </c>
      <c r="G26" s="13">
        <f t="shared" si="3"/>
        <v>-0.87976344009470642</v>
      </c>
    </row>
    <row r="27" spans="1:26" x14ac:dyDescent="0.2">
      <c r="A27" s="13" t="s">
        <v>298</v>
      </c>
      <c r="B27" s="15">
        <v>9.7768651608487342</v>
      </c>
      <c r="C27" s="13">
        <v>1</v>
      </c>
      <c r="D27" s="13">
        <f t="shared" si="0"/>
        <v>-0.34665920078648704</v>
      </c>
      <c r="E27" s="13">
        <f t="shared" si="1"/>
        <v>-0.34665920078648704</v>
      </c>
      <c r="F27" s="13">
        <f t="shared" si="2"/>
        <v>0.41419278993353981</v>
      </c>
      <c r="G27" s="13">
        <f t="shared" si="3"/>
        <v>-0.88142373738234925</v>
      </c>
    </row>
    <row r="28" spans="1:26" x14ac:dyDescent="0.2">
      <c r="A28" s="13" t="s">
        <v>299</v>
      </c>
      <c r="B28" s="15">
        <v>6.6748802190280632</v>
      </c>
      <c r="C28" s="13">
        <v>1</v>
      </c>
      <c r="D28" s="13">
        <f t="shared" si="0"/>
        <v>-7.8905805716104505E-2</v>
      </c>
      <c r="E28" s="13">
        <f t="shared" si="1"/>
        <v>-7.8905805716104505E-2</v>
      </c>
      <c r="F28" s="13">
        <f t="shared" si="2"/>
        <v>0.48028377715054471</v>
      </c>
      <c r="G28" s="13">
        <f t="shared" si="3"/>
        <v>-0.73337814737452078</v>
      </c>
    </row>
    <row r="29" spans="1:26" x14ac:dyDescent="0.2">
      <c r="A29" s="13" t="s">
        <v>300</v>
      </c>
      <c r="B29" s="15">
        <v>10.425735797399042</v>
      </c>
      <c r="C29" s="13">
        <v>0</v>
      </c>
      <c r="D29" s="13">
        <f t="shared" si="0"/>
        <v>-0.40266763382415749</v>
      </c>
      <c r="E29" s="13">
        <f t="shared" si="1"/>
        <v>-0.40266763382415749</v>
      </c>
      <c r="F29" s="13">
        <f t="shared" si="2"/>
        <v>0.40067158126331792</v>
      </c>
      <c r="G29" s="13">
        <f t="shared" si="3"/>
        <v>-0.51194555275794951</v>
      </c>
    </row>
    <row r="30" spans="1:26" x14ac:dyDescent="0.2">
      <c r="A30" s="13" t="s">
        <v>301</v>
      </c>
      <c r="B30" s="15">
        <v>7.1978097193702943</v>
      </c>
      <c r="C30" s="13">
        <v>1</v>
      </c>
      <c r="D30" s="13">
        <f t="shared" si="0"/>
        <v>-0.12404340364941702</v>
      </c>
      <c r="E30" s="13">
        <f t="shared" si="1"/>
        <v>-0.12404340364941702</v>
      </c>
      <c r="F30" s="13">
        <f t="shared" si="2"/>
        <v>0.4690288510591123</v>
      </c>
      <c r="G30" s="13">
        <f t="shared" si="3"/>
        <v>-0.75709099631038623</v>
      </c>
    </row>
    <row r="31" spans="1:26" x14ac:dyDescent="0.2">
      <c r="A31" s="13" t="s">
        <v>302</v>
      </c>
      <c r="B31" s="15">
        <v>6.2751540041067759</v>
      </c>
      <c r="C31" s="13">
        <v>0</v>
      </c>
      <c r="D31" s="13">
        <f t="shared" si="0"/>
        <v>-4.4402720384881356E-2</v>
      </c>
      <c r="E31" s="13">
        <f t="shared" si="1"/>
        <v>-4.4402720384881356E-2</v>
      </c>
      <c r="F31" s="13">
        <f t="shared" si="2"/>
        <v>0.48890114338746132</v>
      </c>
      <c r="G31" s="13">
        <f t="shared" si="3"/>
        <v>-0.67119225032146257</v>
      </c>
    </row>
    <row r="32" spans="1:26" x14ac:dyDescent="0.2">
      <c r="A32" s="13" t="s">
        <v>303</v>
      </c>
      <c r="B32" s="15">
        <v>6.7323750855578375</v>
      </c>
      <c r="C32" s="13">
        <v>1</v>
      </c>
      <c r="D32" s="13">
        <f t="shared" si="0"/>
        <v>-8.3868578263746274E-2</v>
      </c>
      <c r="E32" s="13">
        <f t="shared" si="1"/>
        <v>-8.3868578263746274E-2</v>
      </c>
      <c r="F32" s="13">
        <f t="shared" si="2"/>
        <v>0.4790451369290511</v>
      </c>
      <c r="G32" s="13">
        <f t="shared" si="3"/>
        <v>-0.73596045442608082</v>
      </c>
    </row>
    <row r="33" spans="1:11" x14ac:dyDescent="0.2">
      <c r="A33" s="13" t="s">
        <v>304</v>
      </c>
      <c r="B33" s="15">
        <v>10.22861054072553</v>
      </c>
      <c r="C33" s="13">
        <v>0</v>
      </c>
      <c r="D33" s="13">
        <f t="shared" si="0"/>
        <v>-0.38565241366081449</v>
      </c>
      <c r="E33" s="13">
        <f t="shared" si="1"/>
        <v>-0.38565241366081449</v>
      </c>
      <c r="F33" s="13">
        <f t="shared" si="2"/>
        <v>0.40476433023999403</v>
      </c>
      <c r="G33" s="13">
        <f t="shared" si="3"/>
        <v>-0.51879786822665952</v>
      </c>
    </row>
    <row r="34" spans="1:11" x14ac:dyDescent="0.2">
      <c r="A34" s="13" t="s">
        <v>305</v>
      </c>
      <c r="B34" s="15">
        <v>9.3634496919917858</v>
      </c>
      <c r="C34" s="13">
        <v>1</v>
      </c>
      <c r="D34" s="13">
        <f t="shared" si="0"/>
        <v>-0.31097450294392048</v>
      </c>
      <c r="E34" s="13">
        <f t="shared" si="1"/>
        <v>-0.31097450294392048</v>
      </c>
      <c r="F34" s="13">
        <f t="shared" si="2"/>
        <v>0.42287689159300851</v>
      </c>
      <c r="G34" s="13">
        <f t="shared" si="3"/>
        <v>-0.86067417871832552</v>
      </c>
    </row>
    <row r="35" spans="1:11" x14ac:dyDescent="0.2">
      <c r="A35" s="13" t="s">
        <v>306</v>
      </c>
      <c r="B35" s="15">
        <v>7.137577002053388</v>
      </c>
      <c r="C35" s="13">
        <v>1</v>
      </c>
      <c r="D35" s="13">
        <f t="shared" si="0"/>
        <v>-0.11884430859950668</v>
      </c>
      <c r="E35" s="13">
        <f t="shared" si="1"/>
        <v>-0.11884430859950668</v>
      </c>
      <c r="F35" s="13">
        <f t="shared" si="2"/>
        <v>0.47032384339203648</v>
      </c>
      <c r="G35" s="13">
        <f t="shared" si="3"/>
        <v>-0.75433379305548587</v>
      </c>
    </row>
    <row r="36" spans="1:11" x14ac:dyDescent="0.2">
      <c r="A36" s="13" t="s">
        <v>307</v>
      </c>
      <c r="B36" s="15">
        <v>6.7871321013004788</v>
      </c>
      <c r="C36" s="13">
        <v>0</v>
      </c>
      <c r="D36" s="13">
        <f t="shared" si="0"/>
        <v>-8.859502830911925E-2</v>
      </c>
      <c r="E36" s="13">
        <f t="shared" si="1"/>
        <v>-8.859502830911925E-2</v>
      </c>
      <c r="F36" s="13">
        <f t="shared" si="2"/>
        <v>0.47786571883931184</v>
      </c>
      <c r="G36" s="13">
        <f t="shared" si="3"/>
        <v>-0.64983048057810988</v>
      </c>
      <c r="K36" s="5"/>
    </row>
    <row r="37" spans="1:11" x14ac:dyDescent="0.2">
      <c r="A37" s="13" t="s">
        <v>308</v>
      </c>
      <c r="B37" s="15">
        <v>7.0828199863107457</v>
      </c>
      <c r="C37" s="13">
        <v>0</v>
      </c>
      <c r="D37" s="13">
        <f t="shared" si="0"/>
        <v>-0.11411785855413359</v>
      </c>
      <c r="E37" s="13">
        <f t="shared" si="1"/>
        <v>-0.11411785855413359</v>
      </c>
      <c r="F37" s="13">
        <f t="shared" si="2"/>
        <v>0.47150145642356078</v>
      </c>
      <c r="G37" s="13">
        <f t="shared" si="3"/>
        <v>-0.63771522944396875</v>
      </c>
    </row>
    <row r="38" spans="1:11" x14ac:dyDescent="0.2">
      <c r="A38" s="13" t="s">
        <v>309</v>
      </c>
      <c r="B38" s="15">
        <v>7.5154004106776178</v>
      </c>
      <c r="C38" s="13">
        <v>1</v>
      </c>
      <c r="D38" s="13">
        <f t="shared" si="0"/>
        <v>-0.15145681391258059</v>
      </c>
      <c r="E38" s="13">
        <f t="shared" si="1"/>
        <v>-0.15145681391258059</v>
      </c>
      <c r="F38" s="13">
        <f t="shared" si="2"/>
        <v>0.46220801197574879</v>
      </c>
      <c r="G38" s="13">
        <f t="shared" si="3"/>
        <v>-0.77174024685733045</v>
      </c>
    </row>
    <row r="39" spans="1:11" x14ac:dyDescent="0.2">
      <c r="A39" s="13" t="s">
        <v>310</v>
      </c>
      <c r="B39" s="15">
        <v>11.143052703627653</v>
      </c>
      <c r="C39" s="13">
        <v>0</v>
      </c>
      <c r="D39" s="13">
        <f t="shared" si="0"/>
        <v>-0.46458412941854432</v>
      </c>
      <c r="E39" s="13">
        <f t="shared" si="1"/>
        <v>-0.46458412941854432</v>
      </c>
      <c r="F39" s="13">
        <f t="shared" si="2"/>
        <v>0.38589890594687198</v>
      </c>
      <c r="G39" s="13">
        <f t="shared" si="3"/>
        <v>-0.48759571609304081</v>
      </c>
    </row>
    <row r="40" spans="1:11" x14ac:dyDescent="0.2">
      <c r="A40" s="13" t="s">
        <v>311</v>
      </c>
      <c r="B40" s="15">
        <v>6.9623545516769338</v>
      </c>
      <c r="C40" s="13">
        <v>1</v>
      </c>
      <c r="D40" s="13">
        <f t="shared" si="0"/>
        <v>-0.10371966845431302</v>
      </c>
      <c r="E40" s="13">
        <f t="shared" si="1"/>
        <v>-0.10371966845431302</v>
      </c>
      <c r="F40" s="13">
        <f t="shared" si="2"/>
        <v>0.47409330357934543</v>
      </c>
      <c r="G40" s="13">
        <f t="shared" si="3"/>
        <v>-0.74635113366370121</v>
      </c>
    </row>
    <row r="41" spans="1:11" x14ac:dyDescent="0.2">
      <c r="A41" s="13" t="s">
        <v>312</v>
      </c>
      <c r="B41" s="15">
        <v>10.11088295687885</v>
      </c>
      <c r="C41" s="13">
        <v>1</v>
      </c>
      <c r="D41" s="13">
        <f t="shared" si="0"/>
        <v>-0.37549054606326249</v>
      </c>
      <c r="E41" s="13">
        <f t="shared" si="1"/>
        <v>-0.37549054606326249</v>
      </c>
      <c r="F41" s="13">
        <f t="shared" si="2"/>
        <v>0.40721498128296407</v>
      </c>
      <c r="G41" s="13">
        <f t="shared" si="3"/>
        <v>-0.89841402345264409</v>
      </c>
    </row>
    <row r="42" spans="1:11" x14ac:dyDescent="0.2">
      <c r="A42" s="13" t="s">
        <v>313</v>
      </c>
      <c r="B42" s="15">
        <v>6.4722792607802875</v>
      </c>
      <c r="C42" s="13">
        <v>0</v>
      </c>
      <c r="D42" s="13">
        <f t="shared" si="0"/>
        <v>-6.1417940548224248E-2</v>
      </c>
      <c r="E42" s="13">
        <f t="shared" si="1"/>
        <v>-6.1417940548224248E-2</v>
      </c>
      <c r="F42" s="13">
        <f t="shared" si="2"/>
        <v>0.48465033967855159</v>
      </c>
      <c r="G42" s="13">
        <f t="shared" si="3"/>
        <v>-0.6629096566216085</v>
      </c>
    </row>
    <row r="43" spans="1:11" x14ac:dyDescent="0.2">
      <c r="A43" s="13" t="s">
        <v>314</v>
      </c>
      <c r="B43" s="15">
        <v>9.9986310746064344</v>
      </c>
      <c r="C43" s="13">
        <v>0</v>
      </c>
      <c r="D43" s="13">
        <f t="shared" si="0"/>
        <v>-0.36580132347024785</v>
      </c>
      <c r="E43" s="13">
        <f t="shared" si="1"/>
        <v>-0.36580132347024785</v>
      </c>
      <c r="F43" s="13">
        <f t="shared" si="2"/>
        <v>0.40955595809363343</v>
      </c>
      <c r="G43" s="13">
        <f t="shared" si="3"/>
        <v>-0.526880411753196</v>
      </c>
    </row>
    <row r="44" spans="1:11" x14ac:dyDescent="0.2">
      <c r="A44" s="13" t="s">
        <v>315</v>
      </c>
      <c r="B44" s="15">
        <v>9.3579739904175216</v>
      </c>
      <c r="C44" s="13">
        <v>1</v>
      </c>
      <c r="D44" s="13">
        <f t="shared" si="0"/>
        <v>-0.31050185793938323</v>
      </c>
      <c r="E44" s="13">
        <f t="shared" si="1"/>
        <v>-0.31050185793938323</v>
      </c>
      <c r="F44" s="13">
        <f t="shared" si="2"/>
        <v>0.4229922457667411</v>
      </c>
      <c r="G44" s="13">
        <f t="shared" si="3"/>
        <v>-0.86040143162459004</v>
      </c>
    </row>
    <row r="45" spans="1:11" x14ac:dyDescent="0.2">
      <c r="A45" s="13" t="s">
        <v>316</v>
      </c>
      <c r="B45" s="15">
        <v>6.3107460643394937</v>
      </c>
      <c r="C45" s="13">
        <v>1</v>
      </c>
      <c r="D45" s="13">
        <f t="shared" si="0"/>
        <v>-4.747491291437389E-2</v>
      </c>
      <c r="E45" s="13">
        <f t="shared" si="1"/>
        <v>-4.747491291437389E-2</v>
      </c>
      <c r="F45" s="13">
        <f t="shared" si="2"/>
        <v>0.48813350048067922</v>
      </c>
      <c r="G45" s="13">
        <f t="shared" si="3"/>
        <v>-0.71716634398272894</v>
      </c>
    </row>
    <row r="46" spans="1:11" x14ac:dyDescent="0.2">
      <c r="A46" s="13" t="s">
        <v>317</v>
      </c>
      <c r="B46" s="15">
        <v>10.628336755646817</v>
      </c>
      <c r="C46" s="13">
        <v>0</v>
      </c>
      <c r="D46" s="13">
        <f t="shared" si="0"/>
        <v>-0.42015549899203775</v>
      </c>
      <c r="E46" s="13">
        <f t="shared" si="1"/>
        <v>-0.42015549899203775</v>
      </c>
      <c r="F46" s="13">
        <f t="shared" si="2"/>
        <v>0.39647954119105139</v>
      </c>
      <c r="G46" s="13">
        <f t="shared" si="3"/>
        <v>-0.50497533875577372</v>
      </c>
    </row>
    <row r="47" spans="1:11" x14ac:dyDescent="0.2">
      <c r="A47" s="13" t="s">
        <v>318</v>
      </c>
      <c r="B47" s="15">
        <v>10.710472279260781</v>
      </c>
      <c r="C47" s="13">
        <v>1</v>
      </c>
      <c r="D47" s="13">
        <f t="shared" si="0"/>
        <v>-0.42724517406009732</v>
      </c>
      <c r="E47" s="13">
        <f t="shared" si="1"/>
        <v>-0.42724517406009732</v>
      </c>
      <c r="F47" s="13">
        <f t="shared" si="2"/>
        <v>0.39478435006939444</v>
      </c>
      <c r="G47" s="13">
        <f t="shared" si="3"/>
        <v>-0.9294156123569457</v>
      </c>
    </row>
    <row r="48" spans="1:11" x14ac:dyDescent="0.2">
      <c r="A48" s="13" t="s">
        <v>319</v>
      </c>
      <c r="B48" s="15">
        <v>11.236139630390143</v>
      </c>
      <c r="C48" s="13">
        <v>1</v>
      </c>
      <c r="D48" s="13">
        <f t="shared" si="0"/>
        <v>-0.4726190944956784</v>
      </c>
      <c r="E48" s="13">
        <f t="shared" si="1"/>
        <v>-0.4726190944956784</v>
      </c>
      <c r="F48" s="13">
        <f t="shared" si="2"/>
        <v>0.38399652670029205</v>
      </c>
      <c r="G48" s="13">
        <f t="shared" si="3"/>
        <v>-0.95712177148663968</v>
      </c>
    </row>
    <row r="49" spans="1:7" x14ac:dyDescent="0.2">
      <c r="A49" s="13" t="s">
        <v>320</v>
      </c>
      <c r="B49" s="15">
        <v>6.6392881587953454</v>
      </c>
      <c r="C49" s="13">
        <v>0</v>
      </c>
      <c r="D49" s="13">
        <f t="shared" si="0"/>
        <v>-7.5833613186612081E-2</v>
      </c>
      <c r="E49" s="13">
        <f t="shared" si="1"/>
        <v>-7.5833613186612081E-2</v>
      </c>
      <c r="F49" s="13">
        <f t="shared" si="2"/>
        <v>0.48105067688071101</v>
      </c>
      <c r="G49" s="13">
        <f t="shared" si="3"/>
        <v>-0.6559490438991028</v>
      </c>
    </row>
    <row r="50" spans="1:7" x14ac:dyDescent="0.2">
      <c r="A50" s="13" t="s">
        <v>321</v>
      </c>
      <c r="B50" s="15">
        <v>6.8555783709787814</v>
      </c>
      <c r="C50" s="13">
        <v>1</v>
      </c>
      <c r="D50" s="13">
        <f t="shared" si="0"/>
        <v>-9.4503090865835526E-2</v>
      </c>
      <c r="E50" s="13">
        <f t="shared" si="1"/>
        <v>-9.4503090865835526E-2</v>
      </c>
      <c r="F50" s="13">
        <f t="shared" si="2"/>
        <v>0.47639179474937715</v>
      </c>
      <c r="G50" s="13">
        <f t="shared" si="3"/>
        <v>-0.74151466509730812</v>
      </c>
    </row>
    <row r="51" spans="1:7" x14ac:dyDescent="0.2">
      <c r="A51" s="13" t="s">
        <v>322</v>
      </c>
      <c r="B51" s="15">
        <v>10.091718001368925</v>
      </c>
      <c r="C51" s="13">
        <v>0</v>
      </c>
      <c r="D51" s="13">
        <f t="shared" si="0"/>
        <v>-0.37383628854738193</v>
      </c>
      <c r="E51" s="13">
        <f t="shared" si="1"/>
        <v>-0.37383628854738193</v>
      </c>
      <c r="F51" s="13">
        <f t="shared" si="2"/>
        <v>0.40761436527071909</v>
      </c>
      <c r="G51" s="13">
        <f t="shared" si="3"/>
        <v>-0.52359744615786485</v>
      </c>
    </row>
    <row r="52" spans="1:7" x14ac:dyDescent="0.2">
      <c r="A52" s="13" t="s">
        <v>323</v>
      </c>
      <c r="B52" s="15">
        <v>8.4982888432580417</v>
      </c>
      <c r="C52" s="13">
        <v>1</v>
      </c>
      <c r="D52" s="13">
        <f t="shared" si="0"/>
        <v>-0.23629659222702659</v>
      </c>
      <c r="E52" s="13">
        <f t="shared" si="1"/>
        <v>-0.23629659222702659</v>
      </c>
      <c r="F52" s="13">
        <f t="shared" si="2"/>
        <v>0.4411991981886294</v>
      </c>
      <c r="G52" s="13">
        <f t="shared" si="3"/>
        <v>-0.81825880894662273</v>
      </c>
    </row>
    <row r="53" spans="1:7" x14ac:dyDescent="0.2">
      <c r="A53" s="13" t="s">
        <v>324</v>
      </c>
      <c r="B53" s="15">
        <v>12.366872005475702</v>
      </c>
      <c r="C53" s="13">
        <v>0</v>
      </c>
      <c r="D53" s="13">
        <f t="shared" si="0"/>
        <v>-0.57022028793263169</v>
      </c>
      <c r="E53" s="13">
        <f t="shared" si="1"/>
        <v>-0.57022028793263169</v>
      </c>
      <c r="F53" s="13">
        <f t="shared" si="2"/>
        <v>0.36118599611426788</v>
      </c>
      <c r="G53" s="13">
        <f t="shared" si="3"/>
        <v>-0.44814194070603142</v>
      </c>
    </row>
    <row r="54" spans="1:7" x14ac:dyDescent="0.2">
      <c r="A54" s="13" t="s">
        <v>325</v>
      </c>
      <c r="B54" s="15">
        <v>6.9842573579739904</v>
      </c>
      <c r="C54" s="13">
        <v>0</v>
      </c>
      <c r="D54" s="13">
        <f t="shared" si="0"/>
        <v>-0.10561024847246214</v>
      </c>
      <c r="E54" s="13">
        <f t="shared" si="1"/>
        <v>-0.10561024847246214</v>
      </c>
      <c r="F54" s="13">
        <f t="shared" si="2"/>
        <v>0.47362195067730944</v>
      </c>
      <c r="G54" s="13">
        <f t="shared" si="3"/>
        <v>-0.64173559945543213</v>
      </c>
    </row>
    <row r="55" spans="1:7" x14ac:dyDescent="0.2">
      <c r="A55" s="13" t="s">
        <v>326</v>
      </c>
      <c r="B55" s="15">
        <v>10.954140999315538</v>
      </c>
      <c r="C55" s="13">
        <v>0</v>
      </c>
      <c r="D55" s="13">
        <f t="shared" si="0"/>
        <v>-0.44827787676200737</v>
      </c>
      <c r="E55" s="13">
        <f t="shared" si="1"/>
        <v>-0.44827787676200737</v>
      </c>
      <c r="F55" s="13">
        <f t="shared" si="2"/>
        <v>0.38977029420867032</v>
      </c>
      <c r="G55" s="13">
        <f t="shared" si="3"/>
        <v>-0.49391982582725757</v>
      </c>
    </row>
    <row r="56" spans="1:7" x14ac:dyDescent="0.2">
      <c r="A56" s="13" t="s">
        <v>327</v>
      </c>
      <c r="B56" s="15">
        <v>11.104722792607802</v>
      </c>
      <c r="C56" s="13">
        <v>0</v>
      </c>
      <c r="D56" s="13">
        <f t="shared" si="0"/>
        <v>-0.46127561438678311</v>
      </c>
      <c r="E56" s="13">
        <f t="shared" si="1"/>
        <v>-0.46127561438678311</v>
      </c>
      <c r="F56" s="13">
        <f t="shared" si="2"/>
        <v>0.38668325633107503</v>
      </c>
      <c r="G56" s="13">
        <f t="shared" si="3"/>
        <v>-0.48887376577891228</v>
      </c>
    </row>
    <row r="57" spans="1:7" x14ac:dyDescent="0.2">
      <c r="A57" s="13" t="s">
        <v>328</v>
      </c>
      <c r="B57" s="15">
        <v>10.956878850102669</v>
      </c>
      <c r="C57" s="13">
        <v>0</v>
      </c>
      <c r="D57" s="13">
        <f t="shared" si="0"/>
        <v>-0.44851419926427594</v>
      </c>
      <c r="E57" s="13">
        <f t="shared" si="1"/>
        <v>-0.44851419926427594</v>
      </c>
      <c r="F57" s="13">
        <f t="shared" si="2"/>
        <v>0.38971408650493133</v>
      </c>
      <c r="G57" s="13">
        <f t="shared" si="3"/>
        <v>-0.4938277209776506</v>
      </c>
    </row>
    <row r="58" spans="1:7" x14ac:dyDescent="0.2">
      <c r="A58" s="13" t="s">
        <v>329</v>
      </c>
      <c r="B58" s="15">
        <v>11.627652292950033</v>
      </c>
      <c r="C58" s="13">
        <v>1</v>
      </c>
      <c r="D58" s="13">
        <f t="shared" si="0"/>
        <v>-0.50641321232009551</v>
      </c>
      <c r="E58" s="13">
        <f t="shared" si="1"/>
        <v>-0.50641321232009551</v>
      </c>
      <c r="F58" s="13">
        <f t="shared" si="2"/>
        <v>0.37603472795952653</v>
      </c>
      <c r="G58" s="13">
        <f t="shared" si="3"/>
        <v>-0.9780737782628266</v>
      </c>
    </row>
    <row r="59" spans="1:7" x14ac:dyDescent="0.2">
      <c r="A59" s="13" t="s">
        <v>330</v>
      </c>
      <c r="B59" s="15">
        <v>7.1430527036276521</v>
      </c>
      <c r="C59" s="13">
        <v>1</v>
      </c>
      <c r="D59" s="13">
        <f t="shared" si="0"/>
        <v>-0.11931695360404393</v>
      </c>
      <c r="E59" s="13">
        <f t="shared" si="1"/>
        <v>-0.11931695360404393</v>
      </c>
      <c r="F59" s="13">
        <f t="shared" si="2"/>
        <v>0.47020610004089092</v>
      </c>
      <c r="G59" s="13">
        <f t="shared" si="3"/>
        <v>-0.75458416967046293</v>
      </c>
    </row>
    <row r="60" spans="1:7" x14ac:dyDescent="0.2">
      <c r="A60" s="13" t="s">
        <v>331</v>
      </c>
      <c r="B60" s="15">
        <v>12.917180013689254</v>
      </c>
      <c r="C60" s="13">
        <v>0</v>
      </c>
      <c r="D60" s="13">
        <f t="shared" si="0"/>
        <v>-0.61772111088863069</v>
      </c>
      <c r="E60" s="13">
        <f t="shared" si="1"/>
        <v>-0.61772111088863069</v>
      </c>
      <c r="F60" s="13">
        <f t="shared" si="2"/>
        <v>0.35029992644167318</v>
      </c>
      <c r="G60" s="13">
        <f t="shared" si="3"/>
        <v>-0.43124444787674665</v>
      </c>
    </row>
    <row r="61" spans="1:7" x14ac:dyDescent="0.2">
      <c r="A61" s="13" t="s">
        <v>332</v>
      </c>
      <c r="B61" s="15">
        <v>13.010266940451745</v>
      </c>
      <c r="C61" s="13">
        <v>1</v>
      </c>
      <c r="D61" s="13">
        <f t="shared" si="0"/>
        <v>-0.62575607596576477</v>
      </c>
      <c r="E61" s="13">
        <f t="shared" si="1"/>
        <v>-0.62575607596576477</v>
      </c>
      <c r="F61" s="13">
        <f t="shared" si="2"/>
        <v>0.34847345640820399</v>
      </c>
      <c r="G61" s="13">
        <f t="shared" si="3"/>
        <v>-1.0541932169385084</v>
      </c>
    </row>
    <row r="62" spans="1:7" x14ac:dyDescent="0.2">
      <c r="A62" s="13" t="s">
        <v>333</v>
      </c>
      <c r="B62" s="15">
        <v>7.3702943189596164</v>
      </c>
      <c r="C62" s="13">
        <v>1</v>
      </c>
      <c r="D62" s="13">
        <f t="shared" si="0"/>
        <v>-0.1389317212923421</v>
      </c>
      <c r="E62" s="13">
        <f t="shared" si="1"/>
        <v>-0.1389317212923421</v>
      </c>
      <c r="F62" s="13">
        <f t="shared" si="2"/>
        <v>0.46532283003613323</v>
      </c>
      <c r="G62" s="13">
        <f t="shared" si="3"/>
        <v>-0.76502385613825796</v>
      </c>
    </row>
    <row r="63" spans="1:7" x14ac:dyDescent="0.2">
      <c r="A63" s="13" t="s">
        <v>334</v>
      </c>
      <c r="B63" s="15">
        <v>14.30527036276523</v>
      </c>
      <c r="C63" s="13">
        <v>1</v>
      </c>
      <c r="D63" s="13">
        <f t="shared" si="0"/>
        <v>-0.73753661953883709</v>
      </c>
      <c r="E63" s="13">
        <f t="shared" si="1"/>
        <v>-0.73753661953883709</v>
      </c>
      <c r="F63" s="13">
        <f t="shared" si="2"/>
        <v>0.32354305193959998</v>
      </c>
      <c r="G63" s="13">
        <f t="shared" si="3"/>
        <v>-1.1284230921659397</v>
      </c>
    </row>
    <row r="64" spans="1:7" x14ac:dyDescent="0.2">
      <c r="A64" s="13" t="s">
        <v>335</v>
      </c>
      <c r="B64" s="15">
        <v>12.054757015742641</v>
      </c>
      <c r="C64" s="13">
        <v>1</v>
      </c>
      <c r="D64" s="13">
        <f t="shared" si="0"/>
        <v>-0.54327952267400526</v>
      </c>
      <c r="E64" s="13">
        <f t="shared" si="1"/>
        <v>-0.54327952267400526</v>
      </c>
      <c r="F64" s="13">
        <f t="shared" si="2"/>
        <v>0.36742501203498129</v>
      </c>
      <c r="G64" s="13">
        <f t="shared" si="3"/>
        <v>-1.0012360300344563</v>
      </c>
    </row>
    <row r="65" spans="1:7" x14ac:dyDescent="0.2">
      <c r="A65" s="13" t="s">
        <v>336</v>
      </c>
      <c r="B65" s="15">
        <v>7.0417522245037647</v>
      </c>
      <c r="C65" s="13">
        <v>1</v>
      </c>
      <c r="D65" s="13">
        <f t="shared" si="0"/>
        <v>-0.11057302102010391</v>
      </c>
      <c r="E65" s="13">
        <f t="shared" si="1"/>
        <v>-0.11057302102010391</v>
      </c>
      <c r="F65" s="13">
        <f t="shared" si="2"/>
        <v>0.47238487512732402</v>
      </c>
      <c r="G65" s="13">
        <f t="shared" si="3"/>
        <v>-0.7499612122601329</v>
      </c>
    </row>
    <row r="66" spans="1:7" x14ac:dyDescent="0.2">
      <c r="A66" s="13" t="s">
        <v>337</v>
      </c>
      <c r="B66" s="15">
        <v>18.165639972621491</v>
      </c>
      <c r="C66" s="13">
        <v>1</v>
      </c>
      <c r="D66" s="13">
        <f t="shared" ref="D66:D129" si="4">$J$2+$J$3*B66</f>
        <v>-1.070751347737636</v>
      </c>
      <c r="E66" s="13">
        <f t="shared" si="1"/>
        <v>-1.070751347737636</v>
      </c>
      <c r="F66" s="13">
        <f t="shared" si="2"/>
        <v>0.25526022486953975</v>
      </c>
      <c r="G66" s="13">
        <f t="shared" si="3"/>
        <v>-1.3654717644848646</v>
      </c>
    </row>
    <row r="67" spans="1:7" x14ac:dyDescent="0.2">
      <c r="A67" s="13" t="s">
        <v>338</v>
      </c>
      <c r="B67" s="15">
        <v>7.7371663244353179</v>
      </c>
      <c r="C67" s="13">
        <v>0</v>
      </c>
      <c r="D67" s="13">
        <f t="shared" si="4"/>
        <v>-0.1705989365963414</v>
      </c>
      <c r="E67" s="13">
        <f t="shared" ref="E67:E130" si="5">MIN(MAX(D67,-35),35)</f>
        <v>-0.1705989365963414</v>
      </c>
      <c r="F67" s="13">
        <f t="shared" ref="F67:F130" si="6">1/(1+EXP(-E67))</f>
        <v>0.45745340549554275</v>
      </c>
      <c r="G67" s="13">
        <f t="shared" ref="G67:G130" si="7">C67*LN(F67)+(1-C67)*LN(1-F67)</f>
        <v>-0.61148130876824869</v>
      </c>
    </row>
    <row r="68" spans="1:7" x14ac:dyDescent="0.2">
      <c r="A68" s="13" t="s">
        <v>339</v>
      </c>
      <c r="B68" s="15">
        <v>8.424366872005475</v>
      </c>
      <c r="C68" s="13">
        <v>0</v>
      </c>
      <c r="D68" s="13">
        <f t="shared" si="4"/>
        <v>-0.22991588466577295</v>
      </c>
      <c r="E68" s="13">
        <f t="shared" si="5"/>
        <v>-0.22991588466577295</v>
      </c>
      <c r="F68" s="13">
        <f t="shared" si="6"/>
        <v>0.442772898662322</v>
      </c>
      <c r="G68" s="13">
        <f t="shared" si="7"/>
        <v>-0.58478239982125324</v>
      </c>
    </row>
    <row r="69" spans="1:7" x14ac:dyDescent="0.2">
      <c r="A69" s="13" t="s">
        <v>340</v>
      </c>
      <c r="B69" s="15">
        <v>15.622176591375769</v>
      </c>
      <c r="C69" s="13">
        <v>1</v>
      </c>
      <c r="D69" s="13">
        <f t="shared" si="4"/>
        <v>-0.85120774313005865</v>
      </c>
      <c r="E69" s="13">
        <f t="shared" si="5"/>
        <v>-0.85120774313005865</v>
      </c>
      <c r="F69" s="13">
        <f t="shared" si="6"/>
        <v>0.29917956722836275</v>
      </c>
      <c r="G69" s="13">
        <f t="shared" si="7"/>
        <v>-1.2067113265628302</v>
      </c>
    </row>
    <row r="70" spans="1:7" x14ac:dyDescent="0.2">
      <c r="A70" s="13" t="s">
        <v>341</v>
      </c>
      <c r="B70" s="15">
        <v>10.239561943874058</v>
      </c>
      <c r="C70" s="13">
        <v>1</v>
      </c>
      <c r="D70" s="13">
        <f t="shared" si="4"/>
        <v>-0.3865977036698891</v>
      </c>
      <c r="E70" s="13">
        <f t="shared" si="5"/>
        <v>-0.3865977036698891</v>
      </c>
      <c r="F70" s="13">
        <f t="shared" si="6"/>
        <v>0.40453660187832802</v>
      </c>
      <c r="G70" s="13">
        <f t="shared" si="7"/>
        <v>-0.90501305985704938</v>
      </c>
    </row>
    <row r="71" spans="1:7" x14ac:dyDescent="0.2">
      <c r="A71" s="13" t="s">
        <v>342</v>
      </c>
      <c r="B71" s="15">
        <v>7.6906228610540728</v>
      </c>
      <c r="C71" s="13">
        <v>1</v>
      </c>
      <c r="D71" s="13">
        <f t="shared" si="4"/>
        <v>-0.16658145405777436</v>
      </c>
      <c r="E71" s="13">
        <f t="shared" si="5"/>
        <v>-0.16658145405777436</v>
      </c>
      <c r="F71" s="13">
        <f t="shared" si="6"/>
        <v>0.45845067275400991</v>
      </c>
      <c r="G71" s="13">
        <f t="shared" si="7"/>
        <v>-0.77990257703390686</v>
      </c>
    </row>
    <row r="72" spans="1:7" x14ac:dyDescent="0.2">
      <c r="A72" s="13" t="s">
        <v>343</v>
      </c>
      <c r="B72" s="15">
        <v>11.167693360711841</v>
      </c>
      <c r="C72" s="13">
        <v>0</v>
      </c>
      <c r="D72" s="13">
        <f t="shared" si="4"/>
        <v>-0.46671103193896213</v>
      </c>
      <c r="E72" s="13">
        <f t="shared" si="5"/>
        <v>-0.46671103193896213</v>
      </c>
      <c r="F72" s="13">
        <f t="shared" si="6"/>
        <v>0.38539499306808095</v>
      </c>
      <c r="G72" s="13">
        <f t="shared" si="7"/>
        <v>-0.48677548266758752</v>
      </c>
    </row>
    <row r="73" spans="1:7" x14ac:dyDescent="0.2">
      <c r="A73" s="13" t="s">
        <v>344</v>
      </c>
      <c r="B73" s="15">
        <v>12</v>
      </c>
      <c r="C73" s="13">
        <v>1</v>
      </c>
      <c r="D73" s="13">
        <f t="shared" si="4"/>
        <v>-0.53855307262863228</v>
      </c>
      <c r="E73" s="13">
        <f t="shared" si="5"/>
        <v>-0.53855307262863228</v>
      </c>
      <c r="F73" s="13">
        <f t="shared" si="6"/>
        <v>0.36852423859700606</v>
      </c>
      <c r="G73" s="13">
        <f t="shared" si="7"/>
        <v>-0.99824879313326842</v>
      </c>
    </row>
    <row r="74" spans="1:7" x14ac:dyDescent="0.2">
      <c r="A74" s="13" t="s">
        <v>345</v>
      </c>
      <c r="B74" s="15">
        <v>15.748117727583846</v>
      </c>
      <c r="C74" s="13">
        <v>0</v>
      </c>
      <c r="D74" s="13">
        <f t="shared" si="4"/>
        <v>-0.86207857823441647</v>
      </c>
      <c r="E74" s="13">
        <f t="shared" si="5"/>
        <v>-0.86207857823441647</v>
      </c>
      <c r="F74" s="13">
        <f t="shared" si="6"/>
        <v>0.29690525410737967</v>
      </c>
      <c r="G74" s="13">
        <f t="shared" si="7"/>
        <v>-0.35226362257891464</v>
      </c>
    </row>
    <row r="75" spans="1:7" x14ac:dyDescent="0.2">
      <c r="A75" s="13" t="s">
        <v>346</v>
      </c>
      <c r="B75" s="15">
        <v>8.7474332648870643</v>
      </c>
      <c r="C75" s="13">
        <v>0</v>
      </c>
      <c r="D75" s="13">
        <f t="shared" si="4"/>
        <v>-0.257801939933474</v>
      </c>
      <c r="E75" s="13">
        <f t="shared" si="5"/>
        <v>-0.257801939933474</v>
      </c>
      <c r="F75" s="13">
        <f t="shared" si="6"/>
        <v>0.43590411660852246</v>
      </c>
      <c r="G75" s="13">
        <f t="shared" si="7"/>
        <v>-0.57253103592020471</v>
      </c>
    </row>
    <row r="76" spans="1:7" x14ac:dyDescent="0.2">
      <c r="A76" s="13" t="s">
        <v>347</v>
      </c>
      <c r="B76" s="15">
        <v>9.897330595482547</v>
      </c>
      <c r="C76" s="13">
        <v>0</v>
      </c>
      <c r="D76" s="13">
        <f t="shared" si="4"/>
        <v>-0.35705739088630772</v>
      </c>
      <c r="E76" s="13">
        <f t="shared" si="5"/>
        <v>-0.35705739088630772</v>
      </c>
      <c r="F76" s="13">
        <f t="shared" si="6"/>
        <v>0.41167207480059215</v>
      </c>
      <c r="G76" s="13">
        <f t="shared" si="7"/>
        <v>-0.53047079062072311</v>
      </c>
    </row>
    <row r="77" spans="1:7" x14ac:dyDescent="0.2">
      <c r="A77" s="13" t="s">
        <v>348</v>
      </c>
      <c r="B77" s="15">
        <v>4.6050650239561941</v>
      </c>
      <c r="C77" s="13">
        <v>0</v>
      </c>
      <c r="D77" s="13">
        <f t="shared" si="4"/>
        <v>9.9754005998996254E-2</v>
      </c>
      <c r="E77" s="13">
        <f t="shared" si="5"/>
        <v>9.9754005998996254E-2</v>
      </c>
      <c r="F77" s="13">
        <f t="shared" si="6"/>
        <v>0.52491784209241699</v>
      </c>
      <c r="G77" s="13">
        <f t="shared" si="7"/>
        <v>-0.74426752588808243</v>
      </c>
    </row>
    <row r="78" spans="1:7" x14ac:dyDescent="0.2">
      <c r="A78" s="13" t="s">
        <v>349</v>
      </c>
      <c r="B78" s="15">
        <v>10.403832991101986</v>
      </c>
      <c r="C78" s="13">
        <v>0</v>
      </c>
      <c r="D78" s="13">
        <f t="shared" si="4"/>
        <v>-0.40077705380600837</v>
      </c>
      <c r="E78" s="13">
        <f t="shared" si="5"/>
        <v>-0.40077705380600837</v>
      </c>
      <c r="F78" s="13">
        <f t="shared" si="6"/>
        <v>0.40112565868579259</v>
      </c>
      <c r="G78" s="13">
        <f t="shared" si="7"/>
        <v>-0.51270348365136975</v>
      </c>
    </row>
    <row r="79" spans="1:7" x14ac:dyDescent="0.2">
      <c r="A79" s="13" t="s">
        <v>350</v>
      </c>
      <c r="B79" s="15">
        <v>9.0212183436002746</v>
      </c>
      <c r="C79" s="13">
        <v>0</v>
      </c>
      <c r="D79" s="13">
        <f t="shared" si="4"/>
        <v>-0.28143419016033921</v>
      </c>
      <c r="E79" s="13">
        <f t="shared" si="5"/>
        <v>-0.28143419016033921</v>
      </c>
      <c r="F79" s="13">
        <f t="shared" si="6"/>
        <v>0.43010220036293284</v>
      </c>
      <c r="G79" s="13">
        <f t="shared" si="7"/>
        <v>-0.5622982331118459</v>
      </c>
    </row>
    <row r="80" spans="1:7" x14ac:dyDescent="0.2">
      <c r="A80" s="13" t="s">
        <v>351</v>
      </c>
      <c r="B80" s="15">
        <v>15.329226557152635</v>
      </c>
      <c r="C80" s="13">
        <v>1</v>
      </c>
      <c r="D80" s="13">
        <f t="shared" si="4"/>
        <v>-0.82592123538731288</v>
      </c>
      <c r="E80" s="13">
        <f t="shared" si="5"/>
        <v>-0.82592123538731288</v>
      </c>
      <c r="F80" s="13">
        <f t="shared" si="6"/>
        <v>0.30450819357191983</v>
      </c>
      <c r="G80" s="13">
        <f t="shared" si="7"/>
        <v>-1.1890572839120397</v>
      </c>
    </row>
    <row r="81" spans="1:7" x14ac:dyDescent="0.2">
      <c r="A81" s="13" t="s">
        <v>352</v>
      </c>
      <c r="B81" s="15">
        <v>15.340177960301164</v>
      </c>
      <c r="C81" s="13">
        <v>0</v>
      </c>
      <c r="D81" s="13">
        <f t="shared" si="4"/>
        <v>-0.82686652539638739</v>
      </c>
      <c r="E81" s="13">
        <f t="shared" si="5"/>
        <v>-0.82686652539638739</v>
      </c>
      <c r="F81" s="13">
        <f t="shared" si="6"/>
        <v>0.30430803426540537</v>
      </c>
      <c r="G81" s="13">
        <f t="shared" si="7"/>
        <v>-0.36284829458178891</v>
      </c>
    </row>
    <row r="82" spans="1:7" x14ac:dyDescent="0.2">
      <c r="A82" s="13" t="s">
        <v>353</v>
      </c>
      <c r="B82" s="15">
        <v>13.253935660506503</v>
      </c>
      <c r="C82" s="13">
        <v>1</v>
      </c>
      <c r="D82" s="13">
        <f t="shared" si="4"/>
        <v>-0.64678877866767492</v>
      </c>
      <c r="E82" s="13">
        <f t="shared" si="5"/>
        <v>-0.64678877866767492</v>
      </c>
      <c r="F82" s="13">
        <f t="shared" si="6"/>
        <v>0.34371354313305119</v>
      </c>
      <c r="G82" s="13">
        <f t="shared" si="7"/>
        <v>-1.0679466919659419</v>
      </c>
    </row>
    <row r="83" spans="1:7" x14ac:dyDescent="0.2">
      <c r="A83" s="13" t="s">
        <v>354</v>
      </c>
      <c r="B83" s="15">
        <v>10.551676933607119</v>
      </c>
      <c r="C83" s="13">
        <v>0</v>
      </c>
      <c r="D83" s="13">
        <f t="shared" si="4"/>
        <v>-0.41353846892851553</v>
      </c>
      <c r="E83" s="13">
        <f t="shared" si="5"/>
        <v>-0.41353846892851553</v>
      </c>
      <c r="F83" s="13">
        <f t="shared" si="6"/>
        <v>0.3980639669481929</v>
      </c>
      <c r="G83" s="13">
        <f t="shared" si="7"/>
        <v>-0.50760409670805706</v>
      </c>
    </row>
    <row r="84" spans="1:7" x14ac:dyDescent="0.2">
      <c r="A84" s="13" t="s">
        <v>355</v>
      </c>
      <c r="B84" s="15">
        <v>11.329226557152635</v>
      </c>
      <c r="C84" s="13">
        <v>0</v>
      </c>
      <c r="D84" s="13">
        <f t="shared" si="4"/>
        <v>-0.4806540595728126</v>
      </c>
      <c r="E84" s="13">
        <f t="shared" si="5"/>
        <v>-0.4806540595728126</v>
      </c>
      <c r="F84" s="13">
        <f t="shared" si="6"/>
        <v>0.38209769048621728</v>
      </c>
      <c r="G84" s="13">
        <f t="shared" si="7"/>
        <v>-0.48142490924006698</v>
      </c>
    </row>
    <row r="85" spans="1:7" x14ac:dyDescent="0.2">
      <c r="A85" s="13" t="s">
        <v>356</v>
      </c>
      <c r="B85" s="15">
        <v>12.843258042436688</v>
      </c>
      <c r="C85" s="13">
        <v>1</v>
      </c>
      <c r="D85" s="13">
        <f t="shared" si="4"/>
        <v>-0.61134040332737705</v>
      </c>
      <c r="E85" s="13">
        <f t="shared" si="5"/>
        <v>-0.61134040332737705</v>
      </c>
      <c r="F85" s="13">
        <f t="shared" si="6"/>
        <v>0.35175349446622634</v>
      </c>
      <c r="G85" s="13">
        <f t="shared" si="7"/>
        <v>-1.0448246485203507</v>
      </c>
    </row>
    <row r="86" spans="1:7" x14ac:dyDescent="0.2">
      <c r="A86" s="13" t="s">
        <v>357</v>
      </c>
      <c r="B86" s="15">
        <v>5.3552361396303905</v>
      </c>
      <c r="C86" s="13">
        <v>0</v>
      </c>
      <c r="D86" s="13">
        <f t="shared" si="4"/>
        <v>3.5001640377385623E-2</v>
      </c>
      <c r="E86" s="13">
        <f t="shared" si="5"/>
        <v>3.5001640377385623E-2</v>
      </c>
      <c r="F86" s="13">
        <f t="shared" si="6"/>
        <v>0.50874951684901515</v>
      </c>
      <c r="G86" s="13">
        <f t="shared" si="7"/>
        <v>-0.71080113228569453</v>
      </c>
    </row>
    <row r="87" spans="1:7" x14ac:dyDescent="0.2">
      <c r="A87" s="13" t="s">
        <v>358</v>
      </c>
      <c r="B87" s="15">
        <v>10.108145106091717</v>
      </c>
      <c r="C87" s="13">
        <v>1</v>
      </c>
      <c r="D87" s="13">
        <f t="shared" si="4"/>
        <v>-0.3752542235609938</v>
      </c>
      <c r="E87" s="13">
        <f t="shared" si="5"/>
        <v>-0.3752542235609938</v>
      </c>
      <c r="F87" s="13">
        <f t="shared" si="6"/>
        <v>0.40727202864462392</v>
      </c>
      <c r="G87" s="13">
        <f t="shared" si="7"/>
        <v>-0.89827394175445174</v>
      </c>
    </row>
    <row r="88" spans="1:7" x14ac:dyDescent="0.2">
      <c r="A88" s="13" t="s">
        <v>359</v>
      </c>
      <c r="B88" s="15">
        <v>7.8877481177275834</v>
      </c>
      <c r="C88" s="13">
        <v>1</v>
      </c>
      <c r="D88" s="13">
        <f t="shared" si="4"/>
        <v>-0.18359667422111725</v>
      </c>
      <c r="E88" s="13">
        <f t="shared" si="5"/>
        <v>-0.18359667422111725</v>
      </c>
      <c r="F88" s="13">
        <f t="shared" si="6"/>
        <v>0.45422932809428795</v>
      </c>
      <c r="G88" s="13">
        <f t="shared" si="7"/>
        <v>-0.78915308051398525</v>
      </c>
    </row>
    <row r="89" spans="1:7" x14ac:dyDescent="0.2">
      <c r="A89" s="13" t="s">
        <v>360</v>
      </c>
      <c r="B89" s="15">
        <v>14.743326488706366</v>
      </c>
      <c r="C89" s="13">
        <v>0</v>
      </c>
      <c r="D89" s="13">
        <f t="shared" si="4"/>
        <v>-0.77534821990182134</v>
      </c>
      <c r="E89" s="13">
        <f t="shared" si="5"/>
        <v>-0.77534821990182134</v>
      </c>
      <c r="F89" s="13">
        <f t="shared" si="6"/>
        <v>0.31532331607301584</v>
      </c>
      <c r="G89" s="13">
        <f t="shared" si="7"/>
        <v>-0.37880854641144468</v>
      </c>
    </row>
    <row r="90" spans="1:7" x14ac:dyDescent="0.2">
      <c r="A90" s="13" t="s">
        <v>361</v>
      </c>
      <c r="B90" s="15">
        <v>17.226557152635181</v>
      </c>
      <c r="C90" s="13">
        <v>1</v>
      </c>
      <c r="D90" s="13">
        <f t="shared" si="4"/>
        <v>-0.98969272945948861</v>
      </c>
      <c r="E90" s="13">
        <f t="shared" si="5"/>
        <v>-0.98969272945948861</v>
      </c>
      <c r="F90" s="13">
        <f t="shared" si="6"/>
        <v>0.27097277360775746</v>
      </c>
      <c r="G90" s="13">
        <f t="shared" si="7"/>
        <v>-1.3057369295415611</v>
      </c>
    </row>
    <row r="91" spans="1:7" x14ac:dyDescent="0.2">
      <c r="A91" s="13" t="s">
        <v>362</v>
      </c>
      <c r="B91" s="15">
        <v>12.939082819986311</v>
      </c>
      <c r="C91" s="13">
        <v>0</v>
      </c>
      <c r="D91" s="13">
        <f t="shared" si="4"/>
        <v>-0.61961169090677992</v>
      </c>
      <c r="E91" s="13">
        <f t="shared" si="5"/>
        <v>-0.61961169090677992</v>
      </c>
      <c r="F91" s="13">
        <f t="shared" si="6"/>
        <v>0.3498697714177178</v>
      </c>
      <c r="G91" s="13">
        <f t="shared" si="7"/>
        <v>-0.43058258449511921</v>
      </c>
    </row>
    <row r="92" spans="1:7" x14ac:dyDescent="0.2">
      <c r="A92" s="13" t="s">
        <v>363</v>
      </c>
      <c r="B92" s="15">
        <v>12.194387405886379</v>
      </c>
      <c r="C92" s="13">
        <v>1</v>
      </c>
      <c r="D92" s="13">
        <f t="shared" si="4"/>
        <v>-0.5553319702897066</v>
      </c>
      <c r="E92" s="13">
        <f t="shared" si="5"/>
        <v>-0.5553319702897066</v>
      </c>
      <c r="F92" s="13">
        <f t="shared" si="6"/>
        <v>0.36462823817522894</v>
      </c>
      <c r="G92" s="13">
        <f t="shared" si="7"/>
        <v>-1.0088769699965823</v>
      </c>
    </row>
    <row r="93" spans="1:7" x14ac:dyDescent="0.2">
      <c r="A93" s="13" t="s">
        <v>364</v>
      </c>
      <c r="B93" s="15">
        <v>13.325119780971937</v>
      </c>
      <c r="C93" s="13">
        <v>0</v>
      </c>
      <c r="D93" s="13">
        <f t="shared" si="4"/>
        <v>-0.65293316372665977</v>
      </c>
      <c r="E93" s="13">
        <f t="shared" si="5"/>
        <v>-0.65293316372665977</v>
      </c>
      <c r="F93" s="13">
        <f t="shared" si="6"/>
        <v>0.34232886032425819</v>
      </c>
      <c r="G93" s="13">
        <f t="shared" si="7"/>
        <v>-0.41905026031917125</v>
      </c>
    </row>
    <row r="94" spans="1:7" x14ac:dyDescent="0.2">
      <c r="A94" s="13" t="s">
        <v>365</v>
      </c>
      <c r="B94" s="15">
        <v>10.650239561943874</v>
      </c>
      <c r="C94" s="13">
        <v>0</v>
      </c>
      <c r="D94" s="13">
        <f t="shared" si="4"/>
        <v>-0.42204607901018687</v>
      </c>
      <c r="E94" s="13">
        <f t="shared" si="5"/>
        <v>-0.42204607901018687</v>
      </c>
      <c r="F94" s="13">
        <f t="shared" si="6"/>
        <v>0.39602724521490479</v>
      </c>
      <c r="G94" s="13">
        <f t="shared" si="7"/>
        <v>-0.50422619003641378</v>
      </c>
    </row>
    <row r="95" spans="1:7" x14ac:dyDescent="0.2">
      <c r="A95" s="13" t="s">
        <v>366</v>
      </c>
      <c r="B95" s="15">
        <v>10.956878850102669</v>
      </c>
      <c r="C95" s="13">
        <v>0</v>
      </c>
      <c r="D95" s="13">
        <f t="shared" si="4"/>
        <v>-0.44851419926427594</v>
      </c>
      <c r="E95" s="13">
        <f t="shared" si="5"/>
        <v>-0.44851419926427594</v>
      </c>
      <c r="F95" s="13">
        <f t="shared" si="6"/>
        <v>0.38971408650493133</v>
      </c>
      <c r="G95" s="13">
        <f t="shared" si="7"/>
        <v>-0.4938277209776506</v>
      </c>
    </row>
    <row r="96" spans="1:7" x14ac:dyDescent="0.2">
      <c r="A96" s="13" t="s">
        <v>367</v>
      </c>
      <c r="B96" s="15">
        <v>15.030800821355236</v>
      </c>
      <c r="C96" s="13">
        <v>0</v>
      </c>
      <c r="D96" s="13">
        <f t="shared" si="4"/>
        <v>-0.80016208264002975</v>
      </c>
      <c r="E96" s="13">
        <f t="shared" si="5"/>
        <v>-0.80016208264002975</v>
      </c>
      <c r="F96" s="13">
        <f t="shared" si="6"/>
        <v>0.30999084889166645</v>
      </c>
      <c r="G96" s="13">
        <f t="shared" si="7"/>
        <v>-0.37105041900293217</v>
      </c>
    </row>
    <row r="97" spans="1:7" x14ac:dyDescent="0.2">
      <c r="A97" s="13" t="s">
        <v>368</v>
      </c>
      <c r="B97" s="15">
        <v>7.8986995208761126</v>
      </c>
      <c r="C97" s="13">
        <v>1</v>
      </c>
      <c r="D97" s="13">
        <f t="shared" si="4"/>
        <v>-0.18454196423019187</v>
      </c>
      <c r="E97" s="13">
        <f t="shared" si="5"/>
        <v>-0.18454196423019187</v>
      </c>
      <c r="F97" s="13">
        <f t="shared" si="6"/>
        <v>0.45399499608767835</v>
      </c>
      <c r="G97" s="13">
        <f t="shared" si="7"/>
        <v>-0.78966910283483749</v>
      </c>
    </row>
    <row r="98" spans="1:7" x14ac:dyDescent="0.2">
      <c r="A98" s="13" t="s">
        <v>369</v>
      </c>
      <c r="B98" s="15">
        <v>13.32785763175907</v>
      </c>
      <c r="C98" s="13">
        <v>0</v>
      </c>
      <c r="D98" s="13">
        <f t="shared" si="4"/>
        <v>-0.65316948622892856</v>
      </c>
      <c r="E98" s="13">
        <f t="shared" si="5"/>
        <v>-0.65316948622892856</v>
      </c>
      <c r="F98" s="13">
        <f t="shared" si="6"/>
        <v>0.34227565670327414</v>
      </c>
      <c r="G98" s="13">
        <f t="shared" si="7"/>
        <v>-0.41896936659298489</v>
      </c>
    </row>
    <row r="99" spans="1:7" x14ac:dyDescent="0.2">
      <c r="A99" s="13" t="s">
        <v>370</v>
      </c>
      <c r="B99" s="15">
        <v>11.356605065023956</v>
      </c>
      <c r="C99" s="13">
        <v>1</v>
      </c>
      <c r="D99" s="13">
        <f t="shared" si="4"/>
        <v>-0.48301728459549909</v>
      </c>
      <c r="E99" s="13">
        <f t="shared" si="5"/>
        <v>-0.48301728459549909</v>
      </c>
      <c r="F99" s="13">
        <f t="shared" si="6"/>
        <v>0.38153989099336899</v>
      </c>
      <c r="G99" s="13">
        <f t="shared" si="7"/>
        <v>-0.96353987017651799</v>
      </c>
    </row>
    <row r="100" spans="1:7" x14ac:dyDescent="0.2">
      <c r="A100" s="13" t="s">
        <v>371</v>
      </c>
      <c r="B100" s="15">
        <v>13.325119780971937</v>
      </c>
      <c r="C100" s="13">
        <v>0</v>
      </c>
      <c r="D100" s="13">
        <f t="shared" si="4"/>
        <v>-0.65293316372665977</v>
      </c>
      <c r="E100" s="13">
        <f t="shared" si="5"/>
        <v>-0.65293316372665977</v>
      </c>
      <c r="F100" s="13">
        <f t="shared" si="6"/>
        <v>0.34232886032425819</v>
      </c>
      <c r="G100" s="13">
        <f t="shared" si="7"/>
        <v>-0.41905026031917125</v>
      </c>
    </row>
    <row r="101" spans="1:7" x14ac:dyDescent="0.2">
      <c r="A101" s="13" t="s">
        <v>372</v>
      </c>
      <c r="B101" s="15">
        <v>8.5503080082135519</v>
      </c>
      <c r="C101" s="13">
        <v>0</v>
      </c>
      <c r="D101" s="13">
        <f t="shared" si="4"/>
        <v>-0.240786719770131</v>
      </c>
      <c r="E101" s="13">
        <f t="shared" si="5"/>
        <v>-0.240786719770131</v>
      </c>
      <c r="F101" s="13">
        <f t="shared" si="6"/>
        <v>0.44009248513002092</v>
      </c>
      <c r="G101" s="13">
        <f t="shared" si="7"/>
        <v>-0.57998366090993292</v>
      </c>
    </row>
    <row r="102" spans="1:7" x14ac:dyDescent="0.2">
      <c r="A102" s="13" t="s">
        <v>373</v>
      </c>
      <c r="B102" s="15">
        <v>16.555783709787818</v>
      </c>
      <c r="C102" s="13">
        <v>0</v>
      </c>
      <c r="D102" s="13">
        <f t="shared" si="4"/>
        <v>-0.93179371640366893</v>
      </c>
      <c r="E102" s="13">
        <f t="shared" si="5"/>
        <v>-0.93179371640366893</v>
      </c>
      <c r="F102" s="13">
        <f t="shared" si="6"/>
        <v>0.28256095007276211</v>
      </c>
      <c r="G102" s="13">
        <f t="shared" si="7"/>
        <v>-0.332067282793235</v>
      </c>
    </row>
    <row r="103" spans="1:7" x14ac:dyDescent="0.2">
      <c r="A103" s="13" t="s">
        <v>374</v>
      </c>
      <c r="B103" s="15">
        <v>11.53182751540041</v>
      </c>
      <c r="C103" s="13">
        <v>1</v>
      </c>
      <c r="D103" s="13">
        <f t="shared" si="4"/>
        <v>-0.49814192474069274</v>
      </c>
      <c r="E103" s="13">
        <f t="shared" si="5"/>
        <v>-0.49814192474069274</v>
      </c>
      <c r="F103" s="13">
        <f t="shared" si="6"/>
        <v>0.3779774226343568</v>
      </c>
      <c r="G103" s="13">
        <f t="shared" si="7"/>
        <v>-0.97292081362690364</v>
      </c>
    </row>
    <row r="104" spans="1:7" x14ac:dyDescent="0.2">
      <c r="A104" s="13" t="s">
        <v>375</v>
      </c>
      <c r="B104" s="15">
        <v>5.462012320328542</v>
      </c>
      <c r="C104" s="13">
        <v>1</v>
      </c>
      <c r="D104" s="13">
        <f t="shared" si="4"/>
        <v>2.5785062788908242E-2</v>
      </c>
      <c r="E104" s="13">
        <f t="shared" si="5"/>
        <v>2.5785062788908242E-2</v>
      </c>
      <c r="F104" s="13">
        <f t="shared" si="6"/>
        <v>0.50644590856053762</v>
      </c>
      <c r="G104" s="13">
        <f t="shared" si="7"/>
        <v>-0.68033775554612064</v>
      </c>
    </row>
    <row r="105" spans="1:7" x14ac:dyDescent="0.2">
      <c r="A105" s="13" t="s">
        <v>376</v>
      </c>
      <c r="B105" s="15">
        <v>20.095824777549623</v>
      </c>
      <c r="C105" s="13">
        <v>0</v>
      </c>
      <c r="D105" s="13">
        <f t="shared" si="4"/>
        <v>-1.2373587118370357</v>
      </c>
      <c r="E105" s="13">
        <f t="shared" si="5"/>
        <v>-1.2373587118370357</v>
      </c>
      <c r="F105" s="13">
        <f t="shared" si="6"/>
        <v>0.22489607477135354</v>
      </c>
      <c r="G105" s="13">
        <f t="shared" si="7"/>
        <v>-0.2547581615497771</v>
      </c>
    </row>
    <row r="106" spans="1:7" x14ac:dyDescent="0.2">
      <c r="A106" s="13" t="s">
        <v>377</v>
      </c>
      <c r="B106" s="15">
        <v>11.693360711841205</v>
      </c>
      <c r="C106" s="13">
        <v>0</v>
      </c>
      <c r="D106" s="13">
        <f t="shared" si="4"/>
        <v>-0.51208495237454321</v>
      </c>
      <c r="E106" s="13">
        <f t="shared" si="5"/>
        <v>-0.51208495237454321</v>
      </c>
      <c r="F106" s="13">
        <f t="shared" si="6"/>
        <v>0.37470489135121726</v>
      </c>
      <c r="G106" s="13">
        <f t="shared" si="7"/>
        <v>-0.46953156684667208</v>
      </c>
    </row>
    <row r="107" spans="1:7" x14ac:dyDescent="0.2">
      <c r="A107" s="13" t="s">
        <v>378</v>
      </c>
      <c r="B107" s="15">
        <v>12.366872005475702</v>
      </c>
      <c r="C107" s="13">
        <v>1</v>
      </c>
      <c r="D107" s="13">
        <f t="shared" si="4"/>
        <v>-0.57022028793263169</v>
      </c>
      <c r="E107" s="13">
        <f t="shared" si="5"/>
        <v>-0.57022028793263169</v>
      </c>
      <c r="F107" s="13">
        <f t="shared" si="6"/>
        <v>0.36118599611426788</v>
      </c>
      <c r="G107" s="13">
        <f t="shared" si="7"/>
        <v>-1.0183622286386633</v>
      </c>
    </row>
    <row r="108" spans="1:7" x14ac:dyDescent="0.2">
      <c r="A108" s="13" t="s">
        <v>379</v>
      </c>
      <c r="B108" s="15">
        <v>0.82956878850102667</v>
      </c>
      <c r="C108" s="13">
        <v>0</v>
      </c>
      <c r="D108" s="13">
        <f t="shared" si="4"/>
        <v>0.4256427366274671</v>
      </c>
      <c r="E108" s="13">
        <f t="shared" si="5"/>
        <v>0.4256427366274671</v>
      </c>
      <c r="F108" s="13">
        <f t="shared" si="6"/>
        <v>0.6048327156070652</v>
      </c>
      <c r="G108" s="13">
        <f t="shared" si="7"/>
        <v>-0.92844609894161834</v>
      </c>
    </row>
    <row r="109" spans="1:7" x14ac:dyDescent="0.2">
      <c r="A109" s="13" t="s">
        <v>380</v>
      </c>
      <c r="B109" s="15">
        <v>9.3908281998631082</v>
      </c>
      <c r="C109" s="13">
        <v>1</v>
      </c>
      <c r="D109" s="13">
        <f t="shared" si="4"/>
        <v>-0.31333772796660719</v>
      </c>
      <c r="E109" s="13">
        <f t="shared" si="5"/>
        <v>-0.31333772796660719</v>
      </c>
      <c r="F109" s="13">
        <f t="shared" si="6"/>
        <v>0.42230024710514347</v>
      </c>
      <c r="G109" s="13">
        <f t="shared" si="7"/>
        <v>-0.86203873190117553</v>
      </c>
    </row>
    <row r="110" spans="1:7" x14ac:dyDescent="0.2">
      <c r="A110" s="13" t="s">
        <v>381</v>
      </c>
      <c r="B110" s="15">
        <v>13.790554414784394</v>
      </c>
      <c r="C110" s="13">
        <v>0</v>
      </c>
      <c r="D110" s="13">
        <f t="shared" si="4"/>
        <v>-0.6931079891123304</v>
      </c>
      <c r="E110" s="13">
        <f t="shared" si="5"/>
        <v>-0.6931079891123304</v>
      </c>
      <c r="F110" s="13">
        <f t="shared" si="6"/>
        <v>0.33334204260080147</v>
      </c>
      <c r="G110" s="13">
        <f t="shared" si="7"/>
        <v>-0.40547817209470011</v>
      </c>
    </row>
    <row r="111" spans="1:7" x14ac:dyDescent="0.2">
      <c r="A111" s="13" t="s">
        <v>382</v>
      </c>
      <c r="B111" s="15">
        <v>15.279945242984258</v>
      </c>
      <c r="C111" s="13">
        <v>0</v>
      </c>
      <c r="D111" s="13">
        <f t="shared" si="4"/>
        <v>-0.82166743034647727</v>
      </c>
      <c r="E111" s="13">
        <f t="shared" si="5"/>
        <v>-0.82166743034647727</v>
      </c>
      <c r="F111" s="13">
        <f t="shared" si="6"/>
        <v>0.30540982539063782</v>
      </c>
      <c r="G111" s="13">
        <f t="shared" si="7"/>
        <v>-0.36443328416616072</v>
      </c>
    </row>
    <row r="112" spans="1:7" x14ac:dyDescent="0.2">
      <c r="A112" s="13" t="s">
        <v>383</v>
      </c>
      <c r="B112" s="15">
        <v>18.581793292265573</v>
      </c>
      <c r="C112" s="13">
        <v>0</v>
      </c>
      <c r="D112" s="13">
        <f t="shared" si="4"/>
        <v>-1.1066723680824713</v>
      </c>
      <c r="E112" s="13">
        <f t="shared" si="5"/>
        <v>-1.1066723680824713</v>
      </c>
      <c r="F112" s="13">
        <f t="shared" si="6"/>
        <v>0.24849178236337785</v>
      </c>
      <c r="G112" s="13">
        <f t="shared" si="7"/>
        <v>-0.28567313487002255</v>
      </c>
    </row>
    <row r="113" spans="1:7" x14ac:dyDescent="0.2">
      <c r="A113" s="13" t="s">
        <v>384</v>
      </c>
      <c r="B113" s="15">
        <v>10.822724161533197</v>
      </c>
      <c r="C113" s="13">
        <v>1</v>
      </c>
      <c r="D113" s="13">
        <f t="shared" si="4"/>
        <v>-0.43693439665311207</v>
      </c>
      <c r="E113" s="13">
        <f t="shared" si="5"/>
        <v>-0.43693439665311207</v>
      </c>
      <c r="F113" s="13">
        <f t="shared" si="6"/>
        <v>0.39247168310109931</v>
      </c>
      <c r="G113" s="13">
        <f t="shared" si="7"/>
        <v>-0.93529088932759918</v>
      </c>
    </row>
    <row r="114" spans="1:7" x14ac:dyDescent="0.2">
      <c r="A114" s="13" t="s">
        <v>385</v>
      </c>
      <c r="B114" s="15">
        <v>11.507186858316222</v>
      </c>
      <c r="C114" s="13">
        <v>0</v>
      </c>
      <c r="D114" s="13">
        <f t="shared" si="4"/>
        <v>-0.49601502222027505</v>
      </c>
      <c r="E114" s="13">
        <f t="shared" si="5"/>
        <v>-0.49601502222027505</v>
      </c>
      <c r="F114" s="13">
        <f t="shared" si="6"/>
        <v>0.37847760935438296</v>
      </c>
      <c r="G114" s="13">
        <f t="shared" si="7"/>
        <v>-0.47558334189734819</v>
      </c>
    </row>
    <row r="115" spans="1:7" x14ac:dyDescent="0.2">
      <c r="A115" s="13" t="s">
        <v>386</v>
      </c>
      <c r="B115" s="15">
        <v>5.0239561943874058</v>
      </c>
      <c r="C115" s="13">
        <v>1</v>
      </c>
      <c r="D115" s="13">
        <f t="shared" si="4"/>
        <v>6.3596663151892496E-2</v>
      </c>
      <c r="E115" s="13">
        <f t="shared" si="5"/>
        <v>6.3596663151892496E-2</v>
      </c>
      <c r="F115" s="13">
        <f t="shared" si="6"/>
        <v>0.5158938092259876</v>
      </c>
      <c r="G115" s="13">
        <f t="shared" si="7"/>
        <v>-0.66185433075315947</v>
      </c>
    </row>
    <row r="116" spans="1:7" x14ac:dyDescent="0.2">
      <c r="A116" s="13" t="s">
        <v>387</v>
      </c>
      <c r="B116" s="15">
        <v>21.177275838466805</v>
      </c>
      <c r="C116" s="13">
        <v>0</v>
      </c>
      <c r="D116" s="13">
        <f t="shared" si="4"/>
        <v>-1.3307061002331533</v>
      </c>
      <c r="E116" s="13">
        <f t="shared" si="5"/>
        <v>-1.3307061002331533</v>
      </c>
      <c r="F116" s="13">
        <f t="shared" si="6"/>
        <v>0.20904259194108299</v>
      </c>
      <c r="G116" s="13">
        <f t="shared" si="7"/>
        <v>-0.2345111583545848</v>
      </c>
    </row>
    <row r="117" spans="1:7" x14ac:dyDescent="0.2">
      <c r="A117" s="13" t="s">
        <v>388</v>
      </c>
      <c r="B117" s="15">
        <v>24.925393566050651</v>
      </c>
      <c r="C117" s="13">
        <v>0</v>
      </c>
      <c r="D117" s="13">
        <f t="shared" si="4"/>
        <v>-1.6542316058389377</v>
      </c>
      <c r="E117" s="13">
        <f t="shared" si="5"/>
        <v>-1.6542316058389377</v>
      </c>
      <c r="F117" s="13">
        <f t="shared" si="6"/>
        <v>0.16053785579336985</v>
      </c>
      <c r="G117" s="13">
        <f t="shared" si="7"/>
        <v>-0.174993896743179</v>
      </c>
    </row>
    <row r="118" spans="1:7" x14ac:dyDescent="0.2">
      <c r="A118" s="13" t="s">
        <v>389</v>
      </c>
      <c r="B118" s="15">
        <v>6.5763175906913069</v>
      </c>
      <c r="C118" s="13">
        <v>0</v>
      </c>
      <c r="D118" s="13">
        <f t="shared" si="4"/>
        <v>-7.0398195634433058E-2</v>
      </c>
      <c r="E118" s="13">
        <f t="shared" si="5"/>
        <v>-7.0398195634433058E-2</v>
      </c>
      <c r="F118" s="13">
        <f t="shared" si="6"/>
        <v>0.48240771596676973</v>
      </c>
      <c r="G118" s="13">
        <f t="shared" si="7"/>
        <v>-0.6585674431066556</v>
      </c>
    </row>
    <row r="119" spans="1:7" x14ac:dyDescent="0.2">
      <c r="A119" s="13" t="s">
        <v>390</v>
      </c>
      <c r="B119" s="15">
        <v>15.252566735112936</v>
      </c>
      <c r="C119" s="13">
        <v>0</v>
      </c>
      <c r="D119" s="13">
        <f t="shared" si="4"/>
        <v>-0.81930420532379067</v>
      </c>
      <c r="E119" s="13">
        <f t="shared" si="5"/>
        <v>-0.81930420532379067</v>
      </c>
      <c r="F119" s="13">
        <f t="shared" si="6"/>
        <v>0.30591137774728144</v>
      </c>
      <c r="G119" s="13">
        <f t="shared" si="7"/>
        <v>-0.36515562885751107</v>
      </c>
    </row>
    <row r="120" spans="1:7" x14ac:dyDescent="0.2">
      <c r="A120" s="13" t="s">
        <v>391</v>
      </c>
      <c r="B120" s="15">
        <v>11.134839151266256</v>
      </c>
      <c r="C120" s="13">
        <v>0</v>
      </c>
      <c r="D120" s="13">
        <f t="shared" si="4"/>
        <v>-0.46387516191173828</v>
      </c>
      <c r="E120" s="13">
        <f t="shared" si="5"/>
        <v>-0.46387516191173828</v>
      </c>
      <c r="F120" s="13">
        <f t="shared" si="6"/>
        <v>0.38606693131850361</v>
      </c>
      <c r="G120" s="13">
        <f t="shared" si="7"/>
        <v>-0.48786936543892873</v>
      </c>
    </row>
    <row r="121" spans="1:7" x14ac:dyDescent="0.2">
      <c r="A121" s="13" t="s">
        <v>392</v>
      </c>
      <c r="B121" s="15">
        <v>5.0513347022587265</v>
      </c>
      <c r="C121" s="13">
        <v>1</v>
      </c>
      <c r="D121" s="13">
        <f t="shared" si="4"/>
        <v>6.1233438129206008E-2</v>
      </c>
      <c r="E121" s="13">
        <f t="shared" si="5"/>
        <v>6.1233438129206008E-2</v>
      </c>
      <c r="F121" s="13">
        <f t="shared" si="6"/>
        <v>0.51530357805731453</v>
      </c>
      <c r="G121" s="13">
        <f t="shared" si="7"/>
        <v>-0.66299908003279795</v>
      </c>
    </row>
    <row r="122" spans="1:7" x14ac:dyDescent="0.2">
      <c r="A122" s="13" t="s">
        <v>393</v>
      </c>
      <c r="B122" s="15">
        <v>12.6652977412731</v>
      </c>
      <c r="C122" s="13">
        <v>0</v>
      </c>
      <c r="D122" s="13">
        <f t="shared" si="4"/>
        <v>-0.5959794406799146</v>
      </c>
      <c r="E122" s="13">
        <f t="shared" si="5"/>
        <v>-0.5959794406799146</v>
      </c>
      <c r="F122" s="13">
        <f t="shared" si="6"/>
        <v>0.35526407213645345</v>
      </c>
      <c r="G122" s="13">
        <f t="shared" si="7"/>
        <v>-0.43891446018427038</v>
      </c>
    </row>
    <row r="123" spans="1:7" x14ac:dyDescent="0.2">
      <c r="A123" s="13" t="s">
        <v>394</v>
      </c>
      <c r="B123" s="15">
        <v>6.9486652977412735</v>
      </c>
      <c r="C123" s="13">
        <v>0</v>
      </c>
      <c r="D123" s="13">
        <f t="shared" si="4"/>
        <v>-0.10253805594296972</v>
      </c>
      <c r="E123" s="13">
        <f t="shared" si="5"/>
        <v>-0.10253805594296972</v>
      </c>
      <c r="F123" s="13">
        <f t="shared" si="6"/>
        <v>0.47438792264427265</v>
      </c>
      <c r="G123" s="13">
        <f t="shared" si="7"/>
        <v>-0.64319183384946199</v>
      </c>
    </row>
    <row r="124" spans="1:7" x14ac:dyDescent="0.2">
      <c r="A124" s="13" t="s">
        <v>395</v>
      </c>
      <c r="B124" s="15">
        <v>23.085557837097877</v>
      </c>
      <c r="C124" s="13">
        <v>0</v>
      </c>
      <c r="D124" s="13">
        <f t="shared" si="4"/>
        <v>-1.4954228843144033</v>
      </c>
      <c r="E124" s="13">
        <f t="shared" si="5"/>
        <v>-1.4954228843144033</v>
      </c>
      <c r="F124" s="13">
        <f t="shared" si="6"/>
        <v>0.18310917691918827</v>
      </c>
      <c r="G124" s="13">
        <f t="shared" si="7"/>
        <v>-0.2022498245316505</v>
      </c>
    </row>
    <row r="125" spans="1:7" x14ac:dyDescent="0.2">
      <c r="A125" s="13" t="s">
        <v>396</v>
      </c>
      <c r="B125" s="15">
        <v>8.5612594113620801</v>
      </c>
      <c r="C125" s="13">
        <v>0</v>
      </c>
      <c r="D125" s="13">
        <f t="shared" si="4"/>
        <v>-0.24173200977920561</v>
      </c>
      <c r="E125" s="13">
        <f t="shared" si="5"/>
        <v>-0.24173200977920561</v>
      </c>
      <c r="F125" s="13">
        <f t="shared" si="6"/>
        <v>0.43985956839625101</v>
      </c>
      <c r="G125" s="13">
        <f t="shared" si="7"/>
        <v>-0.57956775596968324</v>
      </c>
    </row>
    <row r="126" spans="1:7" x14ac:dyDescent="0.2">
      <c r="A126" s="13" t="s">
        <v>397</v>
      </c>
      <c r="B126" s="15">
        <v>6.2587268993839835</v>
      </c>
      <c r="C126" s="13">
        <v>1</v>
      </c>
      <c r="D126" s="13">
        <f t="shared" si="4"/>
        <v>-4.2984785371269485E-2</v>
      </c>
      <c r="E126" s="13">
        <f t="shared" si="5"/>
        <v>-4.2984785371269485E-2</v>
      </c>
      <c r="F126" s="13">
        <f t="shared" si="6"/>
        <v>0.48925545798972853</v>
      </c>
      <c r="G126" s="13">
        <f t="shared" si="7"/>
        <v>-0.71487051693837955</v>
      </c>
    </row>
    <row r="127" spans="1:7" x14ac:dyDescent="0.2">
      <c r="A127" s="13" t="s">
        <v>398</v>
      </c>
      <c r="B127" s="15">
        <v>6.1464750171115679</v>
      </c>
      <c r="C127" s="13">
        <v>1</v>
      </c>
      <c r="D127" s="13">
        <f t="shared" si="4"/>
        <v>-3.3295562778254739E-2</v>
      </c>
      <c r="E127" s="13">
        <f t="shared" si="5"/>
        <v>-3.3295562778254739E-2</v>
      </c>
      <c r="F127" s="13">
        <f t="shared" si="6"/>
        <v>0.49167687820515071</v>
      </c>
      <c r="G127" s="13">
        <f t="shared" si="7"/>
        <v>-0.70993352986118907</v>
      </c>
    </row>
    <row r="128" spans="1:7" x14ac:dyDescent="0.2">
      <c r="A128" s="13" t="s">
        <v>399</v>
      </c>
      <c r="B128" s="15">
        <v>10.455852156057494</v>
      </c>
      <c r="C128" s="13">
        <v>1</v>
      </c>
      <c r="D128" s="13">
        <f t="shared" si="4"/>
        <v>-0.40526718134911255</v>
      </c>
      <c r="E128" s="13">
        <f t="shared" si="5"/>
        <v>-0.40526718134911255</v>
      </c>
      <c r="F128" s="13">
        <f t="shared" si="6"/>
        <v>0.40004750336223599</v>
      </c>
      <c r="G128" s="13">
        <f t="shared" si="7"/>
        <v>-0.91617198051978632</v>
      </c>
    </row>
    <row r="129" spans="1:7" x14ac:dyDescent="0.2">
      <c r="A129" s="13" t="s">
        <v>400</v>
      </c>
      <c r="B129" s="15">
        <v>9.0403832991101982</v>
      </c>
      <c r="C129" s="13">
        <v>0</v>
      </c>
      <c r="D129" s="13">
        <f t="shared" si="4"/>
        <v>-0.28308844767621966</v>
      </c>
      <c r="E129" s="13">
        <f t="shared" si="5"/>
        <v>-0.28308844767621966</v>
      </c>
      <c r="F129" s="13">
        <f t="shared" si="6"/>
        <v>0.42969676516637723</v>
      </c>
      <c r="G129" s="13">
        <f t="shared" si="7"/>
        <v>-0.56158706867437203</v>
      </c>
    </row>
    <row r="130" spans="1:7" x14ac:dyDescent="0.2">
      <c r="A130" s="13" t="s">
        <v>401</v>
      </c>
      <c r="B130" s="15">
        <v>17.960301163586585</v>
      </c>
      <c r="C130" s="13">
        <v>1</v>
      </c>
      <c r="D130" s="13">
        <f t="shared" ref="D130:D193" si="8">$J$2+$J$3*B130</f>
        <v>-1.0530271600674874</v>
      </c>
      <c r="E130" s="13">
        <f t="shared" si="5"/>
        <v>-1.0530271600674874</v>
      </c>
      <c r="F130" s="13">
        <f t="shared" si="6"/>
        <v>0.25864422681744931</v>
      </c>
      <c r="G130" s="13">
        <f t="shared" si="7"/>
        <v>-1.3523018032245968</v>
      </c>
    </row>
    <row r="131" spans="1:7" x14ac:dyDescent="0.2">
      <c r="A131" s="13" t="s">
        <v>402</v>
      </c>
      <c r="B131" s="15">
        <v>11.121149897330595</v>
      </c>
      <c r="C131" s="13">
        <v>1</v>
      </c>
      <c r="D131" s="13">
        <f t="shared" si="8"/>
        <v>-0.46269354940039498</v>
      </c>
      <c r="E131" s="13">
        <f t="shared" ref="E131:E194" si="9">MIN(MAX(D131,-35),35)</f>
        <v>-0.46269354940039498</v>
      </c>
      <c r="F131" s="13">
        <f t="shared" ref="F131:F194" si="10">1/(1+EXP(-E131))</f>
        <v>0.38634703391280667</v>
      </c>
      <c r="G131" s="13">
        <f t="shared" ref="G131:G194" si="11">C131*LN(F131)+(1-C131)*LN(1-F131)</f>
        <v>-0.95101926183453334</v>
      </c>
    </row>
    <row r="132" spans="1:7" x14ac:dyDescent="0.2">
      <c r="A132" s="13" t="s">
        <v>403</v>
      </c>
      <c r="B132" s="15">
        <v>12.506502395619439</v>
      </c>
      <c r="C132" s="13">
        <v>0</v>
      </c>
      <c r="D132" s="13">
        <f t="shared" si="8"/>
        <v>-0.58227273554833281</v>
      </c>
      <c r="E132" s="13">
        <f t="shared" si="9"/>
        <v>-0.58227273554833281</v>
      </c>
      <c r="F132" s="13">
        <f t="shared" si="10"/>
        <v>0.35840980508106141</v>
      </c>
      <c r="G132" s="13">
        <f t="shared" si="11"/>
        <v>-0.44380550478018127</v>
      </c>
    </row>
    <row r="133" spans="1:7" x14ac:dyDescent="0.2">
      <c r="A133" s="13" t="s">
        <v>404</v>
      </c>
      <c r="B133" s="15">
        <v>5.806981519507187</v>
      </c>
      <c r="C133" s="13">
        <v>0</v>
      </c>
      <c r="D133" s="13">
        <f t="shared" si="8"/>
        <v>-3.9915724969419308E-3</v>
      </c>
      <c r="E133" s="13">
        <f t="shared" si="9"/>
        <v>-3.9915724969419308E-3</v>
      </c>
      <c r="F133" s="13">
        <f t="shared" si="10"/>
        <v>0.49900210820068591</v>
      </c>
      <c r="G133" s="13">
        <f t="shared" si="11"/>
        <v>-0.69115338589152686</v>
      </c>
    </row>
    <row r="134" spans="1:7" x14ac:dyDescent="0.2">
      <c r="A134" s="13" t="s">
        <v>405</v>
      </c>
      <c r="B134" s="15">
        <v>9.1882272416153317</v>
      </c>
      <c r="C134" s="13">
        <v>0</v>
      </c>
      <c r="D134" s="13">
        <f t="shared" si="8"/>
        <v>-0.29584986279872683</v>
      </c>
      <c r="E134" s="13">
        <f t="shared" si="9"/>
        <v>-0.29584986279872683</v>
      </c>
      <c r="F134" s="13">
        <f t="shared" si="10"/>
        <v>0.42657233079901369</v>
      </c>
      <c r="G134" s="13">
        <f t="shared" si="11"/>
        <v>-0.55612347207380874</v>
      </c>
    </row>
    <row r="135" spans="1:7" x14ac:dyDescent="0.2">
      <c r="A135" s="13" t="s">
        <v>406</v>
      </c>
      <c r="B135" s="15">
        <v>12.383299110198495</v>
      </c>
      <c r="C135" s="13">
        <v>0</v>
      </c>
      <c r="D135" s="13">
        <f t="shared" si="8"/>
        <v>-0.57163822294624356</v>
      </c>
      <c r="E135" s="13">
        <f t="shared" si="9"/>
        <v>-0.57163822294624356</v>
      </c>
      <c r="F135" s="13">
        <f t="shared" si="10"/>
        <v>0.36085889945225336</v>
      </c>
      <c r="G135" s="13">
        <f t="shared" si="11"/>
        <v>-0.44763003435185256</v>
      </c>
    </row>
    <row r="136" spans="1:7" x14ac:dyDescent="0.2">
      <c r="A136" s="13" t="s">
        <v>407</v>
      </c>
      <c r="B136" s="15">
        <v>10.825462012320328</v>
      </c>
      <c r="C136" s="13">
        <v>1</v>
      </c>
      <c r="D136" s="13">
        <f t="shared" si="8"/>
        <v>-0.43717071915538064</v>
      </c>
      <c r="E136" s="13">
        <f t="shared" si="9"/>
        <v>-0.43717071915538064</v>
      </c>
      <c r="F136" s="13">
        <f t="shared" si="10"/>
        <v>0.39241533634851133</v>
      </c>
      <c r="G136" s="13">
        <f t="shared" si="11"/>
        <v>-0.93543446859770685</v>
      </c>
    </row>
    <row r="137" spans="1:7" x14ac:dyDescent="0.2">
      <c r="A137" s="13" t="s">
        <v>408</v>
      </c>
      <c r="B137" s="15">
        <v>13.097878165639973</v>
      </c>
      <c r="C137" s="13">
        <v>0</v>
      </c>
      <c r="D137" s="13">
        <f t="shared" si="8"/>
        <v>-0.63331839603836171</v>
      </c>
      <c r="E137" s="13">
        <f t="shared" si="9"/>
        <v>-0.63331839603836171</v>
      </c>
      <c r="F137" s="13">
        <f t="shared" si="10"/>
        <v>0.34675848282577548</v>
      </c>
      <c r="G137" s="13">
        <f t="shared" si="11"/>
        <v>-0.42580836023905488</v>
      </c>
    </row>
    <row r="138" spans="1:7" x14ac:dyDescent="0.2">
      <c r="A138" s="13" t="s">
        <v>409</v>
      </c>
      <c r="B138" s="15">
        <v>6.8939082819986313</v>
      </c>
      <c r="C138" s="13">
        <v>0</v>
      </c>
      <c r="D138" s="13">
        <f t="shared" si="8"/>
        <v>-9.7811605897596632E-2</v>
      </c>
      <c r="E138" s="13">
        <f t="shared" si="9"/>
        <v>-9.7811605897596632E-2</v>
      </c>
      <c r="F138" s="13">
        <f t="shared" si="10"/>
        <v>0.47556657519262896</v>
      </c>
      <c r="G138" s="13">
        <f t="shared" si="11"/>
        <v>-0.64543678997935439</v>
      </c>
    </row>
    <row r="139" spans="1:7" x14ac:dyDescent="0.2">
      <c r="A139" s="13" t="s">
        <v>410</v>
      </c>
      <c r="B139" s="15">
        <v>9.6235455167693367</v>
      </c>
      <c r="C139" s="13">
        <v>0</v>
      </c>
      <c r="D139" s="13">
        <f t="shared" si="8"/>
        <v>-0.33342514065944262</v>
      </c>
      <c r="E139" s="13">
        <f t="shared" si="9"/>
        <v>-0.33342514065944262</v>
      </c>
      <c r="F139" s="13">
        <f t="shared" si="10"/>
        <v>0.41740746780298299</v>
      </c>
      <c r="G139" s="13">
        <f t="shared" si="11"/>
        <v>-0.5402672526010609</v>
      </c>
    </row>
    <row r="140" spans="1:7" x14ac:dyDescent="0.2">
      <c r="A140" s="13" t="s">
        <v>411</v>
      </c>
      <c r="B140" s="15">
        <v>16.591375770020534</v>
      </c>
      <c r="C140" s="13">
        <v>1</v>
      </c>
      <c r="D140" s="13">
        <f t="shared" si="8"/>
        <v>-0.93486590893316124</v>
      </c>
      <c r="E140" s="13">
        <f t="shared" si="9"/>
        <v>-0.93486590893316124</v>
      </c>
      <c r="F140" s="13">
        <f t="shared" si="10"/>
        <v>0.28193857065381889</v>
      </c>
      <c r="G140" s="13">
        <f t="shared" si="11"/>
        <v>-1.2660660663343435</v>
      </c>
    </row>
    <row r="141" spans="1:7" x14ac:dyDescent="0.2">
      <c r="A141" s="13" t="s">
        <v>412</v>
      </c>
      <c r="B141" s="15">
        <v>10.677618069815194</v>
      </c>
      <c r="C141" s="13">
        <v>1</v>
      </c>
      <c r="D141" s="13">
        <f t="shared" si="8"/>
        <v>-0.42440930403287336</v>
      </c>
      <c r="E141" s="13">
        <f t="shared" si="9"/>
        <v>-0.42440930403287336</v>
      </c>
      <c r="F141" s="13">
        <f t="shared" si="10"/>
        <v>0.39546212532961483</v>
      </c>
      <c r="G141" s="13">
        <f t="shared" si="11"/>
        <v>-0.9277002603812966</v>
      </c>
    </row>
    <row r="142" spans="1:7" x14ac:dyDescent="0.2">
      <c r="A142" s="13" t="s">
        <v>413</v>
      </c>
      <c r="B142" s="15">
        <v>10.674880219028063</v>
      </c>
      <c r="C142" s="13">
        <v>0</v>
      </c>
      <c r="D142" s="13">
        <f t="shared" si="8"/>
        <v>-0.42417298153060479</v>
      </c>
      <c r="E142" s="13">
        <f t="shared" si="9"/>
        <v>-0.42417298153060479</v>
      </c>
      <c r="F142" s="13">
        <f t="shared" si="10"/>
        <v>0.39551862477889077</v>
      </c>
      <c r="G142" s="13">
        <f t="shared" si="11"/>
        <v>-0.5033844196234244</v>
      </c>
    </row>
    <row r="143" spans="1:7" x14ac:dyDescent="0.2">
      <c r="A143" s="13" t="s">
        <v>414</v>
      </c>
      <c r="B143" s="15">
        <v>9.9164955509924706</v>
      </c>
      <c r="C143" s="13">
        <v>0</v>
      </c>
      <c r="D143" s="13">
        <f t="shared" si="8"/>
        <v>-0.35871164840218828</v>
      </c>
      <c r="E143" s="13">
        <f t="shared" si="9"/>
        <v>-0.35871164840218828</v>
      </c>
      <c r="F143" s="13">
        <f t="shared" si="10"/>
        <v>0.41127147527072599</v>
      </c>
      <c r="G143" s="13">
        <f t="shared" si="11"/>
        <v>-0.52979011036047263</v>
      </c>
    </row>
    <row r="144" spans="1:7" x14ac:dyDescent="0.2">
      <c r="A144" s="13" t="s">
        <v>415</v>
      </c>
      <c r="B144" s="15">
        <v>18.499657768651609</v>
      </c>
      <c r="C144" s="13">
        <v>0</v>
      </c>
      <c r="D144" s="13">
        <f t="shared" si="8"/>
        <v>-1.0995826930144117</v>
      </c>
      <c r="E144" s="13">
        <f t="shared" si="9"/>
        <v>-1.0995826930144117</v>
      </c>
      <c r="F144" s="13">
        <f t="shared" si="10"/>
        <v>0.24981809333009899</v>
      </c>
      <c r="G144" s="13">
        <f t="shared" si="11"/>
        <v>-0.28743955963385692</v>
      </c>
    </row>
    <row r="145" spans="1:7" x14ac:dyDescent="0.2">
      <c r="A145" s="13" t="s">
        <v>416</v>
      </c>
      <c r="B145" s="15">
        <v>19.367556468172484</v>
      </c>
      <c r="C145" s="13">
        <v>0</v>
      </c>
      <c r="D145" s="13">
        <f t="shared" si="8"/>
        <v>-1.1744969262335743</v>
      </c>
      <c r="E145" s="13">
        <f t="shared" si="9"/>
        <v>-1.1744969262335743</v>
      </c>
      <c r="F145" s="13">
        <f t="shared" si="10"/>
        <v>0.23604310581718266</v>
      </c>
      <c r="G145" s="13">
        <f t="shared" si="11"/>
        <v>-0.26924391263403274</v>
      </c>
    </row>
    <row r="146" spans="1:7" x14ac:dyDescent="0.2">
      <c r="A146" s="13" t="s">
        <v>417</v>
      </c>
      <c r="B146" s="15">
        <v>18.600958247775495</v>
      </c>
      <c r="C146" s="13">
        <v>1</v>
      </c>
      <c r="D146" s="13">
        <f t="shared" si="8"/>
        <v>-1.1083266255983517</v>
      </c>
      <c r="E146" s="13">
        <f t="shared" si="9"/>
        <v>-1.1083266255983517</v>
      </c>
      <c r="F146" s="13">
        <f t="shared" si="10"/>
        <v>0.24818298887914292</v>
      </c>
      <c r="G146" s="13">
        <f t="shared" si="11"/>
        <v>-1.39358894651718</v>
      </c>
    </row>
    <row r="147" spans="1:7" x14ac:dyDescent="0.2">
      <c r="A147" s="13" t="s">
        <v>418</v>
      </c>
      <c r="B147" s="15">
        <v>10.023271731690622</v>
      </c>
      <c r="C147" s="13">
        <v>0</v>
      </c>
      <c r="D147" s="13">
        <f t="shared" si="8"/>
        <v>-0.36792822599066566</v>
      </c>
      <c r="E147" s="13">
        <f t="shared" si="9"/>
        <v>-0.36792822599066566</v>
      </c>
      <c r="F147" s="13">
        <f t="shared" si="10"/>
        <v>0.40904172990510257</v>
      </c>
      <c r="G147" s="13">
        <f t="shared" si="11"/>
        <v>-0.52600987304545488</v>
      </c>
    </row>
    <row r="148" spans="1:7" x14ac:dyDescent="0.2">
      <c r="A148" s="13" t="s">
        <v>419</v>
      </c>
      <c r="B148" s="15">
        <v>11.211498973305956</v>
      </c>
      <c r="C148" s="13">
        <v>0</v>
      </c>
      <c r="D148" s="13">
        <f t="shared" si="8"/>
        <v>-0.4704921919752606</v>
      </c>
      <c r="E148" s="13">
        <f t="shared" si="9"/>
        <v>-0.4704921919752606</v>
      </c>
      <c r="F148" s="13">
        <f t="shared" si="10"/>
        <v>0.38449975498703004</v>
      </c>
      <c r="G148" s="13">
        <f t="shared" si="11"/>
        <v>-0.48531993528627027</v>
      </c>
    </row>
    <row r="149" spans="1:7" x14ac:dyDescent="0.2">
      <c r="A149" s="13" t="s">
        <v>420</v>
      </c>
      <c r="B149" s="15">
        <v>8.424366872005475</v>
      </c>
      <c r="C149" s="13">
        <v>1</v>
      </c>
      <c r="D149" s="13">
        <f t="shared" si="8"/>
        <v>-0.22991588466577295</v>
      </c>
      <c r="E149" s="13">
        <f t="shared" si="9"/>
        <v>-0.22991588466577295</v>
      </c>
      <c r="F149" s="13">
        <f t="shared" si="10"/>
        <v>0.442772898662322</v>
      </c>
      <c r="G149" s="13">
        <f t="shared" si="11"/>
        <v>-0.81469828448702586</v>
      </c>
    </row>
    <row r="150" spans="1:7" x14ac:dyDescent="0.2">
      <c r="A150" s="13" t="s">
        <v>421</v>
      </c>
      <c r="B150" s="15">
        <v>17.251197809719372</v>
      </c>
      <c r="C150" s="13">
        <v>0</v>
      </c>
      <c r="D150" s="13">
        <f t="shared" si="8"/>
        <v>-0.99181963197990664</v>
      </c>
      <c r="E150" s="13">
        <f t="shared" si="9"/>
        <v>-0.99181963197990664</v>
      </c>
      <c r="F150" s="13">
        <f t="shared" si="10"/>
        <v>0.27055281612352233</v>
      </c>
      <c r="G150" s="13">
        <f t="shared" si="11"/>
        <v>-0.31546831408382037</v>
      </c>
    </row>
    <row r="151" spans="1:7" x14ac:dyDescent="0.2">
      <c r="A151" s="13" t="s">
        <v>422</v>
      </c>
      <c r="B151" s="15">
        <v>12.284736481861739</v>
      </c>
      <c r="C151" s="13">
        <v>1</v>
      </c>
      <c r="D151" s="13">
        <f t="shared" si="8"/>
        <v>-0.56313061286457211</v>
      </c>
      <c r="E151" s="13">
        <f t="shared" si="9"/>
        <v>-0.56313061286457211</v>
      </c>
      <c r="F151" s="13">
        <f t="shared" si="10"/>
        <v>0.36282340620168513</v>
      </c>
      <c r="G151" s="13">
        <f t="shared" si="11"/>
        <v>-1.0138390473820407</v>
      </c>
    </row>
    <row r="152" spans="1:7" x14ac:dyDescent="0.2">
      <c r="A152" s="13" t="s">
        <v>423</v>
      </c>
      <c r="B152" s="15">
        <v>11.389459274469541</v>
      </c>
      <c r="C152" s="13">
        <v>0</v>
      </c>
      <c r="D152" s="13">
        <f t="shared" si="8"/>
        <v>-0.48585315462272283</v>
      </c>
      <c r="E152" s="13">
        <f t="shared" si="9"/>
        <v>-0.48585315462272283</v>
      </c>
      <c r="F152" s="13">
        <f t="shared" si="10"/>
        <v>0.38087094384890896</v>
      </c>
      <c r="G152" s="13">
        <f t="shared" si="11"/>
        <v>-0.47944153667005379</v>
      </c>
    </row>
    <row r="153" spans="1:7" x14ac:dyDescent="0.2">
      <c r="A153" s="13" t="s">
        <v>424</v>
      </c>
      <c r="B153" s="15">
        <v>9.6262833675564679</v>
      </c>
      <c r="C153" s="13">
        <v>0</v>
      </c>
      <c r="D153" s="13">
        <f t="shared" si="8"/>
        <v>-0.33366146316171119</v>
      </c>
      <c r="E153" s="13">
        <f t="shared" si="9"/>
        <v>-0.33366146316171119</v>
      </c>
      <c r="F153" s="13">
        <f t="shared" si="10"/>
        <v>0.41735000037954195</v>
      </c>
      <c r="G153" s="13">
        <f t="shared" si="11"/>
        <v>-0.54016861661427118</v>
      </c>
    </row>
    <row r="154" spans="1:7" x14ac:dyDescent="0.2">
      <c r="A154" s="13" t="s">
        <v>425</v>
      </c>
      <c r="B154" s="15">
        <v>19.665982203969882</v>
      </c>
      <c r="C154" s="13">
        <v>0</v>
      </c>
      <c r="D154" s="13">
        <f t="shared" si="8"/>
        <v>-1.2002560789808572</v>
      </c>
      <c r="E154" s="13">
        <f t="shared" si="9"/>
        <v>-1.2002560789808572</v>
      </c>
      <c r="F154" s="13">
        <f t="shared" si="10"/>
        <v>0.2314296646064804</v>
      </c>
      <c r="G154" s="13">
        <f t="shared" si="11"/>
        <v>-0.26322319723307097</v>
      </c>
    </row>
    <row r="155" spans="1:7" x14ac:dyDescent="0.2">
      <c r="A155" s="13" t="s">
        <v>426</v>
      </c>
      <c r="B155" s="15">
        <v>15.394934976043805</v>
      </c>
      <c r="C155" s="13">
        <v>0</v>
      </c>
      <c r="D155" s="13">
        <f t="shared" si="8"/>
        <v>-0.83159297544176036</v>
      </c>
      <c r="E155" s="13">
        <f t="shared" si="9"/>
        <v>-0.83159297544176036</v>
      </c>
      <c r="F155" s="13">
        <f t="shared" si="10"/>
        <v>0.30330834928926592</v>
      </c>
      <c r="G155" s="13">
        <f t="shared" si="11"/>
        <v>-0.36141236107021402</v>
      </c>
    </row>
    <row r="156" spans="1:7" x14ac:dyDescent="0.2">
      <c r="A156" s="13" t="s">
        <v>427</v>
      </c>
      <c r="B156" s="15">
        <v>16.925393566050651</v>
      </c>
      <c r="C156" s="13">
        <v>1</v>
      </c>
      <c r="D156" s="13">
        <f t="shared" si="8"/>
        <v>-0.9636972542099369</v>
      </c>
      <c r="E156" s="13">
        <f t="shared" si="9"/>
        <v>-0.9636972542099369</v>
      </c>
      <c r="F156" s="13">
        <f t="shared" si="10"/>
        <v>0.27613855398669229</v>
      </c>
      <c r="G156" s="13">
        <f t="shared" si="11"/>
        <v>-1.2868525320302855</v>
      </c>
    </row>
    <row r="157" spans="1:7" x14ac:dyDescent="0.2">
      <c r="A157" s="13" t="s">
        <v>428</v>
      </c>
      <c r="B157" s="15">
        <v>10.11088295687885</v>
      </c>
      <c r="C157" s="13">
        <v>1</v>
      </c>
      <c r="D157" s="13">
        <f t="shared" si="8"/>
        <v>-0.37549054606326249</v>
      </c>
      <c r="E157" s="13">
        <f t="shared" si="9"/>
        <v>-0.37549054606326249</v>
      </c>
      <c r="F157" s="13">
        <f t="shared" si="10"/>
        <v>0.40721498128296407</v>
      </c>
      <c r="G157" s="13">
        <f t="shared" si="11"/>
        <v>-0.89841402345264409</v>
      </c>
    </row>
    <row r="158" spans="1:7" x14ac:dyDescent="0.2">
      <c r="A158" s="13" t="s">
        <v>429</v>
      </c>
      <c r="B158" s="15">
        <v>19.381245722108144</v>
      </c>
      <c r="C158" s="13">
        <v>0</v>
      </c>
      <c r="D158" s="13">
        <f t="shared" si="8"/>
        <v>-1.1756785387449173</v>
      </c>
      <c r="E158" s="13">
        <f t="shared" si="9"/>
        <v>-1.1756785387449173</v>
      </c>
      <c r="F158" s="13">
        <f t="shared" si="10"/>
        <v>0.23583009592523893</v>
      </c>
      <c r="G158" s="13">
        <f t="shared" si="11"/>
        <v>-0.26896512700764857</v>
      </c>
    </row>
    <row r="159" spans="1:7" x14ac:dyDescent="0.2">
      <c r="A159" s="13" t="s">
        <v>430</v>
      </c>
      <c r="B159" s="15">
        <v>7.7590691307323754</v>
      </c>
      <c r="C159" s="13">
        <v>1</v>
      </c>
      <c r="D159" s="13">
        <f t="shared" si="8"/>
        <v>-0.17248951661449063</v>
      </c>
      <c r="E159" s="13">
        <f t="shared" si="9"/>
        <v>-0.17248951661449063</v>
      </c>
      <c r="F159" s="13">
        <f t="shared" si="10"/>
        <v>0.4569842207228858</v>
      </c>
      <c r="G159" s="13">
        <f t="shared" si="11"/>
        <v>-0.78310641664271041</v>
      </c>
    </row>
    <row r="160" spans="1:7" x14ac:dyDescent="0.2">
      <c r="A160" s="13" t="s">
        <v>431</v>
      </c>
      <c r="B160" s="15">
        <v>10.425735797399042</v>
      </c>
      <c r="C160" s="13">
        <v>1</v>
      </c>
      <c r="D160" s="13">
        <f t="shared" si="8"/>
        <v>-0.40266763382415749</v>
      </c>
      <c r="E160" s="13">
        <f t="shared" si="9"/>
        <v>-0.40266763382415749</v>
      </c>
      <c r="F160" s="13">
        <f t="shared" si="10"/>
        <v>0.40067158126331792</v>
      </c>
      <c r="G160" s="13">
        <f t="shared" si="11"/>
        <v>-0.91461318658210677</v>
      </c>
    </row>
    <row r="161" spans="1:7" x14ac:dyDescent="0.2">
      <c r="A161" s="13" t="s">
        <v>432</v>
      </c>
      <c r="B161" s="15">
        <v>11.887748117727584</v>
      </c>
      <c r="C161" s="13">
        <v>0</v>
      </c>
      <c r="D161" s="13">
        <f t="shared" si="8"/>
        <v>-0.52886385003561753</v>
      </c>
      <c r="E161" s="13">
        <f t="shared" si="9"/>
        <v>-0.52886385003561753</v>
      </c>
      <c r="F161" s="13">
        <f t="shared" si="10"/>
        <v>0.37078191593429438</v>
      </c>
      <c r="G161" s="13">
        <f t="shared" si="11"/>
        <v>-0.46327736684787096</v>
      </c>
    </row>
    <row r="162" spans="1:7" x14ac:dyDescent="0.2">
      <c r="A162" s="13" t="s">
        <v>433</v>
      </c>
      <c r="B162" s="15">
        <v>12.774811772758385</v>
      </c>
      <c r="C162" s="13">
        <v>0</v>
      </c>
      <c r="D162" s="13">
        <f t="shared" si="8"/>
        <v>-0.60543234077066077</v>
      </c>
      <c r="E162" s="13">
        <f t="shared" si="9"/>
        <v>-0.60543234077066077</v>
      </c>
      <c r="F162" s="13">
        <f t="shared" si="10"/>
        <v>0.35310184548931206</v>
      </c>
      <c r="G162" s="13">
        <f t="shared" si="11"/>
        <v>-0.43556640875635011</v>
      </c>
    </row>
    <row r="163" spans="1:7" x14ac:dyDescent="0.2">
      <c r="A163" s="13" t="s">
        <v>434</v>
      </c>
      <c r="B163" s="15">
        <v>6.9568788501026697</v>
      </c>
      <c r="C163" s="13">
        <v>0</v>
      </c>
      <c r="D163" s="13">
        <f t="shared" si="8"/>
        <v>-0.10324702344977565</v>
      </c>
      <c r="E163" s="13">
        <f t="shared" si="9"/>
        <v>-0.10324702344977565</v>
      </c>
      <c r="F163" s="13">
        <f t="shared" si="10"/>
        <v>0.47421114905229983</v>
      </c>
      <c r="G163" s="13">
        <f t="shared" si="11"/>
        <v>-0.64285557089043299</v>
      </c>
    </row>
    <row r="164" spans="1:7" x14ac:dyDescent="0.2">
      <c r="A164" s="13" t="s">
        <v>435</v>
      </c>
      <c r="B164" s="15">
        <v>11.909650924024641</v>
      </c>
      <c r="C164" s="13">
        <v>0</v>
      </c>
      <c r="D164" s="13">
        <f t="shared" si="8"/>
        <v>-0.53075443005376677</v>
      </c>
      <c r="E164" s="13">
        <f t="shared" si="9"/>
        <v>-0.53075443005376677</v>
      </c>
      <c r="F164" s="13">
        <f t="shared" si="10"/>
        <v>0.37034094639548149</v>
      </c>
      <c r="G164" s="13">
        <f t="shared" si="11"/>
        <v>-0.46257679084461617</v>
      </c>
    </row>
    <row r="165" spans="1:7" x14ac:dyDescent="0.2">
      <c r="A165" s="13" t="s">
        <v>436</v>
      </c>
      <c r="B165" s="15">
        <v>11.665982203969884</v>
      </c>
      <c r="C165" s="13">
        <v>0</v>
      </c>
      <c r="D165" s="13">
        <f t="shared" si="8"/>
        <v>-0.50972172735185683</v>
      </c>
      <c r="E165" s="13">
        <f t="shared" si="9"/>
        <v>-0.50972172735185683</v>
      </c>
      <c r="F165" s="13">
        <f t="shared" si="10"/>
        <v>0.37525876140150854</v>
      </c>
      <c r="G165" s="13">
        <f t="shared" si="11"/>
        <v>-0.47041773321736496</v>
      </c>
    </row>
    <row r="166" spans="1:7" x14ac:dyDescent="0.2">
      <c r="A166" s="13" t="s">
        <v>437</v>
      </c>
      <c r="B166" s="15">
        <v>11.000684462696784</v>
      </c>
      <c r="C166" s="13">
        <v>0</v>
      </c>
      <c r="D166" s="13">
        <f t="shared" si="8"/>
        <v>-0.45229535930057441</v>
      </c>
      <c r="E166" s="13">
        <f t="shared" si="9"/>
        <v>-0.45229535930057441</v>
      </c>
      <c r="F166" s="13">
        <f t="shared" si="10"/>
        <v>0.38881516261010257</v>
      </c>
      <c r="G166" s="13">
        <f t="shared" si="11"/>
        <v>-0.49235584937292559</v>
      </c>
    </row>
    <row r="167" spans="1:7" x14ac:dyDescent="0.2">
      <c r="A167" s="13" t="s">
        <v>438</v>
      </c>
      <c r="B167" s="15">
        <v>9.5906913073237501</v>
      </c>
      <c r="C167" s="13">
        <v>0</v>
      </c>
      <c r="D167" s="13">
        <f t="shared" si="8"/>
        <v>-0.33058927063221866</v>
      </c>
      <c r="E167" s="13">
        <f t="shared" si="9"/>
        <v>-0.33058927063221866</v>
      </c>
      <c r="F167" s="13">
        <f t="shared" si="10"/>
        <v>0.41809725144761256</v>
      </c>
      <c r="G167" s="13">
        <f t="shared" si="11"/>
        <v>-0.54145194392048168</v>
      </c>
    </row>
    <row r="168" spans="1:7" x14ac:dyDescent="0.2">
      <c r="A168" s="13" t="s">
        <v>439</v>
      </c>
      <c r="B168" s="15">
        <v>15.805612594113621</v>
      </c>
      <c r="C168" s="13">
        <v>0</v>
      </c>
      <c r="D168" s="13">
        <f t="shared" si="8"/>
        <v>-0.86704135078205824</v>
      </c>
      <c r="E168" s="13">
        <f t="shared" si="9"/>
        <v>-0.86704135078205824</v>
      </c>
      <c r="F168" s="13">
        <f t="shared" si="10"/>
        <v>0.29587030807081882</v>
      </c>
      <c r="G168" s="13">
        <f t="shared" si="11"/>
        <v>-0.35079271830047548</v>
      </c>
    </row>
    <row r="169" spans="1:7" x14ac:dyDescent="0.2">
      <c r="A169" s="13" t="s">
        <v>440</v>
      </c>
      <c r="B169" s="15">
        <v>9.8644763860369604</v>
      </c>
      <c r="C169" s="13">
        <v>1</v>
      </c>
      <c r="D169" s="13">
        <f t="shared" si="8"/>
        <v>-0.35422152085908387</v>
      </c>
      <c r="E169" s="13">
        <f t="shared" si="9"/>
        <v>-0.35422152085908387</v>
      </c>
      <c r="F169" s="13">
        <f t="shared" si="10"/>
        <v>0.41235908898054624</v>
      </c>
      <c r="G169" s="13">
        <f t="shared" si="11"/>
        <v>-0.88586073403821952</v>
      </c>
    </row>
    <row r="170" spans="1:7" x14ac:dyDescent="0.2">
      <c r="A170" s="13" t="s">
        <v>441</v>
      </c>
      <c r="B170" s="15">
        <v>12.427104722792608</v>
      </c>
      <c r="C170" s="13">
        <v>1</v>
      </c>
      <c r="D170" s="13">
        <f t="shared" si="8"/>
        <v>-0.57541938298254203</v>
      </c>
      <c r="E170" s="13">
        <f t="shared" si="9"/>
        <v>-0.57541938298254203</v>
      </c>
      <c r="F170" s="13">
        <f t="shared" si="10"/>
        <v>0.35998727324502644</v>
      </c>
      <c r="G170" s="13">
        <f t="shared" si="11"/>
        <v>-1.0216866002540304</v>
      </c>
    </row>
    <row r="171" spans="1:7" x14ac:dyDescent="0.2">
      <c r="A171" s="13" t="s">
        <v>442</v>
      </c>
      <c r="B171" s="15">
        <v>11.567419575633128</v>
      </c>
      <c r="C171" s="13">
        <v>0</v>
      </c>
      <c r="D171" s="13">
        <f t="shared" si="8"/>
        <v>-0.50121411727018528</v>
      </c>
      <c r="E171" s="13">
        <f t="shared" si="9"/>
        <v>-0.50121411727018528</v>
      </c>
      <c r="F171" s="13">
        <f t="shared" si="10"/>
        <v>0.37725538918301754</v>
      </c>
      <c r="G171" s="13">
        <f t="shared" si="11"/>
        <v>-0.47361877872396801</v>
      </c>
    </row>
    <row r="172" spans="1:7" x14ac:dyDescent="0.2">
      <c r="A172" s="13" t="s">
        <v>443</v>
      </c>
      <c r="B172" s="15">
        <v>20.793976728268309</v>
      </c>
      <c r="C172" s="13">
        <v>0</v>
      </c>
      <c r="D172" s="13">
        <f t="shared" si="8"/>
        <v>-1.2976209499155418</v>
      </c>
      <c r="E172" s="13">
        <f t="shared" si="9"/>
        <v>-1.2976209499155418</v>
      </c>
      <c r="F172" s="13">
        <f t="shared" si="10"/>
        <v>0.21456567945872002</v>
      </c>
      <c r="G172" s="13">
        <f t="shared" si="11"/>
        <v>-0.24151843962479594</v>
      </c>
    </row>
    <row r="173" spans="1:7" x14ac:dyDescent="0.2">
      <c r="A173" s="13" t="s">
        <v>444</v>
      </c>
      <c r="B173" s="15">
        <v>13.319644079397673</v>
      </c>
      <c r="C173" s="13">
        <v>0</v>
      </c>
      <c r="D173" s="13">
        <f t="shared" si="8"/>
        <v>-0.65246051872212241</v>
      </c>
      <c r="E173" s="13">
        <f t="shared" si="9"/>
        <v>-0.65246051872212241</v>
      </c>
      <c r="F173" s="13">
        <f t="shared" si="10"/>
        <v>0.34243527946022345</v>
      </c>
      <c r="G173" s="13">
        <f t="shared" si="11"/>
        <v>-0.4192120854935244</v>
      </c>
    </row>
    <row r="174" spans="1:7" x14ac:dyDescent="0.2">
      <c r="A174" s="13" t="s">
        <v>445</v>
      </c>
      <c r="B174" s="15">
        <v>7.4058863791923342</v>
      </c>
      <c r="C174" s="13">
        <v>0</v>
      </c>
      <c r="D174" s="13">
        <f t="shared" si="8"/>
        <v>-0.14200391382183453</v>
      </c>
      <c r="E174" s="13">
        <f t="shared" si="9"/>
        <v>-0.14200391382183453</v>
      </c>
      <c r="F174" s="13">
        <f t="shared" si="10"/>
        <v>0.46455855825684156</v>
      </c>
      <c r="G174" s="13">
        <f t="shared" si="11"/>
        <v>-0.62466374756085186</v>
      </c>
    </row>
    <row r="175" spans="1:7" x14ac:dyDescent="0.2">
      <c r="A175" s="13" t="s">
        <v>446</v>
      </c>
      <c r="B175" s="15">
        <v>10.116358658453114</v>
      </c>
      <c r="C175" s="13">
        <v>0</v>
      </c>
      <c r="D175" s="13">
        <f t="shared" si="8"/>
        <v>-0.37596319106779985</v>
      </c>
      <c r="E175" s="13">
        <f t="shared" si="9"/>
        <v>-0.37596319106779985</v>
      </c>
      <c r="F175" s="13">
        <f t="shared" si="10"/>
        <v>0.40710089406623751</v>
      </c>
      <c r="G175" s="13">
        <f t="shared" si="11"/>
        <v>-0.52273103622447636</v>
      </c>
    </row>
    <row r="176" spans="1:7" x14ac:dyDescent="0.2">
      <c r="A176" s="13" t="s">
        <v>447</v>
      </c>
      <c r="B176" s="15">
        <v>17.037645448323065</v>
      </c>
      <c r="C176" s="13">
        <v>0</v>
      </c>
      <c r="D176" s="13">
        <f t="shared" si="8"/>
        <v>-0.97338647680295143</v>
      </c>
      <c r="E176" s="13">
        <f t="shared" si="9"/>
        <v>-0.97338647680295143</v>
      </c>
      <c r="F176" s="13">
        <f t="shared" si="10"/>
        <v>0.27420602039423797</v>
      </c>
      <c r="G176" s="13">
        <f t="shared" si="11"/>
        <v>-0.32048907907669599</v>
      </c>
    </row>
    <row r="177" spans="1:7" x14ac:dyDescent="0.2">
      <c r="A177" s="13" t="s">
        <v>448</v>
      </c>
      <c r="B177" s="15">
        <v>11.857631759069131</v>
      </c>
      <c r="C177" s="13">
        <v>0</v>
      </c>
      <c r="D177" s="13">
        <f t="shared" si="8"/>
        <v>-0.52626430251066236</v>
      </c>
      <c r="E177" s="13">
        <f t="shared" si="9"/>
        <v>-0.52626430251066236</v>
      </c>
      <c r="F177" s="13">
        <f t="shared" si="10"/>
        <v>0.37138860080519059</v>
      </c>
      <c r="G177" s="13">
        <f t="shared" si="11"/>
        <v>-0.46424202052472657</v>
      </c>
    </row>
    <row r="178" spans="1:7" x14ac:dyDescent="0.2">
      <c r="A178" s="13" t="s">
        <v>449</v>
      </c>
      <c r="B178" s="15">
        <v>12.068446269678303</v>
      </c>
      <c r="C178" s="13">
        <v>0</v>
      </c>
      <c r="D178" s="13">
        <f t="shared" si="8"/>
        <v>-0.54446113518534855</v>
      </c>
      <c r="E178" s="13">
        <f t="shared" si="9"/>
        <v>-0.54446113518534855</v>
      </c>
      <c r="F178" s="13">
        <f t="shared" si="10"/>
        <v>0.36715042012661553</v>
      </c>
      <c r="G178" s="13">
        <f t="shared" si="11"/>
        <v>-0.4575225156083475</v>
      </c>
    </row>
    <row r="179" spans="1:7" x14ac:dyDescent="0.2">
      <c r="A179" s="13" t="s">
        <v>450</v>
      </c>
      <c r="B179" s="15">
        <v>31.498973305954827</v>
      </c>
      <c r="C179" s="13">
        <v>0</v>
      </c>
      <c r="D179" s="13">
        <f t="shared" si="8"/>
        <v>-2.2216419337859703</v>
      </c>
      <c r="E179" s="13">
        <f t="shared" si="9"/>
        <v>-2.2216419337859703</v>
      </c>
      <c r="F179" s="13">
        <f t="shared" si="10"/>
        <v>9.7823800852712792E-2</v>
      </c>
      <c r="G179" s="13">
        <f t="shared" si="11"/>
        <v>-0.10294543526106954</v>
      </c>
    </row>
    <row r="180" spans="1:7" x14ac:dyDescent="0.2">
      <c r="A180" s="13" t="s">
        <v>451</v>
      </c>
      <c r="B180" s="15">
        <v>13.459274469541411</v>
      </c>
      <c r="C180" s="13">
        <v>0</v>
      </c>
      <c r="D180" s="13">
        <f t="shared" si="8"/>
        <v>-0.66451296633782375</v>
      </c>
      <c r="E180" s="13">
        <f t="shared" si="9"/>
        <v>-0.66451296633782375</v>
      </c>
      <c r="F180" s="13">
        <f t="shared" si="10"/>
        <v>0.33972656609406576</v>
      </c>
      <c r="G180" s="13">
        <f t="shared" si="11"/>
        <v>-0.41510123596077525</v>
      </c>
    </row>
    <row r="181" spans="1:7" x14ac:dyDescent="0.2">
      <c r="A181" s="13" t="s">
        <v>452</v>
      </c>
      <c r="B181" s="15">
        <v>14.694045174537989</v>
      </c>
      <c r="C181" s="13">
        <v>0</v>
      </c>
      <c r="D181" s="13">
        <f t="shared" si="8"/>
        <v>-0.77109441486098573</v>
      </c>
      <c r="E181" s="13">
        <f t="shared" si="9"/>
        <v>-0.77109441486098573</v>
      </c>
      <c r="F181" s="13">
        <f t="shared" si="10"/>
        <v>0.31624240991530478</v>
      </c>
      <c r="G181" s="13">
        <f t="shared" si="11"/>
        <v>-0.38015182463524327</v>
      </c>
    </row>
    <row r="182" spans="1:7" x14ac:dyDescent="0.2">
      <c r="A182" s="13" t="s">
        <v>453</v>
      </c>
      <c r="B182" s="15">
        <v>6.537987679671458</v>
      </c>
      <c r="C182" s="13">
        <v>0</v>
      </c>
      <c r="D182" s="13">
        <f t="shared" si="8"/>
        <v>-6.7089680602671953E-2</v>
      </c>
      <c r="E182" s="13">
        <f t="shared" si="9"/>
        <v>-6.7089680602671953E-2</v>
      </c>
      <c r="F182" s="13">
        <f t="shared" si="10"/>
        <v>0.48323386810952623</v>
      </c>
      <c r="G182" s="13">
        <f t="shared" si="11"/>
        <v>-0.66016486292886811</v>
      </c>
    </row>
    <row r="183" spans="1:7" x14ac:dyDescent="0.2">
      <c r="A183" s="13" t="s">
        <v>454</v>
      </c>
      <c r="B183" s="15">
        <v>10.72416153319644</v>
      </c>
      <c r="C183" s="13">
        <v>1</v>
      </c>
      <c r="D183" s="13">
        <f t="shared" si="8"/>
        <v>-0.42842678657144051</v>
      </c>
      <c r="E183" s="13">
        <f t="shared" si="9"/>
        <v>-0.42842678657144051</v>
      </c>
      <c r="F183" s="13">
        <f t="shared" si="10"/>
        <v>0.39450206291347367</v>
      </c>
      <c r="G183" s="13">
        <f t="shared" si="11"/>
        <v>-0.93013090952490263</v>
      </c>
    </row>
    <row r="184" spans="1:7" x14ac:dyDescent="0.2">
      <c r="A184" s="13" t="s">
        <v>455</v>
      </c>
      <c r="B184" s="15">
        <v>6.6858316221765914</v>
      </c>
      <c r="C184" s="13">
        <v>1</v>
      </c>
      <c r="D184" s="13">
        <f t="shared" si="8"/>
        <v>-7.9851095725179122E-2</v>
      </c>
      <c r="E184" s="13">
        <f t="shared" si="9"/>
        <v>-7.9851095725179122E-2</v>
      </c>
      <c r="F184" s="13">
        <f t="shared" si="10"/>
        <v>0.48004782652544636</v>
      </c>
      <c r="G184" s="13">
        <f t="shared" si="11"/>
        <v>-0.73386954144911554</v>
      </c>
    </row>
    <row r="185" spans="1:7" x14ac:dyDescent="0.2">
      <c r="A185" s="13" t="s">
        <v>456</v>
      </c>
      <c r="B185" s="15">
        <v>11.832991101984941</v>
      </c>
      <c r="C185" s="13">
        <v>0</v>
      </c>
      <c r="D185" s="13">
        <f t="shared" si="8"/>
        <v>-0.52413739999024456</v>
      </c>
      <c r="E185" s="13">
        <f t="shared" si="9"/>
        <v>-0.52413739999024456</v>
      </c>
      <c r="F185" s="13">
        <f t="shared" si="10"/>
        <v>0.37188528124707726</v>
      </c>
      <c r="G185" s="13">
        <f t="shared" si="11"/>
        <v>-0.46503245602320697</v>
      </c>
    </row>
    <row r="186" spans="1:7" x14ac:dyDescent="0.2">
      <c r="A186" s="13" t="s">
        <v>457</v>
      </c>
      <c r="B186" s="15">
        <v>10.661190965092402</v>
      </c>
      <c r="C186" s="13">
        <v>0</v>
      </c>
      <c r="D186" s="13">
        <f t="shared" si="8"/>
        <v>-0.42299136901926149</v>
      </c>
      <c r="E186" s="13">
        <f t="shared" si="9"/>
        <v>-0.42299136901926149</v>
      </c>
      <c r="F186" s="13">
        <f t="shared" si="10"/>
        <v>0.39580116385022074</v>
      </c>
      <c r="G186" s="13">
        <f t="shared" si="11"/>
        <v>-0.50385193629792313</v>
      </c>
    </row>
    <row r="187" spans="1:7" x14ac:dyDescent="0.2">
      <c r="A187" s="13" t="s">
        <v>458</v>
      </c>
      <c r="B187" s="15">
        <v>9.0841889117043113</v>
      </c>
      <c r="C187" s="13">
        <v>0</v>
      </c>
      <c r="D187" s="13">
        <f t="shared" si="8"/>
        <v>-0.28686960771251802</v>
      </c>
      <c r="E187" s="13">
        <f t="shared" si="9"/>
        <v>-0.28686960771251802</v>
      </c>
      <c r="F187" s="13">
        <f t="shared" si="10"/>
        <v>0.42877041106462704</v>
      </c>
      <c r="G187" s="13">
        <f t="shared" si="11"/>
        <v>-0.55996406794096087</v>
      </c>
    </row>
    <row r="188" spans="1:7" x14ac:dyDescent="0.2">
      <c r="A188" s="13" t="s">
        <v>459</v>
      </c>
      <c r="B188" s="15">
        <v>11.411362080766597</v>
      </c>
      <c r="C188" s="13">
        <v>0</v>
      </c>
      <c r="D188" s="13">
        <f t="shared" si="8"/>
        <v>-0.48774373464087206</v>
      </c>
      <c r="E188" s="13">
        <f t="shared" si="9"/>
        <v>-0.48774373464087206</v>
      </c>
      <c r="F188" s="13">
        <f t="shared" si="10"/>
        <v>0.38042522996713335</v>
      </c>
      <c r="G188" s="13">
        <f t="shared" si="11"/>
        <v>-0.47872189103468893</v>
      </c>
    </row>
    <row r="189" spans="1:7" x14ac:dyDescent="0.2">
      <c r="A189" s="13" t="s">
        <v>460</v>
      </c>
      <c r="B189" s="15">
        <v>21.765913757700204</v>
      </c>
      <c r="C189" s="13">
        <v>0</v>
      </c>
      <c r="D189" s="13">
        <f t="shared" si="8"/>
        <v>-1.3815154382209132</v>
      </c>
      <c r="E189" s="13">
        <f t="shared" si="9"/>
        <v>-1.3815154382209132</v>
      </c>
      <c r="F189" s="13">
        <f t="shared" si="10"/>
        <v>0.20076572400732778</v>
      </c>
      <c r="G189" s="13">
        <f t="shared" si="11"/>
        <v>-0.22410116468873301</v>
      </c>
    </row>
    <row r="190" spans="1:7" x14ac:dyDescent="0.2">
      <c r="A190" s="13" t="s">
        <v>461</v>
      </c>
      <c r="B190" s="15">
        <v>19.04722792607803</v>
      </c>
      <c r="C190" s="13">
        <v>0</v>
      </c>
      <c r="D190" s="13">
        <f t="shared" si="8"/>
        <v>-1.1468471934681421</v>
      </c>
      <c r="E190" s="13">
        <f t="shared" si="9"/>
        <v>-1.1468471934681421</v>
      </c>
      <c r="F190" s="13">
        <f t="shared" si="10"/>
        <v>0.24106542712016743</v>
      </c>
      <c r="G190" s="13">
        <f t="shared" si="11"/>
        <v>-0.27583970704144162</v>
      </c>
    </row>
    <row r="191" spans="1:7" x14ac:dyDescent="0.2">
      <c r="A191" s="13" t="s">
        <v>462</v>
      </c>
      <c r="B191" s="15">
        <v>27.427789185489392</v>
      </c>
      <c r="C191" s="13">
        <v>0</v>
      </c>
      <c r="D191" s="13">
        <f t="shared" si="8"/>
        <v>-1.8702303729124854</v>
      </c>
      <c r="E191" s="13">
        <f t="shared" si="9"/>
        <v>-1.8702303729124854</v>
      </c>
      <c r="F191" s="13">
        <f t="shared" si="10"/>
        <v>0.13351506871831759</v>
      </c>
      <c r="G191" s="13">
        <f t="shared" si="11"/>
        <v>-0.1433105603046575</v>
      </c>
    </row>
    <row r="192" spans="1:7" x14ac:dyDescent="0.2">
      <c r="A192" s="13" t="s">
        <v>463</v>
      </c>
      <c r="B192" s="15">
        <v>13.399041752224504</v>
      </c>
      <c r="C192" s="13">
        <v>0</v>
      </c>
      <c r="D192" s="13">
        <f t="shared" si="8"/>
        <v>-0.65931387128791341</v>
      </c>
      <c r="E192" s="13">
        <f t="shared" si="9"/>
        <v>-0.65931387128791341</v>
      </c>
      <c r="F192" s="13">
        <f t="shared" si="10"/>
        <v>0.3408937576842499</v>
      </c>
      <c r="G192" s="13">
        <f t="shared" si="11"/>
        <v>-0.41687053999918744</v>
      </c>
    </row>
    <row r="193" spans="1:7" x14ac:dyDescent="0.2">
      <c r="A193" s="13" t="s">
        <v>464</v>
      </c>
      <c r="B193" s="15">
        <v>8.3778234086242307</v>
      </c>
      <c r="C193" s="13">
        <v>0</v>
      </c>
      <c r="D193" s="13">
        <f t="shared" si="8"/>
        <v>-0.22589840212720602</v>
      </c>
      <c r="E193" s="13">
        <f t="shared" si="9"/>
        <v>-0.22589840212720602</v>
      </c>
      <c r="F193" s="13">
        <f t="shared" si="10"/>
        <v>0.44376433888558026</v>
      </c>
      <c r="G193" s="13">
        <f t="shared" si="11"/>
        <v>-0.58656322360576929</v>
      </c>
    </row>
    <row r="194" spans="1:7" x14ac:dyDescent="0.2">
      <c r="A194" s="13" t="s">
        <v>465</v>
      </c>
      <c r="B194" s="15">
        <v>11.917864476386036</v>
      </c>
      <c r="C194" s="13">
        <v>0</v>
      </c>
      <c r="D194" s="13">
        <f t="shared" ref="D194:D257" si="12">$J$2+$J$3*B194</f>
        <v>-0.5314633975605727</v>
      </c>
      <c r="E194" s="13">
        <f t="shared" si="9"/>
        <v>-0.5314633975605727</v>
      </c>
      <c r="F194" s="13">
        <f t="shared" si="10"/>
        <v>0.37017563850757612</v>
      </c>
      <c r="G194" s="13">
        <f t="shared" si="11"/>
        <v>-0.46231428974793937</v>
      </c>
    </row>
    <row r="195" spans="1:7" x14ac:dyDescent="0.2">
      <c r="A195" s="13" t="s">
        <v>466</v>
      </c>
      <c r="B195" s="15">
        <v>17.596167008898014</v>
      </c>
      <c r="C195" s="13">
        <v>0</v>
      </c>
      <c r="D195" s="13">
        <f t="shared" si="12"/>
        <v>-1.0215962672657566</v>
      </c>
      <c r="E195" s="13">
        <f t="shared" ref="E195:E258" si="13">MIN(MAX(D195,-35),35)</f>
        <v>-1.0215962672657566</v>
      </c>
      <c r="F195" s="13">
        <f t="shared" ref="F195:F258" si="14">1/(1+EXP(-E195))</f>
        <v>0.26471658366776096</v>
      </c>
      <c r="G195" s="13">
        <f t="shared" ref="G195:G258" si="15">C195*LN(F195)+(1-C195)*LN(1-F195)</f>
        <v>-0.30749925364202296</v>
      </c>
    </row>
    <row r="196" spans="1:7" x14ac:dyDescent="0.2">
      <c r="A196" s="13" t="s">
        <v>467</v>
      </c>
      <c r="B196" s="15">
        <v>10.023271731690622</v>
      </c>
      <c r="C196" s="13">
        <v>0</v>
      </c>
      <c r="D196" s="13">
        <f t="shared" si="12"/>
        <v>-0.36792822599066566</v>
      </c>
      <c r="E196" s="13">
        <f t="shared" si="13"/>
        <v>-0.36792822599066566</v>
      </c>
      <c r="F196" s="13">
        <f t="shared" si="14"/>
        <v>0.40904172990510257</v>
      </c>
      <c r="G196" s="13">
        <f t="shared" si="15"/>
        <v>-0.52600987304545488</v>
      </c>
    </row>
    <row r="197" spans="1:7" x14ac:dyDescent="0.2">
      <c r="A197" s="13" t="s">
        <v>468</v>
      </c>
      <c r="B197" s="15">
        <v>13.390828199863108</v>
      </c>
      <c r="C197" s="13">
        <v>1</v>
      </c>
      <c r="D197" s="13">
        <f t="shared" si="12"/>
        <v>-0.65860490378110748</v>
      </c>
      <c r="E197" s="13">
        <f t="shared" si="13"/>
        <v>-0.65860490378110748</v>
      </c>
      <c r="F197" s="13">
        <f t="shared" si="14"/>
        <v>0.34105307015686026</v>
      </c>
      <c r="G197" s="13">
        <f t="shared" si="15"/>
        <v>-1.075717182849327</v>
      </c>
    </row>
    <row r="198" spans="1:7" x14ac:dyDescent="0.2">
      <c r="A198" s="13" t="s">
        <v>469</v>
      </c>
      <c r="B198" s="15">
        <v>5.6646132785763177</v>
      </c>
      <c r="C198" s="13">
        <v>0</v>
      </c>
      <c r="D198" s="13">
        <f t="shared" si="12"/>
        <v>8.2971976210279852E-3</v>
      </c>
      <c r="E198" s="13">
        <f t="shared" si="13"/>
        <v>8.2971976210279852E-3</v>
      </c>
      <c r="F198" s="13">
        <f t="shared" si="14"/>
        <v>0.50207428750517169</v>
      </c>
      <c r="G198" s="13">
        <f t="shared" si="15"/>
        <v>-0.69730438478182022</v>
      </c>
    </row>
    <row r="199" spans="1:7" x14ac:dyDescent="0.2">
      <c r="A199" s="13" t="s">
        <v>470</v>
      </c>
      <c r="B199" s="15">
        <v>15.373032169746748</v>
      </c>
      <c r="C199" s="13">
        <v>0</v>
      </c>
      <c r="D199" s="13">
        <f t="shared" si="12"/>
        <v>-0.82970239542361135</v>
      </c>
      <c r="E199" s="13">
        <f t="shared" si="13"/>
        <v>-0.82970239542361135</v>
      </c>
      <c r="F199" s="13">
        <f t="shared" si="14"/>
        <v>0.30370800077585564</v>
      </c>
      <c r="G199" s="13">
        <f t="shared" si="15"/>
        <v>-0.36198616751449508</v>
      </c>
    </row>
    <row r="200" spans="1:7" x14ac:dyDescent="0.2">
      <c r="A200" s="13" t="s">
        <v>471</v>
      </c>
      <c r="B200" s="15">
        <v>8.1670088980150588</v>
      </c>
      <c r="C200" s="13">
        <v>0</v>
      </c>
      <c r="D200" s="13">
        <f t="shared" si="12"/>
        <v>-0.20770156945251983</v>
      </c>
      <c r="E200" s="13">
        <f t="shared" si="13"/>
        <v>-0.20770156945251983</v>
      </c>
      <c r="F200" s="13">
        <f t="shared" si="14"/>
        <v>0.44826047737144409</v>
      </c>
      <c r="G200" s="13">
        <f t="shared" si="15"/>
        <v>-0.59467922337120793</v>
      </c>
    </row>
    <row r="201" spans="1:7" x14ac:dyDescent="0.2">
      <c r="A201" s="13" t="s">
        <v>472</v>
      </c>
      <c r="B201" s="15">
        <v>12.774811772758385</v>
      </c>
      <c r="C201" s="13">
        <v>0</v>
      </c>
      <c r="D201" s="13">
        <f t="shared" si="12"/>
        <v>-0.60543234077066077</v>
      </c>
      <c r="E201" s="13">
        <f t="shared" si="13"/>
        <v>-0.60543234077066077</v>
      </c>
      <c r="F201" s="13">
        <f t="shared" si="14"/>
        <v>0.35310184548931206</v>
      </c>
      <c r="G201" s="13">
        <f t="shared" si="15"/>
        <v>-0.43556640875635011</v>
      </c>
    </row>
    <row r="202" spans="1:7" x14ac:dyDescent="0.2">
      <c r="A202" s="13" t="s">
        <v>473</v>
      </c>
      <c r="B202" s="15">
        <v>18.250513347022586</v>
      </c>
      <c r="C202" s="13">
        <v>0</v>
      </c>
      <c r="D202" s="13">
        <f t="shared" si="12"/>
        <v>-1.0780773453079642</v>
      </c>
      <c r="E202" s="13">
        <f t="shared" si="13"/>
        <v>-1.0780773453079642</v>
      </c>
      <c r="F202" s="13">
        <f t="shared" si="14"/>
        <v>0.25387003361702626</v>
      </c>
      <c r="G202" s="13">
        <f t="shared" si="15"/>
        <v>-0.29285547628096587</v>
      </c>
    </row>
    <row r="203" spans="1:7" x14ac:dyDescent="0.2">
      <c r="A203" s="13" t="s">
        <v>474</v>
      </c>
      <c r="B203" s="15">
        <v>12.506502395619439</v>
      </c>
      <c r="C203" s="13">
        <v>0</v>
      </c>
      <c r="D203" s="13">
        <f t="shared" si="12"/>
        <v>-0.58227273554833281</v>
      </c>
      <c r="E203" s="13">
        <f t="shared" si="13"/>
        <v>-0.58227273554833281</v>
      </c>
      <c r="F203" s="13">
        <f t="shared" si="14"/>
        <v>0.35840980508106141</v>
      </c>
      <c r="G203" s="13">
        <f t="shared" si="15"/>
        <v>-0.44380550478018127</v>
      </c>
    </row>
    <row r="204" spans="1:7" x14ac:dyDescent="0.2">
      <c r="A204" s="13" t="s">
        <v>475</v>
      </c>
      <c r="B204" s="15">
        <v>19.348391512662559</v>
      </c>
      <c r="C204" s="13">
        <v>0</v>
      </c>
      <c r="D204" s="13">
        <f t="shared" si="12"/>
        <v>-1.1728426687176936</v>
      </c>
      <c r="E204" s="13">
        <f t="shared" si="13"/>
        <v>-1.1728426687176936</v>
      </c>
      <c r="F204" s="13">
        <f t="shared" si="14"/>
        <v>0.23634154295725873</v>
      </c>
      <c r="G204" s="13">
        <f t="shared" si="15"/>
        <v>-0.26963463552593525</v>
      </c>
    </row>
    <row r="205" spans="1:7" x14ac:dyDescent="0.2">
      <c r="A205" s="13" t="s">
        <v>476</v>
      </c>
      <c r="B205" s="15">
        <v>12.725530458590006</v>
      </c>
      <c r="C205" s="13">
        <v>0</v>
      </c>
      <c r="D205" s="13">
        <f t="shared" si="12"/>
        <v>-0.60117853572982494</v>
      </c>
      <c r="E205" s="13">
        <f t="shared" si="13"/>
        <v>-0.60117853572982494</v>
      </c>
      <c r="F205" s="13">
        <f t="shared" si="14"/>
        <v>0.35407410968072722</v>
      </c>
      <c r="G205" s="13">
        <f t="shared" si="15"/>
        <v>-0.43707050264847602</v>
      </c>
    </row>
    <row r="206" spans="1:7" x14ac:dyDescent="0.2">
      <c r="A206" s="13" t="s">
        <v>477</v>
      </c>
      <c r="B206" s="15">
        <v>15.425051334702259</v>
      </c>
      <c r="C206" s="13">
        <v>0</v>
      </c>
      <c r="D206" s="13">
        <f t="shared" si="12"/>
        <v>-0.83419252296671575</v>
      </c>
      <c r="E206" s="13">
        <f t="shared" si="13"/>
        <v>-0.83419252296671575</v>
      </c>
      <c r="F206" s="13">
        <f t="shared" si="14"/>
        <v>0.30275931371322029</v>
      </c>
      <c r="G206" s="13">
        <f t="shared" si="15"/>
        <v>-0.36062461034535426</v>
      </c>
    </row>
    <row r="207" spans="1:7" x14ac:dyDescent="0.2">
      <c r="A207" s="13" t="s">
        <v>478</v>
      </c>
      <c r="B207" s="15">
        <v>13.998631074606434</v>
      </c>
      <c r="C207" s="13">
        <v>0</v>
      </c>
      <c r="D207" s="13">
        <f t="shared" si="12"/>
        <v>-0.71106849928474802</v>
      </c>
      <c r="E207" s="13">
        <f t="shared" si="13"/>
        <v>-0.71106849928474802</v>
      </c>
      <c r="F207" s="13">
        <f t="shared" si="14"/>
        <v>0.32936278391053164</v>
      </c>
      <c r="G207" s="13">
        <f t="shared" si="15"/>
        <v>-0.39952694978624298</v>
      </c>
    </row>
    <row r="208" spans="1:7" x14ac:dyDescent="0.2">
      <c r="A208" s="13" t="s">
        <v>479</v>
      </c>
      <c r="B208" s="15">
        <v>11.967145790554415</v>
      </c>
      <c r="C208" s="13">
        <v>0</v>
      </c>
      <c r="D208" s="13">
        <f t="shared" si="12"/>
        <v>-0.53571720260140854</v>
      </c>
      <c r="E208" s="13">
        <f t="shared" si="13"/>
        <v>-0.53571720260140854</v>
      </c>
      <c r="F208" s="13">
        <f t="shared" si="14"/>
        <v>0.36918443131583289</v>
      </c>
      <c r="G208" s="13">
        <f t="shared" si="15"/>
        <v>-0.46074174334150036</v>
      </c>
    </row>
    <row r="209" spans="1:7" x14ac:dyDescent="0.2">
      <c r="A209" s="13" t="s">
        <v>480</v>
      </c>
      <c r="B209" s="15">
        <v>15.000684462696784</v>
      </c>
      <c r="C209" s="13">
        <v>1</v>
      </c>
      <c r="D209" s="13">
        <f t="shared" si="12"/>
        <v>-0.7975625351150748</v>
      </c>
      <c r="E209" s="13">
        <f t="shared" si="13"/>
        <v>-0.7975625351150748</v>
      </c>
      <c r="F209" s="13">
        <f t="shared" si="14"/>
        <v>0.31054715753591511</v>
      </c>
      <c r="G209" s="13">
        <f t="shared" si="15"/>
        <v>-1.1694195130185043</v>
      </c>
    </row>
    <row r="210" spans="1:7" x14ac:dyDescent="0.2">
      <c r="A210" s="13" t="s">
        <v>481</v>
      </c>
      <c r="B210" s="15">
        <v>13.861738535249829</v>
      </c>
      <c r="C210" s="13">
        <v>0</v>
      </c>
      <c r="D210" s="13">
        <f t="shared" si="12"/>
        <v>-0.69925237417131547</v>
      </c>
      <c r="E210" s="13">
        <f t="shared" si="13"/>
        <v>-0.69925237417131547</v>
      </c>
      <c r="F210" s="13">
        <f t="shared" si="14"/>
        <v>0.33197800694005536</v>
      </c>
      <c r="G210" s="13">
        <f t="shared" si="15"/>
        <v>-0.40343418224503363</v>
      </c>
    </row>
    <row r="211" spans="1:7" x14ac:dyDescent="0.2">
      <c r="A211" s="13" t="s">
        <v>482</v>
      </c>
      <c r="B211" s="15">
        <v>11.939767282683095</v>
      </c>
      <c r="C211" s="13">
        <v>0</v>
      </c>
      <c r="D211" s="13">
        <f t="shared" si="12"/>
        <v>-0.53335397757872194</v>
      </c>
      <c r="E211" s="13">
        <f t="shared" si="13"/>
        <v>-0.53335397757872194</v>
      </c>
      <c r="F211" s="13">
        <f t="shared" si="14"/>
        <v>0.36973496631973091</v>
      </c>
      <c r="G211" s="13">
        <f t="shared" si="15"/>
        <v>-0.46161485967972649</v>
      </c>
    </row>
    <row r="212" spans="1:7" x14ac:dyDescent="0.2">
      <c r="A212" s="13" t="s">
        <v>483</v>
      </c>
      <c r="B212" s="15">
        <v>15.477070499657769</v>
      </c>
      <c r="C212" s="13">
        <v>0</v>
      </c>
      <c r="D212" s="13">
        <f t="shared" si="12"/>
        <v>-0.83868265050982016</v>
      </c>
      <c r="E212" s="13">
        <f t="shared" si="13"/>
        <v>-0.83868265050982016</v>
      </c>
      <c r="F212" s="13">
        <f t="shared" si="14"/>
        <v>0.30181230554340022</v>
      </c>
      <c r="G212" s="13">
        <f t="shared" si="15"/>
        <v>-0.35926730913480787</v>
      </c>
    </row>
    <row r="213" spans="1:7" x14ac:dyDescent="0.2">
      <c r="A213" s="13" t="s">
        <v>484</v>
      </c>
      <c r="B213" s="15">
        <v>7.3620807665982202</v>
      </c>
      <c r="C213" s="13">
        <v>0</v>
      </c>
      <c r="D213" s="13">
        <f t="shared" si="12"/>
        <v>-0.13822275378553606</v>
      </c>
      <c r="E213" s="13">
        <f t="shared" si="13"/>
        <v>-0.13822275378553606</v>
      </c>
      <c r="F213" s="13">
        <f t="shared" si="14"/>
        <v>0.46549922370431879</v>
      </c>
      <c r="G213" s="13">
        <f t="shared" si="15"/>
        <v>-0.62642209614076483</v>
      </c>
    </row>
    <row r="214" spans="1:7" x14ac:dyDescent="0.2">
      <c r="A214" s="13" t="s">
        <v>485</v>
      </c>
      <c r="B214" s="15">
        <v>17.084188911704313</v>
      </c>
      <c r="C214" s="13">
        <v>0</v>
      </c>
      <c r="D214" s="13">
        <f t="shared" si="12"/>
        <v>-0.97740395934151869</v>
      </c>
      <c r="E214" s="13">
        <f t="shared" si="13"/>
        <v>-0.97740395934151869</v>
      </c>
      <c r="F214" s="13">
        <f t="shared" si="14"/>
        <v>0.27340719845985928</v>
      </c>
      <c r="G214" s="13">
        <f t="shared" si="15"/>
        <v>-0.31938906629043495</v>
      </c>
    </row>
    <row r="215" spans="1:7" x14ac:dyDescent="0.2">
      <c r="A215" s="13" t="s">
        <v>486</v>
      </c>
      <c r="B215" s="15">
        <v>19.674195756331279</v>
      </c>
      <c r="C215" s="13">
        <v>0</v>
      </c>
      <c r="D215" s="13">
        <f t="shared" si="12"/>
        <v>-1.2009650464876633</v>
      </c>
      <c r="E215" s="13">
        <f t="shared" si="13"/>
        <v>-1.2009650464876633</v>
      </c>
      <c r="F215" s="13">
        <f t="shared" si="14"/>
        <v>0.2313035845856872</v>
      </c>
      <c r="G215" s="13">
        <f t="shared" si="15"/>
        <v>-0.2630591658169103</v>
      </c>
    </row>
    <row r="216" spans="1:7" x14ac:dyDescent="0.2">
      <c r="A216" s="13" t="s">
        <v>487</v>
      </c>
      <c r="B216" s="15">
        <v>12.832306639288159</v>
      </c>
      <c r="C216" s="13">
        <v>0</v>
      </c>
      <c r="D216" s="13">
        <f t="shared" si="12"/>
        <v>-0.61039511331830254</v>
      </c>
      <c r="E216" s="13">
        <f t="shared" si="13"/>
        <v>-0.61039511331830254</v>
      </c>
      <c r="F216" s="13">
        <f t="shared" si="14"/>
        <v>0.35196907249918452</v>
      </c>
      <c r="G216" s="13">
        <f t="shared" si="15"/>
        <v>-0.43381685614407395</v>
      </c>
    </row>
    <row r="217" spans="1:7" x14ac:dyDescent="0.2">
      <c r="A217" s="13" t="s">
        <v>488</v>
      </c>
      <c r="B217" s="15">
        <v>27.748117727583846</v>
      </c>
      <c r="C217" s="13">
        <v>0</v>
      </c>
      <c r="D217" s="13">
        <f t="shared" si="12"/>
        <v>-1.8978801056779175</v>
      </c>
      <c r="E217" s="13">
        <f t="shared" si="13"/>
        <v>-1.8978801056779175</v>
      </c>
      <c r="F217" s="13">
        <f t="shared" si="14"/>
        <v>0.1303485927463105</v>
      </c>
      <c r="G217" s="13">
        <f t="shared" si="15"/>
        <v>-0.13966282894531404</v>
      </c>
    </row>
    <row r="218" spans="1:7" x14ac:dyDescent="0.2">
      <c r="A218" s="13" t="s">
        <v>489</v>
      </c>
      <c r="B218" s="15">
        <v>14.340862422997947</v>
      </c>
      <c r="C218" s="13">
        <v>0</v>
      </c>
      <c r="D218" s="13">
        <f t="shared" si="12"/>
        <v>-0.74060881206832962</v>
      </c>
      <c r="E218" s="13">
        <f t="shared" si="13"/>
        <v>-0.74060881206832962</v>
      </c>
      <c r="F218" s="13">
        <f t="shared" si="14"/>
        <v>0.32287102767296283</v>
      </c>
      <c r="G218" s="13">
        <f t="shared" si="15"/>
        <v>-0.38989351856082438</v>
      </c>
    </row>
    <row r="219" spans="1:7" x14ac:dyDescent="0.2">
      <c r="A219" s="13" t="s">
        <v>490</v>
      </c>
      <c r="B219" s="15">
        <v>12.366872005475702</v>
      </c>
      <c r="C219" s="13">
        <v>0</v>
      </c>
      <c r="D219" s="13">
        <f t="shared" si="12"/>
        <v>-0.57022028793263169</v>
      </c>
      <c r="E219" s="13">
        <f t="shared" si="13"/>
        <v>-0.57022028793263169</v>
      </c>
      <c r="F219" s="13">
        <f t="shared" si="14"/>
        <v>0.36118599611426788</v>
      </c>
      <c r="G219" s="13">
        <f t="shared" si="15"/>
        <v>-0.44814194070603142</v>
      </c>
    </row>
    <row r="220" spans="1:7" x14ac:dyDescent="0.2">
      <c r="A220" s="13" t="s">
        <v>491</v>
      </c>
      <c r="B220" s="15">
        <v>9.3278576317590698</v>
      </c>
      <c r="C220" s="13">
        <v>0</v>
      </c>
      <c r="D220" s="13">
        <f t="shared" si="12"/>
        <v>-0.30790231041442817</v>
      </c>
      <c r="E220" s="13">
        <f t="shared" si="13"/>
        <v>-0.30790231041442817</v>
      </c>
      <c r="F220" s="13">
        <f t="shared" si="14"/>
        <v>0.42362684350607738</v>
      </c>
      <c r="G220" s="13">
        <f t="shared" si="15"/>
        <v>-0.55099998690944318</v>
      </c>
    </row>
    <row r="221" spans="1:7" x14ac:dyDescent="0.2">
      <c r="A221" s="13" t="s">
        <v>492</v>
      </c>
      <c r="B221" s="15">
        <v>15.19233401779603</v>
      </c>
      <c r="C221" s="13">
        <v>0</v>
      </c>
      <c r="D221" s="13">
        <f t="shared" si="12"/>
        <v>-0.81410511027388033</v>
      </c>
      <c r="E221" s="13">
        <f t="shared" si="13"/>
        <v>-0.81410511027388033</v>
      </c>
      <c r="F221" s="13">
        <f t="shared" si="14"/>
        <v>0.30701641213918934</v>
      </c>
      <c r="G221" s="13">
        <f t="shared" si="15"/>
        <v>-0.3667489628132074</v>
      </c>
    </row>
    <row r="222" spans="1:7" x14ac:dyDescent="0.2">
      <c r="A222" s="13" t="s">
        <v>493</v>
      </c>
      <c r="B222" s="15">
        <v>8.7474332648870643</v>
      </c>
      <c r="C222" s="13">
        <v>0</v>
      </c>
      <c r="D222" s="13">
        <f t="shared" si="12"/>
        <v>-0.257801939933474</v>
      </c>
      <c r="E222" s="13">
        <f t="shared" si="13"/>
        <v>-0.257801939933474</v>
      </c>
      <c r="F222" s="13">
        <f t="shared" si="14"/>
        <v>0.43590411660852246</v>
      </c>
      <c r="G222" s="13">
        <f t="shared" si="15"/>
        <v>-0.57253103592020471</v>
      </c>
    </row>
    <row r="223" spans="1:7" x14ac:dyDescent="0.2">
      <c r="A223" s="13" t="s">
        <v>494</v>
      </c>
      <c r="B223" s="15">
        <v>11.945242984257359</v>
      </c>
      <c r="C223" s="13">
        <v>1</v>
      </c>
      <c r="D223" s="13">
        <f t="shared" si="12"/>
        <v>-0.5338266225832593</v>
      </c>
      <c r="E223" s="13">
        <f t="shared" si="13"/>
        <v>-0.5338266225832593</v>
      </c>
      <c r="F223" s="13">
        <f t="shared" si="14"/>
        <v>0.36962483215466657</v>
      </c>
      <c r="G223" s="13">
        <f t="shared" si="15"/>
        <v>-0.99526675490586791</v>
      </c>
    </row>
    <row r="224" spans="1:7" x14ac:dyDescent="0.2">
      <c r="A224" s="13" t="s">
        <v>495</v>
      </c>
      <c r="B224" s="15">
        <v>16.128678986995208</v>
      </c>
      <c r="C224" s="13">
        <v>0</v>
      </c>
      <c r="D224" s="13">
        <f t="shared" si="12"/>
        <v>-0.89492740604975918</v>
      </c>
      <c r="E224" s="13">
        <f t="shared" si="13"/>
        <v>-0.89492740604975918</v>
      </c>
      <c r="F224" s="13">
        <f t="shared" si="14"/>
        <v>0.29009403139841683</v>
      </c>
      <c r="G224" s="13">
        <f t="shared" si="15"/>
        <v>-0.34262275630685979</v>
      </c>
    </row>
    <row r="225" spans="1:7" x14ac:dyDescent="0.2">
      <c r="A225" s="13" t="s">
        <v>496</v>
      </c>
      <c r="B225" s="15">
        <v>15.832991101984941</v>
      </c>
      <c r="C225" s="13">
        <v>0</v>
      </c>
      <c r="D225" s="13">
        <f t="shared" si="12"/>
        <v>-0.86940457580474484</v>
      </c>
      <c r="E225" s="13">
        <f t="shared" si="13"/>
        <v>-0.86940457580474484</v>
      </c>
      <c r="F225" s="13">
        <f t="shared" si="14"/>
        <v>0.29537821249394741</v>
      </c>
      <c r="G225" s="13">
        <f t="shared" si="15"/>
        <v>-0.35009409174487643</v>
      </c>
    </row>
    <row r="226" spans="1:7" x14ac:dyDescent="0.2">
      <c r="A226" s="13" t="s">
        <v>497</v>
      </c>
      <c r="B226" s="15">
        <v>10.932238193018481</v>
      </c>
      <c r="C226" s="13">
        <v>0</v>
      </c>
      <c r="D226" s="13">
        <f t="shared" si="12"/>
        <v>-0.44638729674385813</v>
      </c>
      <c r="E226" s="13">
        <f t="shared" si="13"/>
        <v>-0.44638729674385813</v>
      </c>
      <c r="F226" s="13">
        <f t="shared" si="14"/>
        <v>0.39022006115085289</v>
      </c>
      <c r="G226" s="13">
        <f t="shared" si="15"/>
        <v>-0.49465714288787954</v>
      </c>
    </row>
    <row r="227" spans="1:7" x14ac:dyDescent="0.2">
      <c r="A227" s="13" t="s">
        <v>498</v>
      </c>
      <c r="B227" s="15">
        <v>9.3004791238877473</v>
      </c>
      <c r="C227" s="13">
        <v>1</v>
      </c>
      <c r="D227" s="13">
        <f t="shared" si="12"/>
        <v>-0.30553908539174157</v>
      </c>
      <c r="E227" s="13">
        <f t="shared" si="13"/>
        <v>-0.30553908539174157</v>
      </c>
      <c r="F227" s="13">
        <f t="shared" si="14"/>
        <v>0.42420396929840953</v>
      </c>
      <c r="G227" s="13">
        <f t="shared" si="15"/>
        <v>-0.85754087975622495</v>
      </c>
    </row>
    <row r="228" spans="1:7" x14ac:dyDescent="0.2">
      <c r="A228" s="13" t="s">
        <v>499</v>
      </c>
      <c r="B228" s="15">
        <v>17.560574948665298</v>
      </c>
      <c r="C228" s="13">
        <v>1</v>
      </c>
      <c r="D228" s="13">
        <f t="shared" si="12"/>
        <v>-1.0185240747362641</v>
      </c>
      <c r="E228" s="13">
        <f t="shared" si="13"/>
        <v>-1.0185240747362641</v>
      </c>
      <c r="F228" s="13">
        <f t="shared" si="14"/>
        <v>0.26531499256823804</v>
      </c>
      <c r="G228" s="13">
        <f t="shared" si="15"/>
        <v>-1.3268375076815422</v>
      </c>
    </row>
    <row r="229" spans="1:7" x14ac:dyDescent="0.2">
      <c r="A229" s="13" t="s">
        <v>500</v>
      </c>
      <c r="B229" s="15">
        <v>16.859685147159478</v>
      </c>
      <c r="C229" s="13">
        <v>0</v>
      </c>
      <c r="D229" s="13">
        <f t="shared" si="12"/>
        <v>-0.95802551415548898</v>
      </c>
      <c r="E229" s="13">
        <f t="shared" si="13"/>
        <v>-0.95802551415548898</v>
      </c>
      <c r="F229" s="13">
        <f t="shared" si="14"/>
        <v>0.27727369394572854</v>
      </c>
      <c r="G229" s="13">
        <f t="shared" si="15"/>
        <v>-0.32472468166799484</v>
      </c>
    </row>
    <row r="230" spans="1:7" x14ac:dyDescent="0.2">
      <c r="A230" s="13" t="s">
        <v>501</v>
      </c>
      <c r="B230" s="15">
        <v>12.328542094455852</v>
      </c>
      <c r="C230" s="13">
        <v>0</v>
      </c>
      <c r="D230" s="13">
        <f t="shared" si="12"/>
        <v>-0.56691177290087036</v>
      </c>
      <c r="E230" s="13">
        <f t="shared" si="13"/>
        <v>-0.56691177290087036</v>
      </c>
      <c r="F230" s="13">
        <f t="shared" si="14"/>
        <v>0.36194972207034098</v>
      </c>
      <c r="G230" s="13">
        <f t="shared" si="15"/>
        <v>-0.44933819320995905</v>
      </c>
    </row>
    <row r="231" spans="1:7" x14ac:dyDescent="0.2">
      <c r="A231" s="13" t="s">
        <v>502</v>
      </c>
      <c r="B231" s="15">
        <v>6.9267624914442161</v>
      </c>
      <c r="C231" s="13">
        <v>0</v>
      </c>
      <c r="D231" s="13">
        <f t="shared" si="12"/>
        <v>-0.10064747592482048</v>
      </c>
      <c r="E231" s="13">
        <f t="shared" si="13"/>
        <v>-0.10064747592482048</v>
      </c>
      <c r="F231" s="13">
        <f t="shared" si="14"/>
        <v>0.4748593501558479</v>
      </c>
      <c r="G231" s="13">
        <f t="shared" si="15"/>
        <v>-0.64408914780545479</v>
      </c>
    </row>
    <row r="232" spans="1:7" x14ac:dyDescent="0.2">
      <c r="A232" s="13" t="s">
        <v>503</v>
      </c>
      <c r="B232" s="15">
        <v>14.05886379192334</v>
      </c>
      <c r="C232" s="13">
        <v>0</v>
      </c>
      <c r="D232" s="13">
        <f t="shared" si="12"/>
        <v>-0.71626759433465836</v>
      </c>
      <c r="E232" s="13">
        <f t="shared" si="13"/>
        <v>-0.71626759433465836</v>
      </c>
      <c r="F232" s="13">
        <f t="shared" si="14"/>
        <v>0.32821541299311019</v>
      </c>
      <c r="G232" s="13">
        <f t="shared" si="15"/>
        <v>-0.39781754489701066</v>
      </c>
    </row>
    <row r="233" spans="1:7" x14ac:dyDescent="0.2">
      <c r="A233" s="13" t="s">
        <v>504</v>
      </c>
      <c r="B233" s="15">
        <v>12.747433264887064</v>
      </c>
      <c r="C233" s="13">
        <v>0</v>
      </c>
      <c r="D233" s="13">
        <f t="shared" si="12"/>
        <v>-0.60306911574797417</v>
      </c>
      <c r="E233" s="13">
        <f t="shared" si="13"/>
        <v>-0.60306911574797417</v>
      </c>
      <c r="F233" s="13">
        <f t="shared" si="14"/>
        <v>0.35364184276256599</v>
      </c>
      <c r="G233" s="13">
        <f t="shared" si="15"/>
        <v>-0.43640150586700155</v>
      </c>
    </row>
    <row r="234" spans="1:7" x14ac:dyDescent="0.2">
      <c r="A234" s="13" t="s">
        <v>505</v>
      </c>
      <c r="B234" s="15">
        <v>10.165639972621491</v>
      </c>
      <c r="C234" s="13">
        <v>0</v>
      </c>
      <c r="D234" s="13">
        <f t="shared" si="12"/>
        <v>-0.38021699610863546</v>
      </c>
      <c r="E234" s="13">
        <f t="shared" si="13"/>
        <v>-0.38021699610863546</v>
      </c>
      <c r="F234" s="13">
        <f t="shared" si="14"/>
        <v>0.40607456130929859</v>
      </c>
      <c r="G234" s="13">
        <f t="shared" si="15"/>
        <v>-0.52100149158802833</v>
      </c>
    </row>
    <row r="235" spans="1:7" x14ac:dyDescent="0.2">
      <c r="A235" s="13" t="s">
        <v>506</v>
      </c>
      <c r="B235" s="15">
        <v>11.93429158110883</v>
      </c>
      <c r="C235" s="13">
        <v>1</v>
      </c>
      <c r="D235" s="13">
        <f t="shared" si="12"/>
        <v>-0.5328813325741848</v>
      </c>
      <c r="E235" s="13">
        <f t="shared" si="13"/>
        <v>-0.5328813325741848</v>
      </c>
      <c r="F235" s="13">
        <f t="shared" si="14"/>
        <v>0.36984511404735676</v>
      </c>
      <c r="G235" s="13">
        <f t="shared" si="15"/>
        <v>-0.99467097166859775</v>
      </c>
    </row>
    <row r="236" spans="1:7" x14ac:dyDescent="0.2">
      <c r="A236" s="13" t="s">
        <v>507</v>
      </c>
      <c r="B236" s="15">
        <v>18.885694729637233</v>
      </c>
      <c r="C236" s="13">
        <v>1</v>
      </c>
      <c r="D236" s="13">
        <f t="shared" si="12"/>
        <v>-1.1329041658342913</v>
      </c>
      <c r="E236" s="13">
        <f t="shared" si="13"/>
        <v>-1.1329041658342913</v>
      </c>
      <c r="F236" s="13">
        <f t="shared" si="14"/>
        <v>0.2436255456810725</v>
      </c>
      <c r="G236" s="13">
        <f t="shared" si="15"/>
        <v>-1.412122881316705</v>
      </c>
    </row>
    <row r="237" spans="1:7" x14ac:dyDescent="0.2">
      <c r="A237" s="13" t="s">
        <v>508</v>
      </c>
      <c r="B237" s="15">
        <v>10.956878850102669</v>
      </c>
      <c r="C237" s="13">
        <v>0</v>
      </c>
      <c r="D237" s="13">
        <f t="shared" si="12"/>
        <v>-0.44851419926427594</v>
      </c>
      <c r="E237" s="13">
        <f t="shared" si="13"/>
        <v>-0.44851419926427594</v>
      </c>
      <c r="F237" s="13">
        <f t="shared" si="14"/>
        <v>0.38971408650493133</v>
      </c>
      <c r="G237" s="13">
        <f t="shared" si="15"/>
        <v>-0.4938277209776506</v>
      </c>
    </row>
    <row r="238" spans="1:7" x14ac:dyDescent="0.2">
      <c r="A238" s="13" t="s">
        <v>509</v>
      </c>
      <c r="B238" s="15">
        <v>10.833675564681725</v>
      </c>
      <c r="C238" s="13">
        <v>0</v>
      </c>
      <c r="D238" s="13">
        <f t="shared" si="12"/>
        <v>-0.43787968666218657</v>
      </c>
      <c r="E238" s="13">
        <f t="shared" si="13"/>
        <v>-0.43787968666218657</v>
      </c>
      <c r="F238" s="13">
        <f t="shared" si="14"/>
        <v>0.3922463132869044</v>
      </c>
      <c r="G238" s="13">
        <f t="shared" si="15"/>
        <v>-0.49798559963713668</v>
      </c>
    </row>
    <row r="239" spans="1:7" x14ac:dyDescent="0.2">
      <c r="A239" s="13" t="s">
        <v>510</v>
      </c>
      <c r="B239" s="15">
        <v>13.360711841204655</v>
      </c>
      <c r="C239" s="13">
        <v>0</v>
      </c>
      <c r="D239" s="13">
        <f t="shared" si="12"/>
        <v>-0.65600535625615231</v>
      </c>
      <c r="E239" s="13">
        <f t="shared" si="13"/>
        <v>-0.65600535625615231</v>
      </c>
      <c r="F239" s="13">
        <f t="shared" si="14"/>
        <v>0.3416375229015286</v>
      </c>
      <c r="G239" s="13">
        <f t="shared" si="15"/>
        <v>-0.41799962228453191</v>
      </c>
    </row>
    <row r="240" spans="1:7" x14ac:dyDescent="0.2">
      <c r="A240" s="13" t="s">
        <v>511</v>
      </c>
      <c r="B240" s="15">
        <v>15.972621492128679</v>
      </c>
      <c r="C240" s="13">
        <v>1</v>
      </c>
      <c r="D240" s="13">
        <f t="shared" si="12"/>
        <v>-0.88145702342044596</v>
      </c>
      <c r="E240" s="13">
        <f t="shared" si="13"/>
        <v>-0.88145702342044596</v>
      </c>
      <c r="F240" s="13">
        <f t="shared" si="14"/>
        <v>0.29287593886763935</v>
      </c>
      <c r="G240" s="13">
        <f t="shared" si="15"/>
        <v>-1.2280061764652845</v>
      </c>
    </row>
    <row r="241" spans="1:7" x14ac:dyDescent="0.2">
      <c r="A241" s="13" t="s">
        <v>512</v>
      </c>
      <c r="B241" s="15">
        <v>12.481861738535249</v>
      </c>
      <c r="C241" s="13">
        <v>0</v>
      </c>
      <c r="D241" s="13">
        <f t="shared" si="12"/>
        <v>-0.580145833027915</v>
      </c>
      <c r="E241" s="13">
        <f t="shared" si="13"/>
        <v>-0.580145833027915</v>
      </c>
      <c r="F241" s="13">
        <f t="shared" si="14"/>
        <v>0.35889903817774704</v>
      </c>
      <c r="G241" s="13">
        <f t="shared" si="15"/>
        <v>-0.4445683277213674</v>
      </c>
    </row>
    <row r="242" spans="1:7" x14ac:dyDescent="0.2">
      <c r="A242" s="13" t="s">
        <v>513</v>
      </c>
      <c r="B242" s="15">
        <v>11.819301848049282</v>
      </c>
      <c r="C242" s="13">
        <v>0</v>
      </c>
      <c r="D242" s="13">
        <f t="shared" si="12"/>
        <v>-0.52295578747890126</v>
      </c>
      <c r="E242" s="13">
        <f t="shared" si="13"/>
        <v>-0.52295578747890126</v>
      </c>
      <c r="F242" s="13">
        <f t="shared" si="14"/>
        <v>0.37216133187534461</v>
      </c>
      <c r="G242" s="13">
        <f t="shared" si="15"/>
        <v>-0.46547204340853016</v>
      </c>
    </row>
    <row r="243" spans="1:7" x14ac:dyDescent="0.2">
      <c r="A243" s="13" t="s">
        <v>514</v>
      </c>
      <c r="B243" s="15">
        <v>13.32785763175907</v>
      </c>
      <c r="C243" s="13">
        <v>0</v>
      </c>
      <c r="D243" s="13">
        <f t="shared" si="12"/>
        <v>-0.65316948622892856</v>
      </c>
      <c r="E243" s="13">
        <f t="shared" si="13"/>
        <v>-0.65316948622892856</v>
      </c>
      <c r="F243" s="13">
        <f t="shared" si="14"/>
        <v>0.34227565670327414</v>
      </c>
      <c r="G243" s="13">
        <f t="shared" si="15"/>
        <v>-0.41896936659298489</v>
      </c>
    </row>
    <row r="244" spans="1:7" x14ac:dyDescent="0.2">
      <c r="A244" s="13" t="s">
        <v>515</v>
      </c>
      <c r="B244" s="15">
        <v>30.064339493497606</v>
      </c>
      <c r="C244" s="13">
        <v>1</v>
      </c>
      <c r="D244" s="13">
        <f t="shared" si="12"/>
        <v>-2.0978089425971973</v>
      </c>
      <c r="E244" s="13">
        <f t="shared" si="13"/>
        <v>-2.0978089425971973</v>
      </c>
      <c r="F244" s="13">
        <f t="shared" si="14"/>
        <v>0.1093099628417763</v>
      </c>
      <c r="G244" s="13">
        <f t="shared" si="15"/>
        <v>-2.2135677366107998</v>
      </c>
    </row>
    <row r="245" spans="1:7" x14ac:dyDescent="0.2">
      <c r="A245" s="13" t="s">
        <v>516</v>
      </c>
      <c r="B245" s="15">
        <v>12.177960301163587</v>
      </c>
      <c r="C245" s="13">
        <v>0</v>
      </c>
      <c r="D245" s="13">
        <f t="shared" si="12"/>
        <v>-0.55391403527609473</v>
      </c>
      <c r="E245" s="13">
        <f t="shared" si="13"/>
        <v>-0.55391403527609473</v>
      </c>
      <c r="F245" s="13">
        <f t="shared" si="14"/>
        <v>0.36495680055279223</v>
      </c>
      <c r="G245" s="13">
        <f t="shared" si="15"/>
        <v>-0.45406225177789938</v>
      </c>
    </row>
    <row r="246" spans="1:7" x14ac:dyDescent="0.2">
      <c r="A246" s="13" t="s">
        <v>517</v>
      </c>
      <c r="B246" s="15">
        <v>12.845995893223819</v>
      </c>
      <c r="C246" s="13">
        <v>0</v>
      </c>
      <c r="D246" s="13">
        <f t="shared" si="12"/>
        <v>-0.61157672582964562</v>
      </c>
      <c r="E246" s="13">
        <f t="shared" si="13"/>
        <v>-0.61157672582964562</v>
      </c>
      <c r="F246" s="13">
        <f t="shared" si="14"/>
        <v>0.35169960939459072</v>
      </c>
      <c r="G246" s="13">
        <f t="shared" si="15"/>
        <v>-0.43340112429418176</v>
      </c>
    </row>
    <row r="247" spans="1:7" x14ac:dyDescent="0.2">
      <c r="A247" s="13" t="s">
        <v>518</v>
      </c>
      <c r="B247" s="15">
        <v>10.130047912388775</v>
      </c>
      <c r="C247" s="13">
        <v>0</v>
      </c>
      <c r="D247" s="13">
        <f t="shared" si="12"/>
        <v>-0.37714480357914315</v>
      </c>
      <c r="E247" s="13">
        <f t="shared" si="13"/>
        <v>-0.37714480357914315</v>
      </c>
      <c r="F247" s="13">
        <f t="shared" si="14"/>
        <v>0.40681571987951348</v>
      </c>
      <c r="G247" s="13">
        <f t="shared" si="15"/>
        <v>-0.5222501692035364</v>
      </c>
    </row>
    <row r="248" spans="1:7" x14ac:dyDescent="0.2">
      <c r="A248" s="13" t="s">
        <v>519</v>
      </c>
      <c r="B248" s="15">
        <v>18.414784394250514</v>
      </c>
      <c r="C248" s="13">
        <v>0</v>
      </c>
      <c r="D248" s="13">
        <f t="shared" si="12"/>
        <v>-1.0922566954440835</v>
      </c>
      <c r="E248" s="13">
        <f t="shared" si="13"/>
        <v>-1.0922566954440835</v>
      </c>
      <c r="F248" s="13">
        <f t="shared" si="14"/>
        <v>0.25119356616706917</v>
      </c>
      <c r="G248" s="13">
        <f t="shared" si="15"/>
        <v>-0.28927476166425348</v>
      </c>
    </row>
    <row r="249" spans="1:7" x14ac:dyDescent="0.2">
      <c r="A249" s="13" t="s">
        <v>520</v>
      </c>
      <c r="B249" s="15">
        <v>20.498288843258042</v>
      </c>
      <c r="C249" s="13">
        <v>0</v>
      </c>
      <c r="D249" s="13">
        <f t="shared" si="12"/>
        <v>-1.2720981196705274</v>
      </c>
      <c r="E249" s="13">
        <f t="shared" si="13"/>
        <v>-1.2720981196705274</v>
      </c>
      <c r="F249" s="13">
        <f t="shared" si="14"/>
        <v>0.21889830016513606</v>
      </c>
      <c r="G249" s="13">
        <f t="shared" si="15"/>
        <v>-0.24704992016179594</v>
      </c>
    </row>
    <row r="250" spans="1:7" x14ac:dyDescent="0.2">
      <c r="A250" s="13" t="s">
        <v>521</v>
      </c>
      <c r="B250" s="15">
        <v>12.062970568104038</v>
      </c>
      <c r="C250" s="13">
        <v>0</v>
      </c>
      <c r="D250" s="13">
        <f t="shared" si="12"/>
        <v>-0.54398849018081119</v>
      </c>
      <c r="E250" s="13">
        <f t="shared" si="13"/>
        <v>-0.54398849018081119</v>
      </c>
      <c r="F250" s="13">
        <f t="shared" si="14"/>
        <v>0.36726024655495865</v>
      </c>
      <c r="G250" s="13">
        <f t="shared" si="15"/>
        <v>-0.45769607337424734</v>
      </c>
    </row>
    <row r="251" spans="1:7" x14ac:dyDescent="0.2">
      <c r="A251" s="13" t="s">
        <v>522</v>
      </c>
      <c r="B251" s="15">
        <v>11.523613963039015</v>
      </c>
      <c r="C251" s="13">
        <v>1</v>
      </c>
      <c r="D251" s="13">
        <f t="shared" si="12"/>
        <v>-0.49743295723388692</v>
      </c>
      <c r="E251" s="13">
        <f t="shared" si="13"/>
        <v>-0.49743295723388692</v>
      </c>
      <c r="F251" s="13">
        <f t="shared" si="14"/>
        <v>0.37814412274696196</v>
      </c>
      <c r="G251" s="13">
        <f t="shared" si="15"/>
        <v>-0.97247987892183063</v>
      </c>
    </row>
    <row r="252" spans="1:7" x14ac:dyDescent="0.2">
      <c r="A252" s="13" t="s">
        <v>523</v>
      </c>
      <c r="B252" s="15">
        <v>29.390828199863108</v>
      </c>
      <c r="C252" s="13">
        <v>0</v>
      </c>
      <c r="D252" s="13">
        <f t="shared" si="12"/>
        <v>-2.0396736070391084</v>
      </c>
      <c r="E252" s="13">
        <f t="shared" si="13"/>
        <v>-2.0396736070391084</v>
      </c>
      <c r="F252" s="13">
        <f t="shared" si="14"/>
        <v>0.11509997163487151</v>
      </c>
      <c r="G252" s="13">
        <f t="shared" si="15"/>
        <v>-0.12228060265421843</v>
      </c>
    </row>
    <row r="253" spans="1:7" x14ac:dyDescent="0.2">
      <c r="A253" s="13" t="s">
        <v>524</v>
      </c>
      <c r="B253" s="15">
        <v>11.832991101984941</v>
      </c>
      <c r="C253" s="13">
        <v>0</v>
      </c>
      <c r="D253" s="13">
        <f t="shared" si="12"/>
        <v>-0.52413739999024456</v>
      </c>
      <c r="E253" s="13">
        <f t="shared" si="13"/>
        <v>-0.52413739999024456</v>
      </c>
      <c r="F253" s="13">
        <f t="shared" si="14"/>
        <v>0.37188528124707726</v>
      </c>
      <c r="G253" s="13">
        <f t="shared" si="15"/>
        <v>-0.46503245602320697</v>
      </c>
    </row>
    <row r="254" spans="1:7" x14ac:dyDescent="0.2">
      <c r="A254" s="13" t="s">
        <v>525</v>
      </c>
      <c r="B254" s="15">
        <v>11.039014373716633</v>
      </c>
      <c r="C254" s="13">
        <v>0</v>
      </c>
      <c r="D254" s="13">
        <f t="shared" si="12"/>
        <v>-0.45560387433233551</v>
      </c>
      <c r="E254" s="13">
        <f t="shared" si="13"/>
        <v>-0.45560387433233551</v>
      </c>
      <c r="F254" s="13">
        <f t="shared" si="14"/>
        <v>0.388029223769978</v>
      </c>
      <c r="G254" s="13">
        <f t="shared" si="15"/>
        <v>-0.49107074886807267</v>
      </c>
    </row>
    <row r="255" spans="1:7" x14ac:dyDescent="0.2">
      <c r="A255" s="13" t="s">
        <v>526</v>
      </c>
      <c r="B255" s="15">
        <v>10.948665297741274</v>
      </c>
      <c r="C255" s="13">
        <v>0</v>
      </c>
      <c r="D255" s="13">
        <f t="shared" si="12"/>
        <v>-0.44780523175747</v>
      </c>
      <c r="E255" s="13">
        <f t="shared" si="13"/>
        <v>-0.44780523175747</v>
      </c>
      <c r="F255" s="13">
        <f t="shared" si="14"/>
        <v>0.38988271840021943</v>
      </c>
      <c r="G255" s="13">
        <f t="shared" si="15"/>
        <v>-0.49410407537763751</v>
      </c>
    </row>
    <row r="256" spans="1:7" x14ac:dyDescent="0.2">
      <c r="A256" s="13" t="s">
        <v>527</v>
      </c>
      <c r="B256" s="15">
        <v>11.909650924024641</v>
      </c>
      <c r="C256" s="13">
        <v>0</v>
      </c>
      <c r="D256" s="13">
        <f t="shared" si="12"/>
        <v>-0.53075443005376677</v>
      </c>
      <c r="E256" s="13">
        <f t="shared" si="13"/>
        <v>-0.53075443005376677</v>
      </c>
      <c r="F256" s="13">
        <f t="shared" si="14"/>
        <v>0.37034094639548149</v>
      </c>
      <c r="G256" s="13">
        <f t="shared" si="15"/>
        <v>-0.46257679084461617</v>
      </c>
    </row>
    <row r="257" spans="1:7" x14ac:dyDescent="0.2">
      <c r="A257" s="13" t="s">
        <v>528</v>
      </c>
      <c r="B257" s="15">
        <v>9.681040383299111</v>
      </c>
      <c r="C257" s="13">
        <v>0</v>
      </c>
      <c r="D257" s="13">
        <f t="shared" si="12"/>
        <v>-0.33838791320708428</v>
      </c>
      <c r="E257" s="13">
        <f t="shared" si="13"/>
        <v>-0.33838791320708428</v>
      </c>
      <c r="F257" s="13">
        <f t="shared" si="14"/>
        <v>0.4162011252910866</v>
      </c>
      <c r="G257" s="13">
        <f t="shared" si="15"/>
        <v>-0.53819874809239188</v>
      </c>
    </row>
    <row r="258" spans="1:7" x14ac:dyDescent="0.2">
      <c r="A258" s="13" t="s">
        <v>529</v>
      </c>
      <c r="B258" s="15">
        <v>7.6468172484599588</v>
      </c>
      <c r="C258" s="13">
        <v>0</v>
      </c>
      <c r="D258" s="13">
        <f t="shared" ref="D258:D321" si="16">$J$2+$J$3*B258</f>
        <v>-0.16280029402147589</v>
      </c>
      <c r="E258" s="13">
        <f t="shared" si="13"/>
        <v>-0.16280029402147589</v>
      </c>
      <c r="F258" s="13">
        <f t="shared" si="14"/>
        <v>0.45938958155863202</v>
      </c>
      <c r="G258" s="13">
        <f t="shared" si="15"/>
        <v>-0.61505637332888108</v>
      </c>
    </row>
    <row r="259" spans="1:7" x14ac:dyDescent="0.2">
      <c r="A259" s="13" t="s">
        <v>530</v>
      </c>
      <c r="B259" s="15">
        <v>14.009582477754963</v>
      </c>
      <c r="C259" s="13">
        <v>0</v>
      </c>
      <c r="D259" s="13">
        <f t="shared" si="16"/>
        <v>-0.71201378929382275</v>
      </c>
      <c r="E259" s="13">
        <f t="shared" ref="E259:E322" si="17">MIN(MAX(D259,-35),35)</f>
        <v>-0.71201378929382275</v>
      </c>
      <c r="F259" s="13">
        <f t="shared" ref="F259:F322" si="18">1/(1+EXP(-E259))</f>
        <v>0.32915401916336079</v>
      </c>
      <c r="G259" s="13">
        <f t="shared" ref="G259:G322" si="19">C259*LN(F259)+(1-C259)*LN(1-F259)</f>
        <v>-0.39921570511417481</v>
      </c>
    </row>
    <row r="260" spans="1:7" x14ac:dyDescent="0.2">
      <c r="A260" s="13" t="s">
        <v>531</v>
      </c>
      <c r="B260" s="15">
        <v>19.167693360711841</v>
      </c>
      <c r="C260" s="13">
        <v>0</v>
      </c>
      <c r="D260" s="13">
        <f t="shared" si="16"/>
        <v>-1.1572453835679626</v>
      </c>
      <c r="E260" s="13">
        <f t="shared" si="17"/>
        <v>-1.1572453835679626</v>
      </c>
      <c r="F260" s="13">
        <f t="shared" si="18"/>
        <v>0.23916817357879255</v>
      </c>
      <c r="G260" s="13">
        <f t="shared" si="19"/>
        <v>-0.27334293579047891</v>
      </c>
    </row>
    <row r="261" spans="1:7" x14ac:dyDescent="0.2">
      <c r="A261" s="13" t="s">
        <v>532</v>
      </c>
      <c r="B261" s="15">
        <v>12.758384668035593</v>
      </c>
      <c r="C261" s="13">
        <v>0</v>
      </c>
      <c r="D261" s="13">
        <f t="shared" si="16"/>
        <v>-0.6040144057570489</v>
      </c>
      <c r="E261" s="13">
        <f t="shared" si="17"/>
        <v>-0.6040144057570489</v>
      </c>
      <c r="F261" s="13">
        <f t="shared" si="18"/>
        <v>0.35342579894957143</v>
      </c>
      <c r="G261" s="13">
        <f t="shared" si="19"/>
        <v>-0.43606731388298875</v>
      </c>
    </row>
    <row r="262" spans="1:7" x14ac:dyDescent="0.2">
      <c r="A262" s="13" t="s">
        <v>533</v>
      </c>
      <c r="B262" s="15">
        <v>26.130047912388775</v>
      </c>
      <c r="C262" s="13">
        <v>1</v>
      </c>
      <c r="D262" s="13">
        <f t="shared" si="16"/>
        <v>-1.7582135068371445</v>
      </c>
      <c r="E262" s="13">
        <f t="shared" si="17"/>
        <v>-1.7582135068371445</v>
      </c>
      <c r="F262" s="13">
        <f t="shared" si="18"/>
        <v>0.14701422666469177</v>
      </c>
      <c r="G262" s="13">
        <f t="shared" si="19"/>
        <v>-1.917225916854369</v>
      </c>
    </row>
    <row r="263" spans="1:7" x14ac:dyDescent="0.2">
      <c r="A263" s="13" t="s">
        <v>534</v>
      </c>
      <c r="B263" s="15">
        <v>31.655030800821354</v>
      </c>
      <c r="C263" s="13">
        <v>0</v>
      </c>
      <c r="D263" s="13">
        <f t="shared" si="16"/>
        <v>-2.2351123164152833</v>
      </c>
      <c r="E263" s="13">
        <f t="shared" si="17"/>
        <v>-2.2351123164152833</v>
      </c>
      <c r="F263" s="13">
        <f t="shared" si="18"/>
        <v>9.6641405067204242E-2</v>
      </c>
      <c r="G263" s="13">
        <f t="shared" si="19"/>
        <v>-0.10163568929725621</v>
      </c>
    </row>
    <row r="264" spans="1:7" x14ac:dyDescent="0.2">
      <c r="A264" s="13" t="s">
        <v>535</v>
      </c>
      <c r="B264" s="15">
        <v>12.11772758384668</v>
      </c>
      <c r="C264" s="13">
        <v>0</v>
      </c>
      <c r="D264" s="13">
        <f t="shared" si="16"/>
        <v>-0.54871494022618417</v>
      </c>
      <c r="E264" s="13">
        <f t="shared" si="17"/>
        <v>-0.54871494022618417</v>
      </c>
      <c r="F264" s="13">
        <f t="shared" si="18"/>
        <v>0.36616260403824069</v>
      </c>
      <c r="G264" s="13">
        <f t="shared" si="19"/>
        <v>-0.45596283068623511</v>
      </c>
    </row>
    <row r="265" spans="1:7" x14ac:dyDescent="0.2">
      <c r="A265" s="13" t="s">
        <v>536</v>
      </c>
      <c r="B265" s="15">
        <v>13.237508555783711</v>
      </c>
      <c r="C265" s="13">
        <v>0</v>
      </c>
      <c r="D265" s="13">
        <f t="shared" si="16"/>
        <v>-0.64537084365406305</v>
      </c>
      <c r="E265" s="13">
        <f t="shared" si="17"/>
        <v>-0.64537084365406305</v>
      </c>
      <c r="F265" s="13">
        <f t="shared" si="18"/>
        <v>0.34403346401847684</v>
      </c>
      <c r="G265" s="13">
        <f t="shared" si="19"/>
        <v>-0.42164550356250352</v>
      </c>
    </row>
    <row r="266" spans="1:7" x14ac:dyDescent="0.2">
      <c r="A266" s="13" t="s">
        <v>537</v>
      </c>
      <c r="B266" s="15">
        <v>11.274469541409994</v>
      </c>
      <c r="C266" s="13">
        <v>0</v>
      </c>
      <c r="D266" s="13">
        <f t="shared" si="16"/>
        <v>-0.47592760952743962</v>
      </c>
      <c r="E266" s="13">
        <f t="shared" si="17"/>
        <v>-0.47592760952743962</v>
      </c>
      <c r="F266" s="13">
        <f t="shared" si="18"/>
        <v>0.38321422094863866</v>
      </c>
      <c r="G266" s="13">
        <f t="shared" si="19"/>
        <v>-0.48323351301151984</v>
      </c>
    </row>
    <row r="267" spans="1:7" x14ac:dyDescent="0.2">
      <c r="A267" s="13" t="s">
        <v>538</v>
      </c>
      <c r="B267" s="15">
        <v>9.6974674880219034</v>
      </c>
      <c r="C267" s="13">
        <v>0</v>
      </c>
      <c r="D267" s="13">
        <f t="shared" si="16"/>
        <v>-0.33980584822069615</v>
      </c>
      <c r="E267" s="13">
        <f t="shared" si="17"/>
        <v>-0.33980584822069615</v>
      </c>
      <c r="F267" s="13">
        <f t="shared" si="18"/>
        <v>0.41585663962379349</v>
      </c>
      <c r="G267" s="13">
        <f t="shared" si="19"/>
        <v>-0.53760884618297478</v>
      </c>
    </row>
    <row r="268" spans="1:7" x14ac:dyDescent="0.2">
      <c r="A268" s="13" t="s">
        <v>539</v>
      </c>
      <c r="B268" s="15">
        <v>14.943189596167009</v>
      </c>
      <c r="C268" s="13">
        <v>0</v>
      </c>
      <c r="D268" s="13">
        <f t="shared" si="16"/>
        <v>-0.79259976256743303</v>
      </c>
      <c r="E268" s="13">
        <f t="shared" si="17"/>
        <v>-0.79259976256743303</v>
      </c>
      <c r="F268" s="13">
        <f t="shared" si="18"/>
        <v>0.31161072275030022</v>
      </c>
      <c r="G268" s="13">
        <f t="shared" si="19"/>
        <v>-0.3734007911029335</v>
      </c>
    </row>
    <row r="269" spans="1:7" x14ac:dyDescent="0.2">
      <c r="A269" s="13" t="s">
        <v>540</v>
      </c>
      <c r="B269" s="15">
        <v>19.832991101984941</v>
      </c>
      <c r="C269" s="13">
        <v>0</v>
      </c>
      <c r="D269" s="13">
        <f t="shared" si="16"/>
        <v>-1.2146717516192451</v>
      </c>
      <c r="E269" s="13">
        <f t="shared" si="17"/>
        <v>-1.2146717516192451</v>
      </c>
      <c r="F269" s="13">
        <f t="shared" si="18"/>
        <v>0.22887548233605498</v>
      </c>
      <c r="G269" s="13">
        <f t="shared" si="19"/>
        <v>-0.25990541694911617</v>
      </c>
    </row>
    <row r="270" spans="1:7" x14ac:dyDescent="0.2">
      <c r="A270" s="13" t="s">
        <v>541</v>
      </c>
      <c r="B270" s="15">
        <v>10.603696098562628</v>
      </c>
      <c r="C270" s="13">
        <v>0</v>
      </c>
      <c r="D270" s="13">
        <f t="shared" si="16"/>
        <v>-0.41802859647161983</v>
      </c>
      <c r="E270" s="13">
        <f t="shared" si="17"/>
        <v>-0.41802859647161983</v>
      </c>
      <c r="F270" s="13">
        <f t="shared" si="18"/>
        <v>0.39698858578985119</v>
      </c>
      <c r="G270" s="13">
        <f t="shared" si="19"/>
        <v>-0.50581915339571415</v>
      </c>
    </row>
    <row r="271" spans="1:7" x14ac:dyDescent="0.2">
      <c r="A271" s="13" t="s">
        <v>542</v>
      </c>
      <c r="B271" s="15">
        <v>10.91854893908282</v>
      </c>
      <c r="C271" s="13">
        <v>0</v>
      </c>
      <c r="D271" s="13">
        <f t="shared" si="16"/>
        <v>-0.44520568423251483</v>
      </c>
      <c r="E271" s="13">
        <f t="shared" si="17"/>
        <v>-0.44520568423251483</v>
      </c>
      <c r="F271" s="13">
        <f t="shared" si="18"/>
        <v>0.39050126035971988</v>
      </c>
      <c r="G271" s="13">
        <f t="shared" si="19"/>
        <v>-0.49511839792139001</v>
      </c>
    </row>
    <row r="272" spans="1:7" x14ac:dyDescent="0.2">
      <c r="A272" s="13" t="s">
        <v>543</v>
      </c>
      <c r="B272" s="15">
        <v>10.611909650924025</v>
      </c>
      <c r="C272" s="13">
        <v>0</v>
      </c>
      <c r="D272" s="13">
        <f t="shared" si="16"/>
        <v>-0.41873756397842588</v>
      </c>
      <c r="E272" s="13">
        <f t="shared" si="17"/>
        <v>-0.41873756397842588</v>
      </c>
      <c r="F272" s="13">
        <f t="shared" si="18"/>
        <v>0.39681887941759736</v>
      </c>
      <c r="G272" s="13">
        <f t="shared" si="19"/>
        <v>-0.50553776154743368</v>
      </c>
    </row>
    <row r="273" spans="1:7" x14ac:dyDescent="0.2">
      <c r="A273" s="13" t="s">
        <v>544</v>
      </c>
      <c r="B273" s="15">
        <v>22.414784394250514</v>
      </c>
      <c r="C273" s="13">
        <v>1</v>
      </c>
      <c r="D273" s="13">
        <f t="shared" si="16"/>
        <v>-1.4375238712585838</v>
      </c>
      <c r="E273" s="13">
        <f t="shared" si="17"/>
        <v>-1.4375238712585838</v>
      </c>
      <c r="F273" s="13">
        <f t="shared" si="18"/>
        <v>0.19192908417135432</v>
      </c>
      <c r="G273" s="13">
        <f t="shared" si="19"/>
        <v>-1.650629328456273</v>
      </c>
    </row>
    <row r="274" spans="1:7" x14ac:dyDescent="0.2">
      <c r="A274" s="13" t="s">
        <v>545</v>
      </c>
      <c r="B274" s="15">
        <v>12.594113620807667</v>
      </c>
      <c r="C274" s="13">
        <v>0</v>
      </c>
      <c r="D274" s="13">
        <f t="shared" si="16"/>
        <v>-0.58983505562092975</v>
      </c>
      <c r="E274" s="13">
        <f t="shared" si="17"/>
        <v>-0.58983505562092975</v>
      </c>
      <c r="F274" s="13">
        <f t="shared" si="18"/>
        <v>0.35667270110023697</v>
      </c>
      <c r="G274" s="13">
        <f t="shared" si="19"/>
        <v>-0.44110166574386239</v>
      </c>
    </row>
    <row r="275" spans="1:7" x14ac:dyDescent="0.2">
      <c r="A275" s="13" t="s">
        <v>546</v>
      </c>
      <c r="B275" s="15">
        <v>18.833675564681723</v>
      </c>
      <c r="C275" s="13">
        <v>0</v>
      </c>
      <c r="D275" s="13">
        <f t="shared" si="16"/>
        <v>-1.1284140382911869</v>
      </c>
      <c r="E275" s="13">
        <f t="shared" si="17"/>
        <v>-1.1284140382911869</v>
      </c>
      <c r="F275" s="13">
        <f t="shared" si="18"/>
        <v>0.2444539032640162</v>
      </c>
      <c r="G275" s="13">
        <f t="shared" si="19"/>
        <v>-0.28031448425842576</v>
      </c>
    </row>
    <row r="276" spans="1:7" x14ac:dyDescent="0.2">
      <c r="A276" s="13" t="s">
        <v>547</v>
      </c>
      <c r="B276" s="15">
        <v>19.260780287474333</v>
      </c>
      <c r="C276" s="13">
        <v>0</v>
      </c>
      <c r="D276" s="13">
        <f t="shared" si="16"/>
        <v>-1.1652803486450969</v>
      </c>
      <c r="E276" s="13">
        <f t="shared" si="17"/>
        <v>-1.1652803486450969</v>
      </c>
      <c r="F276" s="13">
        <f t="shared" si="18"/>
        <v>0.23770914268002613</v>
      </c>
      <c r="G276" s="13">
        <f t="shared" si="19"/>
        <v>-0.27142709360571454</v>
      </c>
    </row>
    <row r="277" spans="1:7" x14ac:dyDescent="0.2">
      <c r="A277" s="13" t="s">
        <v>548</v>
      </c>
      <c r="B277" s="15">
        <v>14.414784394250514</v>
      </c>
      <c r="C277" s="13">
        <v>0</v>
      </c>
      <c r="D277" s="13">
        <f t="shared" si="16"/>
        <v>-0.74698951962958327</v>
      </c>
      <c r="E277" s="13">
        <f t="shared" si="17"/>
        <v>-0.74698951962958327</v>
      </c>
      <c r="F277" s="13">
        <f t="shared" si="18"/>
        <v>0.321477622959772</v>
      </c>
      <c r="G277" s="13">
        <f t="shared" si="19"/>
        <v>-0.38783782008858847</v>
      </c>
    </row>
    <row r="278" spans="1:7" x14ac:dyDescent="0.2">
      <c r="A278" s="13" t="s">
        <v>549</v>
      </c>
      <c r="B278" s="15">
        <v>16.213552361396303</v>
      </c>
      <c r="C278" s="13">
        <v>0</v>
      </c>
      <c r="D278" s="13">
        <f t="shared" si="16"/>
        <v>-0.90225340362008732</v>
      </c>
      <c r="E278" s="13">
        <f t="shared" si="17"/>
        <v>-0.90225340362008732</v>
      </c>
      <c r="F278" s="13">
        <f t="shared" si="18"/>
        <v>0.28858764245447049</v>
      </c>
      <c r="G278" s="13">
        <f t="shared" si="19"/>
        <v>-0.34050304887711463</v>
      </c>
    </row>
    <row r="279" spans="1:7" x14ac:dyDescent="0.2">
      <c r="A279" s="13" t="s">
        <v>550</v>
      </c>
      <c r="B279" s="15">
        <v>13.494866529774127</v>
      </c>
      <c r="C279" s="13">
        <v>0</v>
      </c>
      <c r="D279" s="13">
        <f t="shared" si="16"/>
        <v>-0.66758515886731606</v>
      </c>
      <c r="E279" s="13">
        <f t="shared" si="17"/>
        <v>-0.66758515886731606</v>
      </c>
      <c r="F279" s="13">
        <f t="shared" si="18"/>
        <v>0.33903777482972541</v>
      </c>
      <c r="G279" s="13">
        <f t="shared" si="19"/>
        <v>-0.41405858876607038</v>
      </c>
    </row>
    <row r="280" spans="1:7" x14ac:dyDescent="0.2">
      <c r="A280" s="13" t="s">
        <v>551</v>
      </c>
      <c r="B280" s="15">
        <v>12.632443531827516</v>
      </c>
      <c r="C280" s="13">
        <v>0</v>
      </c>
      <c r="D280" s="13">
        <f t="shared" si="16"/>
        <v>-0.59314357065269085</v>
      </c>
      <c r="E280" s="13">
        <f t="shared" si="17"/>
        <v>-0.59314357065269085</v>
      </c>
      <c r="F280" s="13">
        <f t="shared" si="18"/>
        <v>0.3559138987390244</v>
      </c>
      <c r="G280" s="13">
        <f t="shared" si="19"/>
        <v>-0.43992286420430193</v>
      </c>
    </row>
    <row r="281" spans="1:7" x14ac:dyDescent="0.2">
      <c r="A281" s="13" t="s">
        <v>552</v>
      </c>
      <c r="B281" s="15">
        <v>11.085557837097879</v>
      </c>
      <c r="C281" s="13">
        <v>0</v>
      </c>
      <c r="D281" s="13">
        <f t="shared" si="16"/>
        <v>-0.45962135687090266</v>
      </c>
      <c r="E281" s="13">
        <f t="shared" si="17"/>
        <v>-0.45962135687090266</v>
      </c>
      <c r="F281" s="13">
        <f t="shared" si="18"/>
        <v>0.38707565237852004</v>
      </c>
      <c r="G281" s="13">
        <f t="shared" si="19"/>
        <v>-0.48951376400377328</v>
      </c>
    </row>
    <row r="282" spans="1:7" x14ac:dyDescent="0.2">
      <c r="A282" s="13" t="s">
        <v>553</v>
      </c>
      <c r="B282" s="15">
        <v>10.666666666666666</v>
      </c>
      <c r="C282" s="13">
        <v>0</v>
      </c>
      <c r="D282" s="13">
        <f t="shared" si="16"/>
        <v>-0.42346401402379885</v>
      </c>
      <c r="E282" s="13">
        <f t="shared" si="17"/>
        <v>-0.42346401402379885</v>
      </c>
      <c r="F282" s="13">
        <f t="shared" si="18"/>
        <v>0.39568813986218493</v>
      </c>
      <c r="G282" s="13">
        <f t="shared" si="19"/>
        <v>-0.50366488956558964</v>
      </c>
    </row>
    <row r="283" spans="1:7" x14ac:dyDescent="0.2">
      <c r="A283" s="13" t="s">
        <v>554</v>
      </c>
      <c r="B283" s="15">
        <v>10.113620807665983</v>
      </c>
      <c r="C283" s="13">
        <v>0</v>
      </c>
      <c r="D283" s="13">
        <f t="shared" si="16"/>
        <v>-0.37572686856553128</v>
      </c>
      <c r="E283" s="13">
        <f t="shared" si="17"/>
        <v>-0.37572686856553128</v>
      </c>
      <c r="F283" s="13">
        <f t="shared" si="18"/>
        <v>0.40715793642302583</v>
      </c>
      <c r="G283" s="13">
        <f t="shared" si="19"/>
        <v>-0.52282725006658459</v>
      </c>
    </row>
    <row r="284" spans="1:7" x14ac:dyDescent="0.2">
      <c r="A284" s="13" t="s">
        <v>555</v>
      </c>
      <c r="B284" s="15">
        <v>14.091718001368925</v>
      </c>
      <c r="C284" s="13">
        <v>0</v>
      </c>
      <c r="D284" s="13">
        <f t="shared" si="16"/>
        <v>-0.71910346436188211</v>
      </c>
      <c r="E284" s="13">
        <f t="shared" si="17"/>
        <v>-0.71910346436188211</v>
      </c>
      <c r="F284" s="13">
        <f t="shared" si="18"/>
        <v>0.32759043673445021</v>
      </c>
      <c r="G284" s="13">
        <f t="shared" si="19"/>
        <v>-0.39688765496471506</v>
      </c>
    </row>
    <row r="285" spans="1:7" x14ac:dyDescent="0.2">
      <c r="A285" s="13" t="s">
        <v>556</v>
      </c>
      <c r="B285" s="15">
        <v>20.424366872005475</v>
      </c>
      <c r="C285" s="13">
        <v>0</v>
      </c>
      <c r="D285" s="13">
        <f t="shared" si="16"/>
        <v>-1.2657174121092738</v>
      </c>
      <c r="E285" s="13">
        <f t="shared" si="17"/>
        <v>-1.2657174121092738</v>
      </c>
      <c r="F285" s="13">
        <f t="shared" si="18"/>
        <v>0.21999124187085864</v>
      </c>
      <c r="G285" s="13">
        <f t="shared" si="19"/>
        <v>-0.24845013099084323</v>
      </c>
    </row>
    <row r="286" spans="1:7" x14ac:dyDescent="0.2">
      <c r="A286" s="13" t="s">
        <v>557</v>
      </c>
      <c r="B286" s="15">
        <v>12.035592060232718</v>
      </c>
      <c r="C286" s="13">
        <v>0</v>
      </c>
      <c r="D286" s="13">
        <f t="shared" si="16"/>
        <v>-0.54162526515812481</v>
      </c>
      <c r="E286" s="13">
        <f t="shared" si="17"/>
        <v>-0.54162526515812481</v>
      </c>
      <c r="F286" s="13">
        <f t="shared" si="18"/>
        <v>0.36780958522730883</v>
      </c>
      <c r="G286" s="13">
        <f t="shared" si="19"/>
        <v>-0.45856464101645933</v>
      </c>
    </row>
    <row r="287" spans="1:7" x14ac:dyDescent="0.2">
      <c r="A287" s="13" t="s">
        <v>558</v>
      </c>
      <c r="B287" s="15">
        <v>11.597535934291582</v>
      </c>
      <c r="C287" s="13">
        <v>0</v>
      </c>
      <c r="D287" s="13">
        <f t="shared" si="16"/>
        <v>-0.50381366479514056</v>
      </c>
      <c r="E287" s="13">
        <f t="shared" si="17"/>
        <v>-0.50381366479514056</v>
      </c>
      <c r="F287" s="13">
        <f t="shared" si="18"/>
        <v>0.37664486285816551</v>
      </c>
      <c r="G287" s="13">
        <f t="shared" si="19"/>
        <v>-0.47263887904145152</v>
      </c>
    </row>
    <row r="288" spans="1:7" x14ac:dyDescent="0.2">
      <c r="A288" s="13" t="s">
        <v>559</v>
      </c>
      <c r="B288" s="15">
        <v>15.167693360711841</v>
      </c>
      <c r="C288" s="13">
        <v>0</v>
      </c>
      <c r="D288" s="13">
        <f t="shared" si="16"/>
        <v>-0.8119782077534623</v>
      </c>
      <c r="E288" s="13">
        <f t="shared" si="17"/>
        <v>-0.8119782077534623</v>
      </c>
      <c r="F288" s="13">
        <f t="shared" si="18"/>
        <v>0.30746911189410042</v>
      </c>
      <c r="G288" s="13">
        <f t="shared" si="19"/>
        <v>-0.36740243815232987</v>
      </c>
    </row>
    <row r="289" spans="1:7" x14ac:dyDescent="0.2">
      <c r="A289" s="13" t="s">
        <v>560</v>
      </c>
      <c r="B289" s="15">
        <v>11.997262149212867</v>
      </c>
      <c r="C289" s="13">
        <v>0</v>
      </c>
      <c r="D289" s="13">
        <f t="shared" si="16"/>
        <v>-0.53831675012636349</v>
      </c>
      <c r="E289" s="13">
        <f t="shared" si="17"/>
        <v>-0.53831675012636349</v>
      </c>
      <c r="F289" s="13">
        <f t="shared" si="18"/>
        <v>0.36857923588968905</v>
      </c>
      <c r="G289" s="13">
        <f t="shared" si="19"/>
        <v>-0.45978281757332984</v>
      </c>
    </row>
    <row r="290" spans="1:7" x14ac:dyDescent="0.2">
      <c r="A290" s="13" t="s">
        <v>561</v>
      </c>
      <c r="B290" s="15">
        <v>16.109514031485283</v>
      </c>
      <c r="C290" s="13">
        <v>0</v>
      </c>
      <c r="D290" s="13">
        <f t="shared" si="16"/>
        <v>-0.89327314853387851</v>
      </c>
      <c r="E290" s="13">
        <f t="shared" si="17"/>
        <v>-0.89327314853387851</v>
      </c>
      <c r="F290" s="13">
        <f t="shared" si="18"/>
        <v>0.29043482659771719</v>
      </c>
      <c r="G290" s="13">
        <f t="shared" si="19"/>
        <v>-0.34310292838752254</v>
      </c>
    </row>
    <row r="291" spans="1:7" x14ac:dyDescent="0.2">
      <c r="A291" s="13" t="s">
        <v>562</v>
      </c>
      <c r="B291" s="15">
        <v>12.80766598220397</v>
      </c>
      <c r="C291" s="13">
        <v>0</v>
      </c>
      <c r="D291" s="13">
        <f t="shared" si="16"/>
        <v>-0.60826821079788451</v>
      </c>
      <c r="E291" s="13">
        <f t="shared" si="17"/>
        <v>-0.60826821079788451</v>
      </c>
      <c r="F291" s="13">
        <f t="shared" si="18"/>
        <v>0.35245434358701444</v>
      </c>
      <c r="G291" s="13">
        <f t="shared" si="19"/>
        <v>-0.43456597605956004</v>
      </c>
    </row>
    <row r="292" spans="1:7" x14ac:dyDescent="0.2">
      <c r="A292" s="13" t="s">
        <v>563</v>
      </c>
      <c r="B292" s="15">
        <v>15.498973305954825</v>
      </c>
      <c r="C292" s="13">
        <v>1</v>
      </c>
      <c r="D292" s="13">
        <f t="shared" si="16"/>
        <v>-0.84057323052796917</v>
      </c>
      <c r="E292" s="13">
        <f t="shared" si="17"/>
        <v>-0.84057323052796917</v>
      </c>
      <c r="F292" s="13">
        <f t="shared" si="18"/>
        <v>0.30141406875948518</v>
      </c>
      <c r="G292" s="13">
        <f t="shared" si="19"/>
        <v>-1.1992703158450029</v>
      </c>
    </row>
    <row r="293" spans="1:7" x14ac:dyDescent="0.2">
      <c r="A293" s="13" t="s">
        <v>564</v>
      </c>
      <c r="B293" s="15">
        <v>10.732375085557837</v>
      </c>
      <c r="C293" s="13">
        <v>0</v>
      </c>
      <c r="D293" s="13">
        <f t="shared" si="16"/>
        <v>-0.42913575407824656</v>
      </c>
      <c r="E293" s="13">
        <f t="shared" si="17"/>
        <v>-0.42913575407824656</v>
      </c>
      <c r="F293" s="13">
        <f t="shared" si="18"/>
        <v>0.3943327243864741</v>
      </c>
      <c r="G293" s="13">
        <f t="shared" si="19"/>
        <v>-0.50142449383874288</v>
      </c>
    </row>
    <row r="294" spans="1:7" x14ac:dyDescent="0.2">
      <c r="A294" s="13" t="s">
        <v>565</v>
      </c>
      <c r="B294" s="15">
        <v>12.049281314168377</v>
      </c>
      <c r="C294" s="13">
        <v>1</v>
      </c>
      <c r="D294" s="13">
        <f t="shared" si="16"/>
        <v>-0.54280687766946789</v>
      </c>
      <c r="E294" s="13">
        <f t="shared" si="17"/>
        <v>-0.54280687766946789</v>
      </c>
      <c r="F294" s="13">
        <f t="shared" si="18"/>
        <v>0.36753487289922088</v>
      </c>
      <c r="G294" s="13">
        <f t="shared" si="19"/>
        <v>-1.0009370725884519</v>
      </c>
    </row>
    <row r="295" spans="1:7" x14ac:dyDescent="0.2">
      <c r="A295" s="13" t="s">
        <v>566</v>
      </c>
      <c r="B295" s="15">
        <v>18.414784394250514</v>
      </c>
      <c r="C295" s="13">
        <v>0</v>
      </c>
      <c r="D295" s="13">
        <f t="shared" si="16"/>
        <v>-1.0922566954440835</v>
      </c>
      <c r="E295" s="13">
        <f t="shared" si="17"/>
        <v>-1.0922566954440835</v>
      </c>
      <c r="F295" s="13">
        <f t="shared" si="18"/>
        <v>0.25119356616706917</v>
      </c>
      <c r="G295" s="13">
        <f t="shared" si="19"/>
        <v>-0.28927476166425348</v>
      </c>
    </row>
    <row r="296" spans="1:7" x14ac:dyDescent="0.2">
      <c r="A296" s="13" t="s">
        <v>567</v>
      </c>
      <c r="B296" s="15">
        <v>16.580424366872005</v>
      </c>
      <c r="C296" s="13">
        <v>0</v>
      </c>
      <c r="D296" s="13">
        <f t="shared" si="16"/>
        <v>-0.93392061892408673</v>
      </c>
      <c r="E296" s="13">
        <f t="shared" si="17"/>
        <v>-0.93392061892408673</v>
      </c>
      <c r="F296" s="13">
        <f t="shared" si="18"/>
        <v>0.28212998331412781</v>
      </c>
      <c r="G296" s="13">
        <f t="shared" si="19"/>
        <v>-0.33146676157921823</v>
      </c>
    </row>
    <row r="297" spans="1:7" x14ac:dyDescent="0.2">
      <c r="A297" s="13" t="s">
        <v>568</v>
      </c>
      <c r="B297" s="15">
        <v>15.613963039014374</v>
      </c>
      <c r="C297" s="13">
        <v>0</v>
      </c>
      <c r="D297" s="13">
        <f t="shared" si="16"/>
        <v>-0.85049877562325271</v>
      </c>
      <c r="E297" s="13">
        <f t="shared" si="17"/>
        <v>-0.85049877562325271</v>
      </c>
      <c r="F297" s="13">
        <f t="shared" si="18"/>
        <v>0.29932823842436657</v>
      </c>
      <c r="G297" s="13">
        <f t="shared" si="19"/>
        <v>-0.35571574472365991</v>
      </c>
    </row>
    <row r="298" spans="1:7" x14ac:dyDescent="0.2">
      <c r="A298" s="13" t="s">
        <v>569</v>
      </c>
      <c r="B298" s="15">
        <v>15.832991101984941</v>
      </c>
      <c r="C298" s="13">
        <v>0</v>
      </c>
      <c r="D298" s="13">
        <f t="shared" si="16"/>
        <v>-0.86940457580474484</v>
      </c>
      <c r="E298" s="13">
        <f t="shared" si="17"/>
        <v>-0.86940457580474484</v>
      </c>
      <c r="F298" s="13">
        <f t="shared" si="18"/>
        <v>0.29537821249394741</v>
      </c>
      <c r="G298" s="13">
        <f t="shared" si="19"/>
        <v>-0.35009409174487643</v>
      </c>
    </row>
    <row r="299" spans="1:7" x14ac:dyDescent="0.2">
      <c r="A299" s="13" t="s">
        <v>570</v>
      </c>
      <c r="B299" s="15">
        <v>10.833675564681725</v>
      </c>
      <c r="C299" s="13">
        <v>0</v>
      </c>
      <c r="D299" s="13">
        <f t="shared" si="16"/>
        <v>-0.43787968666218657</v>
      </c>
      <c r="E299" s="13">
        <f t="shared" si="17"/>
        <v>-0.43787968666218657</v>
      </c>
      <c r="F299" s="13">
        <f t="shared" si="18"/>
        <v>0.3922463132869044</v>
      </c>
      <c r="G299" s="13">
        <f t="shared" si="19"/>
        <v>-0.49798559963713668</v>
      </c>
    </row>
    <row r="300" spans="1:7" x14ac:dyDescent="0.2">
      <c r="A300" s="13" t="s">
        <v>571</v>
      </c>
      <c r="B300" s="15">
        <v>12.394250513347023</v>
      </c>
      <c r="C300" s="13">
        <v>1</v>
      </c>
      <c r="D300" s="13">
        <f t="shared" si="16"/>
        <v>-0.57258351295531829</v>
      </c>
      <c r="E300" s="13">
        <f t="shared" si="17"/>
        <v>-0.57258351295531829</v>
      </c>
      <c r="F300" s="13">
        <f t="shared" si="18"/>
        <v>0.36064090668550725</v>
      </c>
      <c r="G300" s="13">
        <f t="shared" si="19"/>
        <v>-1.0198725340325459</v>
      </c>
    </row>
    <row r="301" spans="1:7" x14ac:dyDescent="0.2">
      <c r="A301" s="13" t="s">
        <v>572</v>
      </c>
      <c r="B301" s="15">
        <v>13.486652977412732</v>
      </c>
      <c r="C301" s="13">
        <v>0</v>
      </c>
      <c r="D301" s="13">
        <f t="shared" si="16"/>
        <v>-0.66687619136051035</v>
      </c>
      <c r="E301" s="13">
        <f t="shared" si="17"/>
        <v>-0.66687619136051035</v>
      </c>
      <c r="F301" s="13">
        <f t="shared" si="18"/>
        <v>0.33919666630775558</v>
      </c>
      <c r="G301" s="13">
        <f t="shared" si="19"/>
        <v>-0.41429901185431045</v>
      </c>
    </row>
    <row r="302" spans="1:7" x14ac:dyDescent="0.2">
      <c r="A302" s="13" t="s">
        <v>573</v>
      </c>
      <c r="B302" s="15">
        <v>11.811088295687885</v>
      </c>
      <c r="C302" s="13">
        <v>1</v>
      </c>
      <c r="D302" s="13">
        <f t="shared" si="16"/>
        <v>-0.52224681997209532</v>
      </c>
      <c r="E302" s="13">
        <f t="shared" si="17"/>
        <v>-0.52224681997209532</v>
      </c>
      <c r="F302" s="13">
        <f t="shared" si="18"/>
        <v>0.37232700229934501</v>
      </c>
      <c r="G302" s="13">
        <f t="shared" si="19"/>
        <v>-0.98798277239791532</v>
      </c>
    </row>
    <row r="303" spans="1:7" x14ac:dyDescent="0.2">
      <c r="A303" s="13" t="s">
        <v>574</v>
      </c>
      <c r="B303" s="15">
        <v>15.5564681724846</v>
      </c>
      <c r="C303" s="13">
        <v>0</v>
      </c>
      <c r="D303" s="13">
        <f t="shared" si="16"/>
        <v>-0.84553600307561094</v>
      </c>
      <c r="E303" s="13">
        <f t="shared" si="17"/>
        <v>-0.84553600307561094</v>
      </c>
      <c r="F303" s="13">
        <f t="shared" si="18"/>
        <v>0.30037012035954463</v>
      </c>
      <c r="G303" s="13">
        <f t="shared" si="19"/>
        <v>-0.35720382714357951</v>
      </c>
    </row>
    <row r="304" spans="1:7" x14ac:dyDescent="0.2">
      <c r="A304" s="13" t="s">
        <v>575</v>
      </c>
      <c r="B304" s="15">
        <v>10.031485284052019</v>
      </c>
      <c r="C304" s="13">
        <v>0</v>
      </c>
      <c r="D304" s="13">
        <f t="shared" si="16"/>
        <v>-0.36863719349747159</v>
      </c>
      <c r="E304" s="13">
        <f t="shared" si="17"/>
        <v>-0.36863719349747159</v>
      </c>
      <c r="F304" s="13">
        <f t="shared" si="18"/>
        <v>0.40887036466297816</v>
      </c>
      <c r="G304" s="13">
        <f t="shared" si="19"/>
        <v>-0.52571993649752558</v>
      </c>
    </row>
    <row r="305" spans="1:7" x14ac:dyDescent="0.2">
      <c r="A305" s="13" t="s">
        <v>576</v>
      </c>
      <c r="B305" s="15">
        <v>12.966461327857632</v>
      </c>
      <c r="C305" s="13">
        <v>0</v>
      </c>
      <c r="D305" s="13">
        <f t="shared" si="16"/>
        <v>-0.6219749159294663</v>
      </c>
      <c r="E305" s="13">
        <f t="shared" si="17"/>
        <v>-0.6219749159294663</v>
      </c>
      <c r="F305" s="13">
        <f t="shared" si="18"/>
        <v>0.34933242099042433</v>
      </c>
      <c r="G305" s="13">
        <f t="shared" si="19"/>
        <v>-0.42975639851183584</v>
      </c>
    </row>
    <row r="306" spans="1:7" x14ac:dyDescent="0.2">
      <c r="A306" s="13" t="s">
        <v>577</v>
      </c>
      <c r="B306" s="15">
        <v>13.571526351813826</v>
      </c>
      <c r="C306" s="13">
        <v>0</v>
      </c>
      <c r="D306" s="13">
        <f t="shared" si="16"/>
        <v>-0.6742021889308385</v>
      </c>
      <c r="E306" s="13">
        <f t="shared" si="17"/>
        <v>-0.6742021889308385</v>
      </c>
      <c r="F306" s="13">
        <f t="shared" si="18"/>
        <v>0.33755653992928225</v>
      </c>
      <c r="G306" s="13">
        <f t="shared" si="19"/>
        <v>-0.41182006805318816</v>
      </c>
    </row>
    <row r="307" spans="1:7" x14ac:dyDescent="0.2">
      <c r="A307" s="13" t="s">
        <v>578</v>
      </c>
      <c r="B307" s="15">
        <v>12.960985626283367</v>
      </c>
      <c r="C307" s="13">
        <v>0</v>
      </c>
      <c r="D307" s="13">
        <f t="shared" si="16"/>
        <v>-0.62150227092492893</v>
      </c>
      <c r="E307" s="13">
        <f t="shared" si="17"/>
        <v>-0.62150227092492893</v>
      </c>
      <c r="F307" s="13">
        <f t="shared" si="18"/>
        <v>0.34943986050896447</v>
      </c>
      <c r="G307" s="13">
        <f t="shared" si="19"/>
        <v>-0.42992153412531348</v>
      </c>
    </row>
    <row r="308" spans="1:7" x14ac:dyDescent="0.2">
      <c r="A308" s="13" t="s">
        <v>579</v>
      </c>
      <c r="B308" s="15">
        <v>10.483230663928817</v>
      </c>
      <c r="C308" s="13">
        <v>0</v>
      </c>
      <c r="D308" s="13">
        <f t="shared" si="16"/>
        <v>-0.40763040637179926</v>
      </c>
      <c r="E308" s="13">
        <f t="shared" si="17"/>
        <v>-0.40763040637179926</v>
      </c>
      <c r="F308" s="13">
        <f t="shared" si="18"/>
        <v>0.39948044111971842</v>
      </c>
      <c r="G308" s="13">
        <f t="shared" si="19"/>
        <v>-0.5099600670012121</v>
      </c>
    </row>
    <row r="309" spans="1:7" x14ac:dyDescent="0.2">
      <c r="A309" s="13" t="s">
        <v>580</v>
      </c>
      <c r="B309" s="15">
        <v>13.127994524298426</v>
      </c>
      <c r="C309" s="13">
        <v>0</v>
      </c>
      <c r="D309" s="13">
        <f t="shared" si="16"/>
        <v>-0.63591794356331688</v>
      </c>
      <c r="E309" s="13">
        <f t="shared" si="17"/>
        <v>-0.63591794356331688</v>
      </c>
      <c r="F309" s="13">
        <f t="shared" si="18"/>
        <v>0.34616987582993464</v>
      </c>
      <c r="G309" s="13">
        <f t="shared" si="19"/>
        <v>-0.42490771024098156</v>
      </c>
    </row>
    <row r="310" spans="1:7" x14ac:dyDescent="0.2">
      <c r="A310" s="13" t="s">
        <v>581</v>
      </c>
      <c r="B310" s="15">
        <v>10.666666666666666</v>
      </c>
      <c r="C310" s="13">
        <v>0</v>
      </c>
      <c r="D310" s="13">
        <f t="shared" si="16"/>
        <v>-0.42346401402379885</v>
      </c>
      <c r="E310" s="13">
        <f t="shared" si="17"/>
        <v>-0.42346401402379885</v>
      </c>
      <c r="F310" s="13">
        <f t="shared" si="18"/>
        <v>0.39568813986218493</v>
      </c>
      <c r="G310" s="13">
        <f t="shared" si="19"/>
        <v>-0.50366488956558964</v>
      </c>
    </row>
    <row r="311" spans="1:7" x14ac:dyDescent="0.2">
      <c r="A311" s="13" t="s">
        <v>582</v>
      </c>
      <c r="B311" s="15">
        <v>13.166324435318275</v>
      </c>
      <c r="C311" s="13">
        <v>0</v>
      </c>
      <c r="D311" s="13">
        <f t="shared" si="16"/>
        <v>-0.63922645859507798</v>
      </c>
      <c r="E311" s="13">
        <f t="shared" si="17"/>
        <v>-0.63922645859507798</v>
      </c>
      <c r="F311" s="13">
        <f t="shared" si="18"/>
        <v>0.34542142041122709</v>
      </c>
      <c r="G311" s="13">
        <f t="shared" si="19"/>
        <v>-0.42376364035181796</v>
      </c>
    </row>
    <row r="312" spans="1:7" x14ac:dyDescent="0.2">
      <c r="A312" s="13" t="s">
        <v>583</v>
      </c>
      <c r="B312" s="15">
        <v>10.907597535934292</v>
      </c>
      <c r="C312" s="13">
        <v>0</v>
      </c>
      <c r="D312" s="13">
        <f t="shared" si="16"/>
        <v>-0.44426039422344021</v>
      </c>
      <c r="E312" s="13">
        <f t="shared" si="17"/>
        <v>-0.44426039422344021</v>
      </c>
      <c r="F312" s="13">
        <f t="shared" si="18"/>
        <v>0.39072627213315136</v>
      </c>
      <c r="G312" s="13">
        <f t="shared" si="19"/>
        <v>-0.49548764120836425</v>
      </c>
    </row>
    <row r="313" spans="1:7" x14ac:dyDescent="0.2">
      <c r="A313" s="13" t="s">
        <v>584</v>
      </c>
      <c r="B313" s="15">
        <v>14.798083504449007</v>
      </c>
      <c r="C313" s="13">
        <v>0</v>
      </c>
      <c r="D313" s="13">
        <f t="shared" si="16"/>
        <v>-0.78007466994719432</v>
      </c>
      <c r="E313" s="13">
        <f t="shared" si="17"/>
        <v>-0.78007466994719432</v>
      </c>
      <c r="F313" s="13">
        <f t="shared" si="18"/>
        <v>0.3143037932016664</v>
      </c>
      <c r="G313" s="13">
        <f t="shared" si="19"/>
        <v>-0.37732059657479644</v>
      </c>
    </row>
    <row r="314" spans="1:7" x14ac:dyDescent="0.2">
      <c r="A314" s="13" t="s">
        <v>585</v>
      </c>
      <c r="B314" s="15">
        <v>14.097193702943189</v>
      </c>
      <c r="C314" s="13">
        <v>0</v>
      </c>
      <c r="D314" s="13">
        <f t="shared" si="16"/>
        <v>-0.71957610936641947</v>
      </c>
      <c r="E314" s="13">
        <f t="shared" si="17"/>
        <v>-0.71957610936641947</v>
      </c>
      <c r="F314" s="13">
        <f t="shared" si="18"/>
        <v>0.32748633336842242</v>
      </c>
      <c r="G314" s="13">
        <f t="shared" si="19"/>
        <v>-0.39673284558389454</v>
      </c>
    </row>
    <row r="315" spans="1:7" x14ac:dyDescent="0.2">
      <c r="A315" s="13" t="s">
        <v>586</v>
      </c>
      <c r="B315" s="15">
        <v>9.9520876112251884</v>
      </c>
      <c r="C315" s="13">
        <v>0</v>
      </c>
      <c r="D315" s="13">
        <f t="shared" si="16"/>
        <v>-0.3617838409316807</v>
      </c>
      <c r="E315" s="13">
        <f t="shared" si="17"/>
        <v>-0.3617838409316807</v>
      </c>
      <c r="F315" s="13">
        <f t="shared" si="18"/>
        <v>0.41052781704500252</v>
      </c>
      <c r="G315" s="13">
        <f t="shared" si="19"/>
        <v>-0.52852774764140675</v>
      </c>
    </row>
    <row r="316" spans="1:7" x14ac:dyDescent="0.2">
      <c r="A316" s="13" t="s">
        <v>587</v>
      </c>
      <c r="B316" s="15">
        <v>11.000684462696784</v>
      </c>
      <c r="C316" s="13">
        <v>0</v>
      </c>
      <c r="D316" s="13">
        <f t="shared" si="16"/>
        <v>-0.45229535930057441</v>
      </c>
      <c r="E316" s="13">
        <f t="shared" si="17"/>
        <v>-0.45229535930057441</v>
      </c>
      <c r="F316" s="13">
        <f t="shared" si="18"/>
        <v>0.38881516261010257</v>
      </c>
      <c r="G316" s="13">
        <f t="shared" si="19"/>
        <v>-0.49235584937292559</v>
      </c>
    </row>
    <row r="317" spans="1:7" x14ac:dyDescent="0.2">
      <c r="A317" s="13" t="s">
        <v>588</v>
      </c>
      <c r="B317" s="15">
        <v>11.498973305954825</v>
      </c>
      <c r="C317" s="13">
        <v>1</v>
      </c>
      <c r="D317" s="13">
        <f t="shared" si="16"/>
        <v>-0.495306054713469</v>
      </c>
      <c r="E317" s="13">
        <f t="shared" si="17"/>
        <v>-0.495306054713469</v>
      </c>
      <c r="F317" s="13">
        <f t="shared" si="18"/>
        <v>0.37864439578028092</v>
      </c>
      <c r="G317" s="13">
        <f t="shared" si="19"/>
        <v>-0.97115778405928466</v>
      </c>
    </row>
    <row r="318" spans="1:7" x14ac:dyDescent="0.2">
      <c r="A318" s="13" t="s">
        <v>589</v>
      </c>
      <c r="B318" s="15">
        <v>14.978781656399725</v>
      </c>
      <c r="C318" s="13">
        <v>0</v>
      </c>
      <c r="D318" s="13">
        <f t="shared" si="16"/>
        <v>-0.79567195509692534</v>
      </c>
      <c r="E318" s="13">
        <f t="shared" si="17"/>
        <v>-0.79567195509692534</v>
      </c>
      <c r="F318" s="13">
        <f t="shared" si="18"/>
        <v>0.31095209004132734</v>
      </c>
      <c r="G318" s="13">
        <f t="shared" si="19"/>
        <v>-0.37244447488716009</v>
      </c>
    </row>
    <row r="319" spans="1:7" x14ac:dyDescent="0.2">
      <c r="A319" s="13" t="s">
        <v>590</v>
      </c>
      <c r="B319" s="15">
        <v>12.041067761806982</v>
      </c>
      <c r="C319" s="13">
        <v>0</v>
      </c>
      <c r="D319" s="13">
        <f t="shared" si="16"/>
        <v>-0.54209791016266218</v>
      </c>
      <c r="E319" s="13">
        <f t="shared" si="17"/>
        <v>-0.54209791016266218</v>
      </c>
      <c r="F319" s="13">
        <f t="shared" si="18"/>
        <v>0.36769968998770447</v>
      </c>
      <c r="G319" s="13">
        <f t="shared" si="19"/>
        <v>-0.45839082362463979</v>
      </c>
    </row>
    <row r="320" spans="1:7" x14ac:dyDescent="0.2">
      <c r="A320" s="13" t="s">
        <v>591</v>
      </c>
      <c r="B320" s="15">
        <v>13.166324435318275</v>
      </c>
      <c r="C320" s="13">
        <v>0</v>
      </c>
      <c r="D320" s="13">
        <f t="shared" si="16"/>
        <v>-0.63922645859507798</v>
      </c>
      <c r="E320" s="13">
        <f t="shared" si="17"/>
        <v>-0.63922645859507798</v>
      </c>
      <c r="F320" s="13">
        <f t="shared" si="18"/>
        <v>0.34542142041122709</v>
      </c>
      <c r="G320" s="13">
        <f t="shared" si="19"/>
        <v>-0.42376364035181796</v>
      </c>
    </row>
    <row r="321" spans="1:7" x14ac:dyDescent="0.2">
      <c r="A321" s="13" t="s">
        <v>592</v>
      </c>
      <c r="B321" s="15">
        <v>12.405201916495551</v>
      </c>
      <c r="C321" s="13">
        <v>0</v>
      </c>
      <c r="D321" s="13">
        <f t="shared" si="16"/>
        <v>-0.57352880296439279</v>
      </c>
      <c r="E321" s="13">
        <f t="shared" si="17"/>
        <v>-0.57352880296439279</v>
      </c>
      <c r="F321" s="13">
        <f t="shared" si="18"/>
        <v>0.36042297134564061</v>
      </c>
      <c r="G321" s="13">
        <f t="shared" si="19"/>
        <v>-0.44694821384185074</v>
      </c>
    </row>
    <row r="322" spans="1:7" x14ac:dyDescent="0.2">
      <c r="A322" s="13" t="s">
        <v>593</v>
      </c>
      <c r="B322" s="15">
        <v>11.507186858316222</v>
      </c>
      <c r="C322" s="13">
        <v>0</v>
      </c>
      <c r="D322" s="13">
        <f t="shared" ref="D322:D385" si="20">$J$2+$J$3*B322</f>
        <v>-0.49601502222027505</v>
      </c>
      <c r="E322" s="13">
        <f t="shared" si="17"/>
        <v>-0.49601502222027505</v>
      </c>
      <c r="F322" s="13">
        <f t="shared" si="18"/>
        <v>0.37847760935438296</v>
      </c>
      <c r="G322" s="13">
        <f t="shared" si="19"/>
        <v>-0.47558334189734819</v>
      </c>
    </row>
    <row r="323" spans="1:7" x14ac:dyDescent="0.2">
      <c r="A323" s="13" t="s">
        <v>594</v>
      </c>
      <c r="B323" s="15">
        <v>10.143737166324435</v>
      </c>
      <c r="C323" s="13">
        <v>0</v>
      </c>
      <c r="D323" s="13">
        <f t="shared" si="20"/>
        <v>-0.37832641609048634</v>
      </c>
      <c r="E323" s="13">
        <f t="shared" ref="E323:E386" si="21">MIN(MAX(D323,-35),35)</f>
        <v>-0.37832641609048634</v>
      </c>
      <c r="F323" s="13">
        <f t="shared" ref="F323:F386" si="22">1/(1+EXP(-E323))</f>
        <v>0.40653060848562228</v>
      </c>
      <c r="G323" s="13">
        <f t="shared" ref="G323:G386" si="23">C323*LN(F323)+(1-C323)*LN(1-F323)</f>
        <v>-0.52176963911090268</v>
      </c>
    </row>
    <row r="324" spans="1:7" x14ac:dyDescent="0.2">
      <c r="A324" s="13" t="s">
        <v>595</v>
      </c>
      <c r="B324" s="15">
        <v>17.541409993155373</v>
      </c>
      <c r="C324" s="13">
        <v>0</v>
      </c>
      <c r="D324" s="13">
        <f t="shared" si="20"/>
        <v>-1.0168698172203836</v>
      </c>
      <c r="E324" s="13">
        <f t="shared" si="21"/>
        <v>-1.0168698172203836</v>
      </c>
      <c r="F324" s="13">
        <f t="shared" si="22"/>
        <v>0.26563757047948272</v>
      </c>
      <c r="G324" s="13">
        <f t="shared" si="23"/>
        <v>-0.30875259904477231</v>
      </c>
    </row>
    <row r="325" spans="1:7" x14ac:dyDescent="0.2">
      <c r="A325" s="13" t="s">
        <v>596</v>
      </c>
      <c r="B325" s="15">
        <v>13.034907597535934</v>
      </c>
      <c r="C325" s="13">
        <v>0</v>
      </c>
      <c r="D325" s="13">
        <f t="shared" si="20"/>
        <v>-0.62788297848618257</v>
      </c>
      <c r="E325" s="13">
        <f t="shared" si="21"/>
        <v>-0.62788297848618257</v>
      </c>
      <c r="F325" s="13">
        <f t="shared" si="22"/>
        <v>0.34799072084308263</v>
      </c>
      <c r="G325" s="13">
        <f t="shared" si="23"/>
        <v>-0.4276964853209928</v>
      </c>
    </row>
    <row r="326" spans="1:7" x14ac:dyDescent="0.2">
      <c r="A326" s="13" t="s">
        <v>597</v>
      </c>
      <c r="B326" s="15">
        <v>21.746748802190282</v>
      </c>
      <c r="C326" s="13">
        <v>0</v>
      </c>
      <c r="D326" s="13">
        <f t="shared" si="20"/>
        <v>-1.3798611807050329</v>
      </c>
      <c r="E326" s="13">
        <f t="shared" si="21"/>
        <v>-1.3798611807050329</v>
      </c>
      <c r="F326" s="13">
        <f t="shared" si="22"/>
        <v>0.20103129566294739</v>
      </c>
      <c r="G326" s="13">
        <f t="shared" si="23"/>
        <v>-0.22443350252232813</v>
      </c>
    </row>
    <row r="327" spans="1:7" x14ac:dyDescent="0.2">
      <c r="A327" s="13" t="s">
        <v>598</v>
      </c>
      <c r="B327" s="15">
        <v>10.231348391512663</v>
      </c>
      <c r="C327" s="13">
        <v>0</v>
      </c>
      <c r="D327" s="13">
        <f t="shared" si="20"/>
        <v>-0.38588873616308328</v>
      </c>
      <c r="E327" s="13">
        <f t="shared" si="21"/>
        <v>-0.38588873616308328</v>
      </c>
      <c r="F327" s="13">
        <f t="shared" si="22"/>
        <v>0.40470739430169211</v>
      </c>
      <c r="G327" s="13">
        <f t="shared" si="23"/>
        <v>-0.51870222003498023</v>
      </c>
    </row>
    <row r="328" spans="1:7" x14ac:dyDescent="0.2">
      <c r="A328" s="13" t="s">
        <v>599</v>
      </c>
      <c r="B328" s="15">
        <v>16.183436002737849</v>
      </c>
      <c r="C328" s="13">
        <v>0</v>
      </c>
      <c r="D328" s="13">
        <f t="shared" si="20"/>
        <v>-0.89965385609513215</v>
      </c>
      <c r="E328" s="13">
        <f t="shared" si="21"/>
        <v>-0.89965385609513215</v>
      </c>
      <c r="F328" s="13">
        <f t="shared" si="22"/>
        <v>0.28912163524752887</v>
      </c>
      <c r="G328" s="13">
        <f t="shared" si="23"/>
        <v>-0.34125394011162413</v>
      </c>
    </row>
    <row r="329" spans="1:7" x14ac:dyDescent="0.2">
      <c r="A329" s="13" t="s">
        <v>600</v>
      </c>
      <c r="B329" s="15">
        <v>13.36892539356605</v>
      </c>
      <c r="C329" s="13">
        <v>0</v>
      </c>
      <c r="D329" s="13">
        <f t="shared" si="20"/>
        <v>-0.65671432376295802</v>
      </c>
      <c r="E329" s="13">
        <f t="shared" si="21"/>
        <v>-0.65671432376295802</v>
      </c>
      <c r="F329" s="13">
        <f t="shared" si="22"/>
        <v>0.34147807889798598</v>
      </c>
      <c r="G329" s="13">
        <f t="shared" si="23"/>
        <v>-0.4177574689041143</v>
      </c>
    </row>
    <row r="330" spans="1:7" x14ac:dyDescent="0.2">
      <c r="A330" s="13" t="s">
        <v>601</v>
      </c>
      <c r="B330" s="15">
        <v>12.580424366872005</v>
      </c>
      <c r="C330" s="13">
        <v>0</v>
      </c>
      <c r="D330" s="13">
        <f t="shared" si="20"/>
        <v>-0.58865344310958645</v>
      </c>
      <c r="E330" s="13">
        <f t="shared" si="21"/>
        <v>-0.58865344310958645</v>
      </c>
      <c r="F330" s="13">
        <f t="shared" si="22"/>
        <v>0.35694387659347876</v>
      </c>
      <c r="G330" s="13">
        <f t="shared" si="23"/>
        <v>-0.44152327487307896</v>
      </c>
    </row>
    <row r="331" spans="1:7" x14ac:dyDescent="0.2">
      <c r="A331" s="13" t="s">
        <v>602</v>
      </c>
      <c r="B331" s="15">
        <v>10.373716632443532</v>
      </c>
      <c r="C331" s="13">
        <v>1</v>
      </c>
      <c r="D331" s="13">
        <f t="shared" si="20"/>
        <v>-0.39817750628105308</v>
      </c>
      <c r="E331" s="13">
        <f t="shared" si="21"/>
        <v>-0.39817750628105308</v>
      </c>
      <c r="F331" s="13">
        <f t="shared" si="22"/>
        <v>0.40175029223542646</v>
      </c>
      <c r="G331" s="13">
        <f t="shared" si="23"/>
        <v>-0.91192454695861547</v>
      </c>
    </row>
    <row r="332" spans="1:7" x14ac:dyDescent="0.2">
      <c r="A332" s="13" t="s">
        <v>603</v>
      </c>
      <c r="B332" s="15">
        <v>24.90075290896646</v>
      </c>
      <c r="C332" s="13">
        <v>0</v>
      </c>
      <c r="D332" s="13">
        <f t="shared" si="20"/>
        <v>-1.6521047033185197</v>
      </c>
      <c r="E332" s="13">
        <f t="shared" si="21"/>
        <v>-1.6521047033185197</v>
      </c>
      <c r="F332" s="13">
        <f t="shared" si="22"/>
        <v>0.16082469576543476</v>
      </c>
      <c r="G332" s="13">
        <f t="shared" si="23"/>
        <v>-0.17533565008023586</v>
      </c>
    </row>
    <row r="333" spans="1:7" x14ac:dyDescent="0.2">
      <c r="A333" s="13" t="s">
        <v>604</v>
      </c>
      <c r="B333" s="15">
        <v>13.598904859685147</v>
      </c>
      <c r="C333" s="13">
        <v>0</v>
      </c>
      <c r="D333" s="13">
        <f t="shared" si="20"/>
        <v>-0.67656541395352487</v>
      </c>
      <c r="E333" s="13">
        <f t="shared" si="21"/>
        <v>-0.67656541395352487</v>
      </c>
      <c r="F333" s="13">
        <f t="shared" si="22"/>
        <v>0.33702829719971805</v>
      </c>
      <c r="G333" s="13">
        <f t="shared" si="23"/>
        <v>-0.41102297024967599</v>
      </c>
    </row>
    <row r="334" spans="1:7" x14ac:dyDescent="0.2">
      <c r="A334" s="13" t="s">
        <v>605</v>
      </c>
      <c r="B334" s="15">
        <v>12.547570157426421</v>
      </c>
      <c r="C334" s="13">
        <v>0</v>
      </c>
      <c r="D334" s="13">
        <f t="shared" si="20"/>
        <v>-0.58581757308236271</v>
      </c>
      <c r="E334" s="13">
        <f t="shared" si="21"/>
        <v>-0.58581757308236271</v>
      </c>
      <c r="F334" s="13">
        <f t="shared" si="22"/>
        <v>0.35759507161174081</v>
      </c>
      <c r="G334" s="13">
        <f t="shared" si="23"/>
        <v>-0.4425364445417484</v>
      </c>
    </row>
    <row r="335" spans="1:7" x14ac:dyDescent="0.2">
      <c r="A335" s="13" t="s">
        <v>606</v>
      </c>
      <c r="B335" s="15">
        <v>11.540041067761807</v>
      </c>
      <c r="C335" s="13">
        <v>0</v>
      </c>
      <c r="D335" s="13">
        <f t="shared" si="20"/>
        <v>-0.49885089224749879</v>
      </c>
      <c r="E335" s="13">
        <f t="shared" si="21"/>
        <v>-0.49885089224749879</v>
      </c>
      <c r="F335" s="13">
        <f t="shared" si="22"/>
        <v>0.37781075136172299</v>
      </c>
      <c r="G335" s="13">
        <f t="shared" si="23"/>
        <v>-0.47451097425922029</v>
      </c>
    </row>
    <row r="336" spans="1:7" x14ac:dyDescent="0.2">
      <c r="A336" s="13" t="s">
        <v>607</v>
      </c>
      <c r="B336" s="15">
        <v>10.562628336755647</v>
      </c>
      <c r="C336" s="13">
        <v>1</v>
      </c>
      <c r="D336" s="13">
        <f t="shared" si="20"/>
        <v>-0.41448375893759015</v>
      </c>
      <c r="E336" s="13">
        <f t="shared" si="21"/>
        <v>-0.41448375893759015</v>
      </c>
      <c r="F336" s="13">
        <f t="shared" si="22"/>
        <v>0.39783748875181668</v>
      </c>
      <c r="G336" s="13">
        <f t="shared" si="23"/>
        <v>-0.92171167680194876</v>
      </c>
    </row>
    <row r="337" spans="1:7" x14ac:dyDescent="0.2">
      <c r="A337" s="13" t="s">
        <v>608</v>
      </c>
      <c r="B337" s="15">
        <v>11.581108829568789</v>
      </c>
      <c r="C337" s="13">
        <v>0</v>
      </c>
      <c r="D337" s="13">
        <f t="shared" si="20"/>
        <v>-0.50239572978152858</v>
      </c>
      <c r="E337" s="13">
        <f t="shared" si="21"/>
        <v>-0.50239572978152858</v>
      </c>
      <c r="F337" s="13">
        <f t="shared" si="22"/>
        <v>0.37697782880095521</v>
      </c>
      <c r="G337" s="13">
        <f t="shared" si="23"/>
        <v>-0.47317317302848477</v>
      </c>
    </row>
    <row r="338" spans="1:7" x14ac:dyDescent="0.2">
      <c r="A338" s="13" t="s">
        <v>609</v>
      </c>
      <c r="B338" s="15">
        <v>14.934976043805612</v>
      </c>
      <c r="C338" s="13">
        <v>0</v>
      </c>
      <c r="D338" s="13">
        <f t="shared" si="20"/>
        <v>-0.79189079506062687</v>
      </c>
      <c r="E338" s="13">
        <f t="shared" si="21"/>
        <v>-0.79189079506062687</v>
      </c>
      <c r="F338" s="13">
        <f t="shared" si="22"/>
        <v>0.31176282331014138</v>
      </c>
      <c r="G338" s="13">
        <f t="shared" si="23"/>
        <v>-0.37362176689491372</v>
      </c>
    </row>
    <row r="339" spans="1:7" x14ac:dyDescent="0.2">
      <c r="A339" s="13" t="s">
        <v>610</v>
      </c>
      <c r="B339" s="15">
        <v>10.877481177275838</v>
      </c>
      <c r="C339" s="13">
        <v>0</v>
      </c>
      <c r="D339" s="13">
        <f t="shared" si="20"/>
        <v>-0.44166084669848504</v>
      </c>
      <c r="E339" s="13">
        <f t="shared" si="21"/>
        <v>-0.44166084669848504</v>
      </c>
      <c r="F339" s="13">
        <f t="shared" si="22"/>
        <v>0.39134529396565509</v>
      </c>
      <c r="G339" s="13">
        <f t="shared" si="23"/>
        <v>-0.49650415723439068</v>
      </c>
    </row>
    <row r="340" spans="1:7" x14ac:dyDescent="0.2">
      <c r="A340" s="13" t="s">
        <v>611</v>
      </c>
      <c r="B340" s="15">
        <v>11.748117727583846</v>
      </c>
      <c r="C340" s="13">
        <v>0</v>
      </c>
      <c r="D340" s="13">
        <f t="shared" si="20"/>
        <v>-0.51681140241991619</v>
      </c>
      <c r="E340" s="13">
        <f t="shared" si="21"/>
        <v>-0.51681140241991619</v>
      </c>
      <c r="F340" s="13">
        <f t="shared" si="22"/>
        <v>0.37359813621944893</v>
      </c>
      <c r="G340" s="13">
        <f t="shared" si="23"/>
        <v>-0.46776315892594866</v>
      </c>
    </row>
    <row r="341" spans="1:7" x14ac:dyDescent="0.2">
      <c r="A341" s="13" t="s">
        <v>612</v>
      </c>
      <c r="B341" s="15">
        <v>10.609171800136892</v>
      </c>
      <c r="C341" s="13">
        <v>0</v>
      </c>
      <c r="D341" s="13">
        <f t="shared" si="20"/>
        <v>-0.41850124147615708</v>
      </c>
      <c r="E341" s="13">
        <f t="shared" si="21"/>
        <v>-0.41850124147615708</v>
      </c>
      <c r="F341" s="13">
        <f t="shared" si="22"/>
        <v>0.39687544545163855</v>
      </c>
      <c r="G341" s="13">
        <f t="shared" si="23"/>
        <v>-0.50563154546182443</v>
      </c>
    </row>
    <row r="342" spans="1:7" x14ac:dyDescent="0.2">
      <c r="A342" s="13" t="s">
        <v>613</v>
      </c>
      <c r="B342" s="15">
        <v>12.643394934976044</v>
      </c>
      <c r="C342" s="13">
        <v>0</v>
      </c>
      <c r="D342" s="13">
        <f t="shared" si="20"/>
        <v>-0.59408886066176536</v>
      </c>
      <c r="E342" s="13">
        <f t="shared" si="21"/>
        <v>-0.59408886066176536</v>
      </c>
      <c r="F342" s="13">
        <f t="shared" si="22"/>
        <v>0.35569723074490023</v>
      </c>
      <c r="G342" s="13">
        <f t="shared" si="23"/>
        <v>-0.43958652476343113</v>
      </c>
    </row>
    <row r="343" spans="1:7" x14ac:dyDescent="0.2">
      <c r="A343" s="13" t="s">
        <v>614</v>
      </c>
      <c r="B343" s="15">
        <v>19.507186858316221</v>
      </c>
      <c r="C343" s="13">
        <v>1</v>
      </c>
      <c r="D343" s="13">
        <f t="shared" si="20"/>
        <v>-1.1865493738492754</v>
      </c>
      <c r="E343" s="13">
        <f t="shared" si="21"/>
        <v>-1.1865493738492754</v>
      </c>
      <c r="F343" s="13">
        <f t="shared" si="22"/>
        <v>0.23387664545578835</v>
      </c>
      <c r="G343" s="13">
        <f t="shared" si="23"/>
        <v>-1.4529614587919455</v>
      </c>
    </row>
    <row r="344" spans="1:7" x14ac:dyDescent="0.2">
      <c r="A344" s="13" t="s">
        <v>615</v>
      </c>
      <c r="B344" s="15">
        <v>10.683093771389458</v>
      </c>
      <c r="C344" s="13">
        <v>0</v>
      </c>
      <c r="D344" s="13">
        <f t="shared" si="20"/>
        <v>-0.42488194903741072</v>
      </c>
      <c r="E344" s="13">
        <f t="shared" si="21"/>
        <v>-0.42488194903741072</v>
      </c>
      <c r="F344" s="13">
        <f t="shared" si="22"/>
        <v>0.395349134807022</v>
      </c>
      <c r="G344" s="13">
        <f t="shared" si="23"/>
        <v>-0.50310406985304545</v>
      </c>
    </row>
    <row r="345" spans="1:7" x14ac:dyDescent="0.2">
      <c r="A345" s="13" t="s">
        <v>616</v>
      </c>
      <c r="B345" s="15">
        <v>16.542094455852155</v>
      </c>
      <c r="C345" s="13">
        <v>0</v>
      </c>
      <c r="D345" s="13">
        <f t="shared" si="20"/>
        <v>-0.9306121038923254</v>
      </c>
      <c r="E345" s="13">
        <f t="shared" si="21"/>
        <v>-0.9306121038923254</v>
      </c>
      <c r="F345" s="13">
        <f t="shared" si="22"/>
        <v>0.28280054839957869</v>
      </c>
      <c r="G345" s="13">
        <f t="shared" si="23"/>
        <v>-0.33240130189113182</v>
      </c>
    </row>
    <row r="346" spans="1:7" x14ac:dyDescent="0.2">
      <c r="A346" s="13" t="s">
        <v>617</v>
      </c>
      <c r="B346" s="15">
        <v>16.084873374401095</v>
      </c>
      <c r="C346" s="13">
        <v>0</v>
      </c>
      <c r="D346" s="13">
        <f t="shared" si="20"/>
        <v>-0.89114624601346071</v>
      </c>
      <c r="E346" s="13">
        <f t="shared" si="21"/>
        <v>-0.89114624601346071</v>
      </c>
      <c r="F346" s="13">
        <f t="shared" si="22"/>
        <v>0.29087333914528218</v>
      </c>
      <c r="G346" s="13">
        <f t="shared" si="23"/>
        <v>-0.34372112121973819</v>
      </c>
    </row>
    <row r="347" spans="1:7" x14ac:dyDescent="0.2">
      <c r="A347" s="13" t="s">
        <v>618</v>
      </c>
      <c r="B347" s="15">
        <v>11.151266255989048</v>
      </c>
      <c r="C347" s="13">
        <v>0</v>
      </c>
      <c r="D347" s="13">
        <f t="shared" si="20"/>
        <v>-0.46529309692535015</v>
      </c>
      <c r="E347" s="13">
        <f t="shared" si="21"/>
        <v>-0.46529309692535015</v>
      </c>
      <c r="F347" s="13">
        <f t="shared" si="22"/>
        <v>0.38573090775751856</v>
      </c>
      <c r="G347" s="13">
        <f t="shared" si="23"/>
        <v>-0.48732218586204828</v>
      </c>
    </row>
    <row r="348" spans="1:7" x14ac:dyDescent="0.2">
      <c r="A348" s="13" t="s">
        <v>619</v>
      </c>
      <c r="B348" s="15">
        <v>15.832991101984941</v>
      </c>
      <c r="C348" s="13">
        <v>0</v>
      </c>
      <c r="D348" s="13">
        <f t="shared" si="20"/>
        <v>-0.86940457580474484</v>
      </c>
      <c r="E348" s="13">
        <f t="shared" si="21"/>
        <v>-0.86940457580474484</v>
      </c>
      <c r="F348" s="13">
        <f t="shared" si="22"/>
        <v>0.29537821249394741</v>
      </c>
      <c r="G348" s="13">
        <f t="shared" si="23"/>
        <v>-0.35009409174487643</v>
      </c>
    </row>
    <row r="349" spans="1:7" x14ac:dyDescent="0.2">
      <c r="A349" s="13" t="s">
        <v>620</v>
      </c>
      <c r="B349" s="15">
        <v>11.843942505133469</v>
      </c>
      <c r="C349" s="13">
        <v>0</v>
      </c>
      <c r="D349" s="13">
        <f t="shared" si="20"/>
        <v>-0.52508268999931906</v>
      </c>
      <c r="E349" s="13">
        <f t="shared" si="21"/>
        <v>-0.52508268999931906</v>
      </c>
      <c r="F349" s="13">
        <f t="shared" si="22"/>
        <v>0.37166450090420355</v>
      </c>
      <c r="G349" s="13">
        <f t="shared" si="23"/>
        <v>-0.4646810209372646</v>
      </c>
    </row>
    <row r="350" spans="1:7" x14ac:dyDescent="0.2">
      <c r="A350" s="13" t="s">
        <v>621</v>
      </c>
      <c r="B350" s="15">
        <v>11.592060232717317</v>
      </c>
      <c r="C350" s="13">
        <v>0</v>
      </c>
      <c r="D350" s="13">
        <f t="shared" si="20"/>
        <v>-0.50334101979060319</v>
      </c>
      <c r="E350" s="13">
        <f t="shared" si="21"/>
        <v>-0.50334101979060319</v>
      </c>
      <c r="F350" s="13">
        <f t="shared" si="22"/>
        <v>0.37675583857955386</v>
      </c>
      <c r="G350" s="13">
        <f t="shared" si="23"/>
        <v>-0.47281692457991675</v>
      </c>
    </row>
    <row r="351" spans="1:7" x14ac:dyDescent="0.2">
      <c r="A351" s="13" t="s">
        <v>622</v>
      </c>
      <c r="B351" s="15">
        <v>10.844626967830253</v>
      </c>
      <c r="C351" s="13">
        <v>0</v>
      </c>
      <c r="D351" s="13">
        <f t="shared" si="20"/>
        <v>-0.43882497667126119</v>
      </c>
      <c r="E351" s="13">
        <f t="shared" si="21"/>
        <v>-0.43882497667126119</v>
      </c>
      <c r="F351" s="13">
        <f t="shared" si="22"/>
        <v>0.39202098937968499</v>
      </c>
      <c r="G351" s="13">
        <f t="shared" si="23"/>
        <v>-0.49761491961792903</v>
      </c>
    </row>
    <row r="352" spans="1:7" x14ac:dyDescent="0.2">
      <c r="A352" s="13" t="s">
        <v>623</v>
      </c>
      <c r="B352" s="15">
        <v>12.364134154688569</v>
      </c>
      <c r="C352" s="13">
        <v>0</v>
      </c>
      <c r="D352" s="13">
        <f t="shared" si="20"/>
        <v>-0.56998396543036289</v>
      </c>
      <c r="E352" s="13">
        <f t="shared" si="21"/>
        <v>-0.56998396543036289</v>
      </c>
      <c r="F352" s="13">
        <f t="shared" si="22"/>
        <v>0.36124052475265322</v>
      </c>
      <c r="G352" s="13">
        <f t="shared" si="23"/>
        <v>-0.44822730352751938</v>
      </c>
    </row>
    <row r="353" spans="1:7" x14ac:dyDescent="0.2">
      <c r="A353" s="13" t="s">
        <v>624</v>
      </c>
      <c r="B353" s="15">
        <v>12.744695414099931</v>
      </c>
      <c r="C353" s="13">
        <v>0</v>
      </c>
      <c r="D353" s="13">
        <f t="shared" si="20"/>
        <v>-0.6028327932457056</v>
      </c>
      <c r="E353" s="13">
        <f t="shared" si="21"/>
        <v>-0.6028327932457056</v>
      </c>
      <c r="F353" s="13">
        <f t="shared" si="22"/>
        <v>0.3536958630604885</v>
      </c>
      <c r="G353" s="13">
        <f t="shared" si="23"/>
        <v>-0.43648508577522233</v>
      </c>
    </row>
    <row r="354" spans="1:7" x14ac:dyDescent="0.2">
      <c r="A354" s="13" t="s">
        <v>625</v>
      </c>
      <c r="B354" s="15">
        <v>11.167693360711841</v>
      </c>
      <c r="C354" s="13">
        <v>1</v>
      </c>
      <c r="D354" s="13">
        <f t="shared" si="20"/>
        <v>-0.46671103193896213</v>
      </c>
      <c r="E354" s="13">
        <f t="shared" si="21"/>
        <v>-0.46671103193896213</v>
      </c>
      <c r="F354" s="13">
        <f t="shared" si="22"/>
        <v>0.38539499306808095</v>
      </c>
      <c r="G354" s="13">
        <f t="shared" si="23"/>
        <v>-0.95348651460654976</v>
      </c>
    </row>
    <row r="355" spans="1:7" x14ac:dyDescent="0.2">
      <c r="A355" s="13" t="s">
        <v>626</v>
      </c>
      <c r="B355" s="15">
        <v>15.676933607118412</v>
      </c>
      <c r="C355" s="13">
        <v>0</v>
      </c>
      <c r="D355" s="13">
        <f t="shared" si="20"/>
        <v>-0.85593419317543162</v>
      </c>
      <c r="E355" s="13">
        <f t="shared" si="21"/>
        <v>-0.85593419317543162</v>
      </c>
      <c r="F355" s="13">
        <f t="shared" si="22"/>
        <v>0.2981895085689063</v>
      </c>
      <c r="G355" s="13">
        <f t="shared" si="23"/>
        <v>-0.35409186662715947</v>
      </c>
    </row>
    <row r="356" spans="1:7" x14ac:dyDescent="0.2">
      <c r="A356" s="13" t="s">
        <v>627</v>
      </c>
      <c r="B356" s="15">
        <v>10.885694729637235</v>
      </c>
      <c r="C356" s="13">
        <v>0</v>
      </c>
      <c r="D356" s="13">
        <f t="shared" si="20"/>
        <v>-0.44236981420529098</v>
      </c>
      <c r="E356" s="13">
        <f t="shared" si="21"/>
        <v>-0.44236981420529098</v>
      </c>
      <c r="F356" s="13">
        <f t="shared" si="22"/>
        <v>0.39117643506427319</v>
      </c>
      <c r="G356" s="13">
        <f t="shared" si="23"/>
        <v>-0.496226765996303</v>
      </c>
    </row>
    <row r="357" spans="1:7" x14ac:dyDescent="0.2">
      <c r="A357" s="13" t="s">
        <v>628</v>
      </c>
      <c r="B357" s="15">
        <v>15.085557837097879</v>
      </c>
      <c r="C357" s="13">
        <v>0</v>
      </c>
      <c r="D357" s="13">
        <f t="shared" si="20"/>
        <v>-0.80488853268540295</v>
      </c>
      <c r="E357" s="13">
        <f t="shared" si="21"/>
        <v>-0.80488853268540295</v>
      </c>
      <c r="F357" s="13">
        <f t="shared" si="22"/>
        <v>0.30898078664890327</v>
      </c>
      <c r="G357" s="13">
        <f t="shared" si="23"/>
        <v>-0.3695876504619538</v>
      </c>
    </row>
    <row r="358" spans="1:7" x14ac:dyDescent="0.2">
      <c r="A358" s="13" t="s">
        <v>629</v>
      </c>
      <c r="B358" s="15">
        <v>15.507186858316222</v>
      </c>
      <c r="C358" s="13">
        <v>0</v>
      </c>
      <c r="D358" s="13">
        <f t="shared" si="20"/>
        <v>-0.84128219803477533</v>
      </c>
      <c r="E358" s="13">
        <f t="shared" si="21"/>
        <v>-0.84128219803477533</v>
      </c>
      <c r="F358" s="13">
        <f t="shared" si="22"/>
        <v>0.3012648070101383</v>
      </c>
      <c r="G358" s="13">
        <f t="shared" si="23"/>
        <v>-0.35848344544953797</v>
      </c>
    </row>
    <row r="359" spans="1:7" x14ac:dyDescent="0.2">
      <c r="A359" s="13" t="s">
        <v>630</v>
      </c>
      <c r="B359" s="15">
        <v>15.676933607118412</v>
      </c>
      <c r="C359" s="13">
        <v>0</v>
      </c>
      <c r="D359" s="13">
        <f t="shared" si="20"/>
        <v>-0.85593419317543162</v>
      </c>
      <c r="E359" s="13">
        <f t="shared" si="21"/>
        <v>-0.85593419317543162</v>
      </c>
      <c r="F359" s="13">
        <f t="shared" si="22"/>
        <v>0.2981895085689063</v>
      </c>
      <c r="G359" s="13">
        <f t="shared" si="23"/>
        <v>-0.35409186662715947</v>
      </c>
    </row>
    <row r="360" spans="1:7" x14ac:dyDescent="0.2">
      <c r="A360" s="13" t="s">
        <v>631</v>
      </c>
      <c r="B360" s="15">
        <v>11.871321013004792</v>
      </c>
      <c r="C360" s="13">
        <v>0</v>
      </c>
      <c r="D360" s="13">
        <f t="shared" si="20"/>
        <v>-0.52744591502200566</v>
      </c>
      <c r="E360" s="13">
        <f t="shared" si="21"/>
        <v>-0.52744591502200566</v>
      </c>
      <c r="F360" s="13">
        <f t="shared" si="22"/>
        <v>0.37111278454986146</v>
      </c>
      <c r="G360" s="13">
        <f t="shared" si="23"/>
        <v>-0.46380334606967744</v>
      </c>
    </row>
    <row r="361" spans="1:7" x14ac:dyDescent="0.2">
      <c r="A361" s="13" t="s">
        <v>632</v>
      </c>
      <c r="B361" s="15">
        <v>11.085557837097879</v>
      </c>
      <c r="C361" s="13">
        <v>0</v>
      </c>
      <c r="D361" s="13">
        <f t="shared" si="20"/>
        <v>-0.45962135687090266</v>
      </c>
      <c r="E361" s="13">
        <f t="shared" si="21"/>
        <v>-0.45962135687090266</v>
      </c>
      <c r="F361" s="13">
        <f t="shared" si="22"/>
        <v>0.38707565237852004</v>
      </c>
      <c r="G361" s="13">
        <f t="shared" si="23"/>
        <v>-0.48951376400377328</v>
      </c>
    </row>
    <row r="362" spans="1:7" x14ac:dyDescent="0.2">
      <c r="A362" s="13" t="s">
        <v>633</v>
      </c>
      <c r="B362" s="15">
        <v>11.917864476386036</v>
      </c>
      <c r="C362" s="13">
        <v>0</v>
      </c>
      <c r="D362" s="13">
        <f t="shared" si="20"/>
        <v>-0.5314633975605727</v>
      </c>
      <c r="E362" s="13">
        <f t="shared" si="21"/>
        <v>-0.5314633975605727</v>
      </c>
      <c r="F362" s="13">
        <f t="shared" si="22"/>
        <v>0.37017563850757612</v>
      </c>
      <c r="G362" s="13">
        <f t="shared" si="23"/>
        <v>-0.46231428974793937</v>
      </c>
    </row>
    <row r="363" spans="1:7" x14ac:dyDescent="0.2">
      <c r="A363" s="13" t="s">
        <v>634</v>
      </c>
      <c r="B363" s="15">
        <v>13.078713210130047</v>
      </c>
      <c r="C363" s="13">
        <v>1</v>
      </c>
      <c r="D363" s="13">
        <f t="shared" si="20"/>
        <v>-0.63166413852248104</v>
      </c>
      <c r="E363" s="13">
        <f t="shared" si="21"/>
        <v>-0.63166413852248104</v>
      </c>
      <c r="F363" s="13">
        <f t="shared" si="22"/>
        <v>0.34713329526722092</v>
      </c>
      <c r="G363" s="13">
        <f t="shared" si="23"/>
        <v>-1.0580464365799305</v>
      </c>
    </row>
    <row r="364" spans="1:7" x14ac:dyDescent="0.2">
      <c r="A364" s="13" t="s">
        <v>635</v>
      </c>
      <c r="B364" s="15">
        <v>13.544147843942506</v>
      </c>
      <c r="C364" s="13">
        <v>0</v>
      </c>
      <c r="D364" s="13">
        <f t="shared" si="20"/>
        <v>-0.6718389639081519</v>
      </c>
      <c r="E364" s="13">
        <f t="shared" si="21"/>
        <v>-0.6718389639081519</v>
      </c>
      <c r="F364" s="13">
        <f t="shared" si="22"/>
        <v>0.33808518838909146</v>
      </c>
      <c r="G364" s="13">
        <f t="shared" si="23"/>
        <v>-0.41261841469275129</v>
      </c>
    </row>
    <row r="365" spans="1:7" x14ac:dyDescent="0.2">
      <c r="A365" s="13" t="s">
        <v>636</v>
      </c>
      <c r="B365" s="15">
        <v>15.594798083504449</v>
      </c>
      <c r="C365" s="13">
        <v>0</v>
      </c>
      <c r="D365" s="13">
        <f t="shared" si="20"/>
        <v>-0.84884451810737205</v>
      </c>
      <c r="E365" s="13">
        <f t="shared" si="21"/>
        <v>-0.84884451810737205</v>
      </c>
      <c r="F365" s="13">
        <f t="shared" si="22"/>
        <v>0.29967530238270706</v>
      </c>
      <c r="G365" s="13">
        <f t="shared" si="23"/>
        <v>-0.3562111977466319</v>
      </c>
    </row>
    <row r="366" spans="1:7" x14ac:dyDescent="0.2">
      <c r="A366" s="13" t="s">
        <v>637</v>
      </c>
      <c r="B366" s="15">
        <v>13.716632443531827</v>
      </c>
      <c r="C366" s="13">
        <v>1</v>
      </c>
      <c r="D366" s="13">
        <f t="shared" si="20"/>
        <v>-0.68672728155107698</v>
      </c>
      <c r="E366" s="13">
        <f t="shared" si="21"/>
        <v>-0.68672728155107698</v>
      </c>
      <c r="F366" s="13">
        <f t="shared" si="22"/>
        <v>0.33476150076747313</v>
      </c>
      <c r="G366" s="13">
        <f t="shared" si="23"/>
        <v>-1.0943369387128243</v>
      </c>
    </row>
    <row r="367" spans="1:7" x14ac:dyDescent="0.2">
      <c r="A367" s="13" t="s">
        <v>638</v>
      </c>
      <c r="B367" s="15">
        <v>11.967145790554415</v>
      </c>
      <c r="C367" s="13">
        <v>0</v>
      </c>
      <c r="D367" s="13">
        <f t="shared" si="20"/>
        <v>-0.53571720260140854</v>
      </c>
      <c r="E367" s="13">
        <f t="shared" si="21"/>
        <v>-0.53571720260140854</v>
      </c>
      <c r="F367" s="13">
        <f t="shared" si="22"/>
        <v>0.36918443131583289</v>
      </c>
      <c r="G367" s="13">
        <f t="shared" si="23"/>
        <v>-0.46074174334150036</v>
      </c>
    </row>
    <row r="368" spans="1:7" x14ac:dyDescent="0.2">
      <c r="A368" s="13" t="s">
        <v>639</v>
      </c>
      <c r="B368" s="15">
        <v>14.414784394250514</v>
      </c>
      <c r="C368" s="13">
        <v>0</v>
      </c>
      <c r="D368" s="13">
        <f t="shared" si="20"/>
        <v>-0.74698951962958327</v>
      </c>
      <c r="E368" s="13">
        <f t="shared" si="21"/>
        <v>-0.74698951962958327</v>
      </c>
      <c r="F368" s="13">
        <f t="shared" si="22"/>
        <v>0.321477622959772</v>
      </c>
      <c r="G368" s="13">
        <f t="shared" si="23"/>
        <v>-0.38783782008858847</v>
      </c>
    </row>
    <row r="369" spans="1:7" x14ac:dyDescent="0.2">
      <c r="A369" s="13" t="s">
        <v>640</v>
      </c>
      <c r="B369" s="15">
        <v>16.084873374401095</v>
      </c>
      <c r="C369" s="13">
        <v>0</v>
      </c>
      <c r="D369" s="13">
        <f t="shared" si="20"/>
        <v>-0.89114624601346071</v>
      </c>
      <c r="E369" s="13">
        <f t="shared" si="21"/>
        <v>-0.89114624601346071</v>
      </c>
      <c r="F369" s="13">
        <f t="shared" si="22"/>
        <v>0.29087333914528218</v>
      </c>
      <c r="G369" s="13">
        <f t="shared" si="23"/>
        <v>-0.34372112121973819</v>
      </c>
    </row>
    <row r="370" spans="1:7" x14ac:dyDescent="0.2">
      <c r="A370" s="13" t="s">
        <v>641</v>
      </c>
      <c r="B370" s="15">
        <v>12</v>
      </c>
      <c r="C370" s="13">
        <v>0</v>
      </c>
      <c r="D370" s="13">
        <f t="shared" si="20"/>
        <v>-0.53855307262863228</v>
      </c>
      <c r="E370" s="13">
        <f t="shared" si="21"/>
        <v>-0.53855307262863228</v>
      </c>
      <c r="F370" s="13">
        <f t="shared" si="22"/>
        <v>0.36852423859700606</v>
      </c>
      <c r="G370" s="13">
        <f t="shared" si="23"/>
        <v>-0.45969572050463609</v>
      </c>
    </row>
    <row r="371" spans="1:7" x14ac:dyDescent="0.2">
      <c r="A371" s="13" t="s">
        <v>642</v>
      </c>
      <c r="B371" s="15">
        <v>14.981519507186858</v>
      </c>
      <c r="C371" s="13">
        <v>0</v>
      </c>
      <c r="D371" s="13">
        <f t="shared" si="20"/>
        <v>-0.79590827759919414</v>
      </c>
      <c r="E371" s="13">
        <f t="shared" si="21"/>
        <v>-0.79590827759919414</v>
      </c>
      <c r="F371" s="13">
        <f t="shared" si="22"/>
        <v>0.31090145763450122</v>
      </c>
      <c r="G371" s="13">
        <f t="shared" si="23"/>
        <v>-0.37237099589403344</v>
      </c>
    </row>
    <row r="372" spans="1:7" x14ac:dyDescent="0.2">
      <c r="A372" s="13" t="s">
        <v>643</v>
      </c>
      <c r="B372" s="15">
        <v>12.177960301163587</v>
      </c>
      <c r="C372" s="13">
        <v>0</v>
      </c>
      <c r="D372" s="13">
        <f t="shared" si="20"/>
        <v>-0.55391403527609473</v>
      </c>
      <c r="E372" s="13">
        <f t="shared" si="21"/>
        <v>-0.55391403527609473</v>
      </c>
      <c r="F372" s="13">
        <f t="shared" si="22"/>
        <v>0.36495680055279223</v>
      </c>
      <c r="G372" s="13">
        <f t="shared" si="23"/>
        <v>-0.45406225177789938</v>
      </c>
    </row>
    <row r="373" spans="1:7" x14ac:dyDescent="0.2">
      <c r="A373" s="13" t="s">
        <v>644</v>
      </c>
      <c r="B373" s="15">
        <v>11.980835044490075</v>
      </c>
      <c r="C373" s="13">
        <v>0</v>
      </c>
      <c r="D373" s="13">
        <f t="shared" si="20"/>
        <v>-0.53689881511275162</v>
      </c>
      <c r="E373" s="13">
        <f t="shared" si="21"/>
        <v>-0.53689881511275162</v>
      </c>
      <c r="F373" s="13">
        <f t="shared" si="22"/>
        <v>0.36890929134510242</v>
      </c>
      <c r="G373" s="13">
        <f t="shared" si="23"/>
        <v>-0.46030567296126473</v>
      </c>
    </row>
    <row r="374" spans="1:7" x14ac:dyDescent="0.2">
      <c r="A374" s="13" t="s">
        <v>645</v>
      </c>
      <c r="B374" s="15">
        <v>14.817248459958932</v>
      </c>
      <c r="C374" s="13">
        <v>0</v>
      </c>
      <c r="D374" s="13">
        <f t="shared" si="20"/>
        <v>-0.78172892746307499</v>
      </c>
      <c r="E374" s="13">
        <f t="shared" si="21"/>
        <v>-0.78172892746307499</v>
      </c>
      <c r="F374" s="13">
        <f t="shared" si="22"/>
        <v>0.31394738228588859</v>
      </c>
      <c r="G374" s="13">
        <f t="shared" si="23"/>
        <v>-0.37680095199055619</v>
      </c>
    </row>
    <row r="375" spans="1:7" x14ac:dyDescent="0.2">
      <c r="A375" s="13" t="s">
        <v>646</v>
      </c>
      <c r="B375" s="15">
        <v>12.344969199178644</v>
      </c>
      <c r="C375" s="13">
        <v>0</v>
      </c>
      <c r="D375" s="13">
        <f t="shared" si="20"/>
        <v>-0.56832970791448245</v>
      </c>
      <c r="E375" s="13">
        <f t="shared" si="21"/>
        <v>-0.56832970791448245</v>
      </c>
      <c r="F375" s="13">
        <f t="shared" si="22"/>
        <v>0.3616223252927615</v>
      </c>
      <c r="G375" s="13">
        <f t="shared" si="23"/>
        <v>-0.44882520415470867</v>
      </c>
    </row>
    <row r="376" spans="1:7" x14ac:dyDescent="0.2">
      <c r="A376" s="13" t="s">
        <v>647</v>
      </c>
      <c r="B376" s="15">
        <v>11.353867214236825</v>
      </c>
      <c r="C376" s="13">
        <v>0</v>
      </c>
      <c r="D376" s="13">
        <f t="shared" si="20"/>
        <v>-0.48278096209323051</v>
      </c>
      <c r="E376" s="13">
        <f t="shared" si="21"/>
        <v>-0.48278096209323051</v>
      </c>
      <c r="F376" s="13">
        <f t="shared" si="22"/>
        <v>0.38159565691403025</v>
      </c>
      <c r="G376" s="13">
        <f t="shared" si="23"/>
        <v>-0.48061275863208314</v>
      </c>
    </row>
    <row r="377" spans="1:7" x14ac:dyDescent="0.2">
      <c r="A377" s="13" t="s">
        <v>648</v>
      </c>
      <c r="B377" s="15">
        <v>14.943189596167009</v>
      </c>
      <c r="C377" s="13">
        <v>0</v>
      </c>
      <c r="D377" s="13">
        <f t="shared" si="20"/>
        <v>-0.79259976256743303</v>
      </c>
      <c r="E377" s="13">
        <f t="shared" si="21"/>
        <v>-0.79259976256743303</v>
      </c>
      <c r="F377" s="13">
        <f t="shared" si="22"/>
        <v>0.31161072275030022</v>
      </c>
      <c r="G377" s="13">
        <f t="shared" si="23"/>
        <v>-0.3734007911029335</v>
      </c>
    </row>
    <row r="378" spans="1:7" x14ac:dyDescent="0.2">
      <c r="A378" s="13" t="s">
        <v>649</v>
      </c>
      <c r="B378" s="15">
        <v>16.747433264887064</v>
      </c>
      <c r="C378" s="13">
        <v>0</v>
      </c>
      <c r="D378" s="13">
        <f t="shared" si="20"/>
        <v>-0.94833629156247445</v>
      </c>
      <c r="E378" s="13">
        <f t="shared" si="21"/>
        <v>-0.94833629156247445</v>
      </c>
      <c r="F378" s="13">
        <f t="shared" si="22"/>
        <v>0.27921953023576029</v>
      </c>
      <c r="G378" s="13">
        <f t="shared" si="23"/>
        <v>-0.32742066827673405</v>
      </c>
    </row>
    <row r="379" spans="1:7" x14ac:dyDescent="0.2">
      <c r="A379" s="13" t="s">
        <v>650</v>
      </c>
      <c r="B379" s="15">
        <v>14.151950718685832</v>
      </c>
      <c r="C379" s="13">
        <v>0</v>
      </c>
      <c r="D379" s="13">
        <f t="shared" si="20"/>
        <v>-0.72430255941179267</v>
      </c>
      <c r="E379" s="13">
        <f t="shared" si="21"/>
        <v>-0.72430255941179267</v>
      </c>
      <c r="F379" s="13">
        <f t="shared" si="22"/>
        <v>0.32644623458140304</v>
      </c>
      <c r="G379" s="13">
        <f t="shared" si="23"/>
        <v>-0.39518745644624254</v>
      </c>
    </row>
    <row r="380" spans="1:7" x14ac:dyDescent="0.2">
      <c r="A380" s="13" t="s">
        <v>651</v>
      </c>
      <c r="B380" s="15">
        <v>11.980835044490075</v>
      </c>
      <c r="C380" s="13">
        <v>0</v>
      </c>
      <c r="D380" s="13">
        <f t="shared" si="20"/>
        <v>-0.53689881511275162</v>
      </c>
      <c r="E380" s="13">
        <f t="shared" si="21"/>
        <v>-0.53689881511275162</v>
      </c>
      <c r="F380" s="13">
        <f t="shared" si="22"/>
        <v>0.36890929134510242</v>
      </c>
      <c r="G380" s="13">
        <f t="shared" si="23"/>
        <v>-0.46030567296126473</v>
      </c>
    </row>
    <row r="381" spans="1:7" x14ac:dyDescent="0.2">
      <c r="A381" s="13" t="s">
        <v>652</v>
      </c>
      <c r="B381" s="15">
        <v>12.205338809034908</v>
      </c>
      <c r="C381" s="13">
        <v>1</v>
      </c>
      <c r="D381" s="13">
        <f t="shared" si="20"/>
        <v>-0.55627726029878111</v>
      </c>
      <c r="E381" s="13">
        <f t="shared" si="21"/>
        <v>-0.55627726029878111</v>
      </c>
      <c r="F381" s="13">
        <f t="shared" si="22"/>
        <v>0.36440926663528511</v>
      </c>
      <c r="G381" s="13">
        <f t="shared" si="23"/>
        <v>-1.0094776840753059</v>
      </c>
    </row>
    <row r="382" spans="1:7" x14ac:dyDescent="0.2">
      <c r="A382" s="13" t="s">
        <v>653</v>
      </c>
      <c r="B382" s="15">
        <v>12.380561259411362</v>
      </c>
      <c r="C382" s="13">
        <v>0</v>
      </c>
      <c r="D382" s="13">
        <f t="shared" si="20"/>
        <v>-0.57140190044397476</v>
      </c>
      <c r="E382" s="13">
        <f t="shared" si="21"/>
        <v>-0.57140190044397476</v>
      </c>
      <c r="F382" s="13">
        <f t="shared" si="22"/>
        <v>0.36091340660813415</v>
      </c>
      <c r="G382" s="13">
        <f t="shared" si="23"/>
        <v>-0.44771531987050028</v>
      </c>
    </row>
    <row r="383" spans="1:7" x14ac:dyDescent="0.2">
      <c r="A383" s="13" t="s">
        <v>654</v>
      </c>
      <c r="B383" s="15">
        <v>18.414784394250514</v>
      </c>
      <c r="C383" s="13">
        <v>0</v>
      </c>
      <c r="D383" s="13">
        <f t="shared" si="20"/>
        <v>-1.0922566954440835</v>
      </c>
      <c r="E383" s="13">
        <f t="shared" si="21"/>
        <v>-1.0922566954440835</v>
      </c>
      <c r="F383" s="13">
        <f t="shared" si="22"/>
        <v>0.25119356616706917</v>
      </c>
      <c r="G383" s="13">
        <f t="shared" si="23"/>
        <v>-0.28927476166425348</v>
      </c>
    </row>
    <row r="384" spans="1:7" x14ac:dyDescent="0.2">
      <c r="A384" s="13" t="s">
        <v>655</v>
      </c>
      <c r="B384" s="15">
        <v>11.863107460643395</v>
      </c>
      <c r="C384" s="13">
        <v>0</v>
      </c>
      <c r="D384" s="13">
        <f t="shared" si="20"/>
        <v>-0.52673694751519973</v>
      </c>
      <c r="E384" s="13">
        <f t="shared" si="21"/>
        <v>-0.52673694751519973</v>
      </c>
      <c r="F384" s="13">
        <f t="shared" si="22"/>
        <v>0.37127826423317439</v>
      </c>
      <c r="G384" s="13">
        <f t="shared" si="23"/>
        <v>-0.46406651163335755</v>
      </c>
    </row>
    <row r="385" spans="1:7" x14ac:dyDescent="0.2">
      <c r="A385" s="13" t="s">
        <v>656</v>
      </c>
      <c r="B385" s="15">
        <v>14.666666666666666</v>
      </c>
      <c r="C385" s="13">
        <v>0</v>
      </c>
      <c r="D385" s="13">
        <f t="shared" si="20"/>
        <v>-0.76873118983829913</v>
      </c>
      <c r="E385" s="13">
        <f t="shared" si="21"/>
        <v>-0.76873118983829913</v>
      </c>
      <c r="F385" s="13">
        <f t="shared" si="22"/>
        <v>0.31675363927040229</v>
      </c>
      <c r="G385" s="13">
        <f t="shared" si="23"/>
        <v>-0.3808997805992716</v>
      </c>
    </row>
    <row r="386" spans="1:7" x14ac:dyDescent="0.2">
      <c r="A386" s="13" t="s">
        <v>657</v>
      </c>
      <c r="B386" s="15">
        <v>18.329911019849419</v>
      </c>
      <c r="C386" s="13">
        <v>0</v>
      </c>
      <c r="D386" s="13">
        <f t="shared" ref="D386:D449" si="24">$J$2+$J$3*B386</f>
        <v>-1.0849306978737554</v>
      </c>
      <c r="E386" s="13">
        <f t="shared" si="21"/>
        <v>-1.0849306978737554</v>
      </c>
      <c r="F386" s="13">
        <f t="shared" si="22"/>
        <v>0.25257406243895369</v>
      </c>
      <c r="G386" s="13">
        <f t="shared" si="23"/>
        <v>-0.29112005881195258</v>
      </c>
    </row>
    <row r="387" spans="1:7" x14ac:dyDescent="0.2">
      <c r="A387" s="13" t="s">
        <v>658</v>
      </c>
      <c r="B387" s="15">
        <v>15.148528405201917</v>
      </c>
      <c r="C387" s="13">
        <v>0</v>
      </c>
      <c r="D387" s="13">
        <f t="shared" si="24"/>
        <v>-0.81032395023758186</v>
      </c>
      <c r="E387" s="13">
        <f t="shared" ref="E387:E450" si="25">MIN(MAX(D387,-35),35)</f>
        <v>-0.81032395023758186</v>
      </c>
      <c r="F387" s="13">
        <f t="shared" ref="F387:F450" si="26">1/(1+EXP(-E387))</f>
        <v>0.30782146816271161</v>
      </c>
      <c r="G387" s="13">
        <f t="shared" ref="G387:G450" si="27">C387*LN(F387)+(1-C387)*LN(1-F387)</f>
        <v>-0.36791136265467173</v>
      </c>
    </row>
    <row r="388" spans="1:7" x14ac:dyDescent="0.2">
      <c r="A388" s="13" t="s">
        <v>659</v>
      </c>
      <c r="B388" s="15">
        <v>20.328542094455852</v>
      </c>
      <c r="C388" s="13">
        <v>0</v>
      </c>
      <c r="D388" s="13">
        <f t="shared" si="24"/>
        <v>-1.2574461245298709</v>
      </c>
      <c r="E388" s="13">
        <f t="shared" si="25"/>
        <v>-1.2574461245298709</v>
      </c>
      <c r="F388" s="13">
        <f t="shared" si="26"/>
        <v>0.22141384092770761</v>
      </c>
      <c r="G388" s="13">
        <f t="shared" si="27"/>
        <v>-0.25027562064977338</v>
      </c>
    </row>
    <row r="389" spans="1:7" x14ac:dyDescent="0.2">
      <c r="A389" s="13" t="s">
        <v>660</v>
      </c>
      <c r="B389" s="15">
        <v>12.167008898015059</v>
      </c>
      <c r="C389" s="13">
        <v>0</v>
      </c>
      <c r="D389" s="13">
        <f t="shared" si="24"/>
        <v>-0.55296874526702</v>
      </c>
      <c r="E389" s="13">
        <f t="shared" si="25"/>
        <v>-0.55296874526702</v>
      </c>
      <c r="F389" s="13">
        <f t="shared" si="26"/>
        <v>0.36517591207152195</v>
      </c>
      <c r="G389" s="13">
        <f t="shared" si="27"/>
        <v>-0.45440734535276733</v>
      </c>
    </row>
    <row r="390" spans="1:7" x14ac:dyDescent="0.2">
      <c r="A390" s="13" t="s">
        <v>661</v>
      </c>
      <c r="B390" s="15">
        <v>13.579739904175222</v>
      </c>
      <c r="C390" s="13">
        <v>0</v>
      </c>
      <c r="D390" s="13">
        <f t="shared" si="24"/>
        <v>-0.67491115643764421</v>
      </c>
      <c r="E390" s="13">
        <f t="shared" si="25"/>
        <v>-0.67491115643764421</v>
      </c>
      <c r="F390" s="13">
        <f t="shared" si="26"/>
        <v>0.33739802446286937</v>
      </c>
      <c r="G390" s="13">
        <f t="shared" si="27"/>
        <v>-0.41158080762798416</v>
      </c>
    </row>
    <row r="391" spans="1:7" x14ac:dyDescent="0.2">
      <c r="A391" s="13" t="s">
        <v>662</v>
      </c>
      <c r="B391" s="15">
        <v>13.166324435318275</v>
      </c>
      <c r="C391" s="13">
        <v>0</v>
      </c>
      <c r="D391" s="13">
        <f t="shared" si="24"/>
        <v>-0.63922645859507798</v>
      </c>
      <c r="E391" s="13">
        <f t="shared" si="25"/>
        <v>-0.63922645859507798</v>
      </c>
      <c r="F391" s="13">
        <f t="shared" si="26"/>
        <v>0.34542142041122709</v>
      </c>
      <c r="G391" s="13">
        <f t="shared" si="27"/>
        <v>-0.42376364035181796</v>
      </c>
    </row>
    <row r="392" spans="1:7" x14ac:dyDescent="0.2">
      <c r="A392" s="13" t="s">
        <v>663</v>
      </c>
      <c r="B392" s="15">
        <v>11.764544832306639</v>
      </c>
      <c r="C392" s="13">
        <v>0</v>
      </c>
      <c r="D392" s="13">
        <f t="shared" si="24"/>
        <v>-0.51822933743352806</v>
      </c>
      <c r="E392" s="13">
        <f t="shared" si="25"/>
        <v>-0.51822933743352806</v>
      </c>
      <c r="F392" s="13">
        <f t="shared" si="26"/>
        <v>0.37326636694359588</v>
      </c>
      <c r="G392" s="13">
        <f t="shared" si="27"/>
        <v>-0.46723365627529018</v>
      </c>
    </row>
    <row r="393" spans="1:7" x14ac:dyDescent="0.2">
      <c r="A393" s="13" t="s">
        <v>664</v>
      </c>
      <c r="B393" s="15">
        <v>15.039014373716633</v>
      </c>
      <c r="C393" s="13">
        <v>0</v>
      </c>
      <c r="D393" s="13">
        <f t="shared" si="24"/>
        <v>-0.80087105014683591</v>
      </c>
      <c r="E393" s="13">
        <f t="shared" si="25"/>
        <v>-0.80087105014683591</v>
      </c>
      <c r="F393" s="13">
        <f t="shared" si="26"/>
        <v>0.309839223639235</v>
      </c>
      <c r="G393" s="13">
        <f t="shared" si="27"/>
        <v>-0.3708306993147637</v>
      </c>
    </row>
    <row r="394" spans="1:7" x14ac:dyDescent="0.2">
      <c r="A394" s="13" t="s">
        <v>665</v>
      </c>
      <c r="B394" s="15">
        <v>16.114989733059549</v>
      </c>
      <c r="C394" s="13">
        <v>0</v>
      </c>
      <c r="D394" s="13">
        <f t="shared" si="24"/>
        <v>-0.89374579353841588</v>
      </c>
      <c r="E394" s="13">
        <f t="shared" si="25"/>
        <v>-0.89374579353841588</v>
      </c>
      <c r="F394" s="13">
        <f t="shared" si="26"/>
        <v>0.29033743241152848</v>
      </c>
      <c r="G394" s="13">
        <f t="shared" si="27"/>
        <v>-0.34296567883478524</v>
      </c>
    </row>
    <row r="395" spans="1:7" x14ac:dyDescent="0.2">
      <c r="A395" s="13" t="s">
        <v>666</v>
      </c>
      <c r="B395" s="15">
        <v>12.084873374401095</v>
      </c>
      <c r="C395" s="13">
        <v>0</v>
      </c>
      <c r="D395" s="13">
        <f t="shared" si="24"/>
        <v>-0.54587907019896043</v>
      </c>
      <c r="E395" s="13">
        <f t="shared" si="25"/>
        <v>-0.54587907019896043</v>
      </c>
      <c r="F395" s="13">
        <f t="shared" si="26"/>
        <v>0.36682102362797364</v>
      </c>
      <c r="G395" s="13">
        <f t="shared" si="27"/>
        <v>-0.45700215371848374</v>
      </c>
    </row>
    <row r="396" spans="1:7" x14ac:dyDescent="0.2">
      <c r="A396" s="13" t="s">
        <v>667</v>
      </c>
      <c r="B396" s="15">
        <v>14.91854893908282</v>
      </c>
      <c r="C396" s="13">
        <v>1</v>
      </c>
      <c r="D396" s="13">
        <f t="shared" si="24"/>
        <v>-0.790472860047015</v>
      </c>
      <c r="E396" s="13">
        <f t="shared" si="25"/>
        <v>-0.790472860047015</v>
      </c>
      <c r="F396" s="13">
        <f t="shared" si="26"/>
        <v>0.31206714621468995</v>
      </c>
      <c r="G396" s="13">
        <f t="shared" si="27"/>
        <v>-1.1645369021009135</v>
      </c>
    </row>
    <row r="397" spans="1:7" x14ac:dyDescent="0.2">
      <c r="A397" s="13" t="s">
        <v>668</v>
      </c>
      <c r="B397" s="15">
        <v>12.988364134154688</v>
      </c>
      <c r="C397" s="13">
        <v>0</v>
      </c>
      <c r="D397" s="13">
        <f t="shared" si="24"/>
        <v>-0.62386549594761553</v>
      </c>
      <c r="E397" s="13">
        <f t="shared" si="25"/>
        <v>-0.62386549594761553</v>
      </c>
      <c r="F397" s="13">
        <f t="shared" si="26"/>
        <v>0.34890281601287387</v>
      </c>
      <c r="G397" s="13">
        <f t="shared" si="27"/>
        <v>-0.42909636375692706</v>
      </c>
    </row>
    <row r="398" spans="1:7" x14ac:dyDescent="0.2">
      <c r="A398" s="13" t="s">
        <v>669</v>
      </c>
      <c r="B398" s="15">
        <v>12.251882272416154</v>
      </c>
      <c r="C398" s="13">
        <v>0</v>
      </c>
      <c r="D398" s="13">
        <f t="shared" si="24"/>
        <v>-0.56029474283734837</v>
      </c>
      <c r="E398" s="13">
        <f t="shared" si="25"/>
        <v>-0.56029474283734837</v>
      </c>
      <c r="F398" s="13">
        <f t="shared" si="26"/>
        <v>0.36347926465634572</v>
      </c>
      <c r="G398" s="13">
        <f t="shared" si="27"/>
        <v>-0.45173828438465602</v>
      </c>
    </row>
    <row r="399" spans="1:7" x14ac:dyDescent="0.2">
      <c r="A399" s="13" t="s">
        <v>670</v>
      </c>
      <c r="B399" s="15">
        <v>13.916495550992471</v>
      </c>
      <c r="C399" s="13">
        <v>0</v>
      </c>
      <c r="D399" s="13">
        <f t="shared" si="24"/>
        <v>-0.70397882421668845</v>
      </c>
      <c r="E399" s="13">
        <f t="shared" si="25"/>
        <v>-0.70397882421668845</v>
      </c>
      <c r="F399" s="13">
        <f t="shared" si="26"/>
        <v>0.33093066237984697</v>
      </c>
      <c r="G399" s="13">
        <f t="shared" si="27"/>
        <v>-0.40186758054718458</v>
      </c>
    </row>
    <row r="400" spans="1:7" x14ac:dyDescent="0.2">
      <c r="A400" s="13" t="s">
        <v>671</v>
      </c>
      <c r="B400" s="15">
        <v>11.972621492128679</v>
      </c>
      <c r="C400" s="13">
        <v>0</v>
      </c>
      <c r="D400" s="13">
        <f t="shared" si="24"/>
        <v>-0.53618984760594568</v>
      </c>
      <c r="E400" s="13">
        <f t="shared" si="25"/>
        <v>-0.53618984760594568</v>
      </c>
      <c r="F400" s="13">
        <f t="shared" si="26"/>
        <v>0.36907436511038511</v>
      </c>
      <c r="G400" s="13">
        <f t="shared" si="27"/>
        <v>-0.46056727617594345</v>
      </c>
    </row>
    <row r="401" spans="1:7" x14ac:dyDescent="0.2">
      <c r="A401" s="13" t="s">
        <v>672</v>
      </c>
      <c r="B401" s="15">
        <v>12.128678986995208</v>
      </c>
      <c r="C401" s="13">
        <v>0</v>
      </c>
      <c r="D401" s="13">
        <f t="shared" si="24"/>
        <v>-0.5496602302352589</v>
      </c>
      <c r="E401" s="13">
        <f t="shared" si="25"/>
        <v>-0.5496602302352589</v>
      </c>
      <c r="F401" s="13">
        <f t="shared" si="26"/>
        <v>0.36594324176361825</v>
      </c>
      <c r="G401" s="13">
        <f t="shared" si="27"/>
        <v>-0.4556168045198003</v>
      </c>
    </row>
    <row r="402" spans="1:7" x14ac:dyDescent="0.2">
      <c r="A402" s="13" t="s">
        <v>673</v>
      </c>
      <c r="B402" s="15">
        <v>18.165639972621491</v>
      </c>
      <c r="C402" s="13">
        <v>0</v>
      </c>
      <c r="D402" s="13">
        <f t="shared" si="24"/>
        <v>-1.070751347737636</v>
      </c>
      <c r="E402" s="13">
        <f t="shared" si="25"/>
        <v>-1.070751347737636</v>
      </c>
      <c r="F402" s="13">
        <f t="shared" si="26"/>
        <v>0.25526022486953975</v>
      </c>
      <c r="G402" s="13">
        <f t="shared" si="27"/>
        <v>-0.29472041674722849</v>
      </c>
    </row>
    <row r="403" spans="1:7" x14ac:dyDescent="0.2">
      <c r="A403" s="13" t="s">
        <v>674</v>
      </c>
      <c r="B403" s="15">
        <v>16</v>
      </c>
      <c r="C403" s="13">
        <v>0</v>
      </c>
      <c r="D403" s="13">
        <f t="shared" si="24"/>
        <v>-0.88382024844313256</v>
      </c>
      <c r="E403" s="13">
        <f t="shared" si="25"/>
        <v>-0.88382024844313256</v>
      </c>
      <c r="F403" s="13">
        <f t="shared" si="26"/>
        <v>0.29238675552916926</v>
      </c>
      <c r="G403" s="13">
        <f t="shared" si="27"/>
        <v>-0.34585759941713873</v>
      </c>
    </row>
    <row r="404" spans="1:7" x14ac:dyDescent="0.2">
      <c r="A404" s="13" t="s">
        <v>675</v>
      </c>
      <c r="B404" s="15">
        <v>12.224503764544833</v>
      </c>
      <c r="C404" s="13">
        <v>0</v>
      </c>
      <c r="D404" s="13">
        <f t="shared" si="24"/>
        <v>-0.55793151781466177</v>
      </c>
      <c r="E404" s="13">
        <f t="shared" si="25"/>
        <v>-0.55793151781466177</v>
      </c>
      <c r="F404" s="13">
        <f t="shared" si="26"/>
        <v>0.36402620153722132</v>
      </c>
      <c r="G404" s="13">
        <f t="shared" si="27"/>
        <v>-0.45259791387621862</v>
      </c>
    </row>
    <row r="405" spans="1:7" x14ac:dyDescent="0.2">
      <c r="A405" s="13" t="s">
        <v>676</v>
      </c>
      <c r="B405" s="15">
        <v>18.431211498973305</v>
      </c>
      <c r="C405" s="13">
        <v>0</v>
      </c>
      <c r="D405" s="13">
        <f t="shared" si="24"/>
        <v>-1.0936746304576952</v>
      </c>
      <c r="E405" s="13">
        <f t="shared" si="25"/>
        <v>-1.0936746304576952</v>
      </c>
      <c r="F405" s="13">
        <f t="shared" si="26"/>
        <v>0.25092695327577041</v>
      </c>
      <c r="G405" s="13">
        <f t="shared" si="27"/>
        <v>-0.28891877455370807</v>
      </c>
    </row>
    <row r="406" spans="1:7" x14ac:dyDescent="0.2">
      <c r="A406" s="13" t="s">
        <v>677</v>
      </c>
      <c r="B406" s="15">
        <v>12.375085557837098</v>
      </c>
      <c r="C406" s="13">
        <v>0</v>
      </c>
      <c r="D406" s="13">
        <f t="shared" si="24"/>
        <v>-0.57092925543943762</v>
      </c>
      <c r="E406" s="13">
        <f t="shared" si="25"/>
        <v>-0.57092925543943762</v>
      </c>
      <c r="F406" s="13">
        <f t="shared" si="26"/>
        <v>0.36102243166874937</v>
      </c>
      <c r="G406" s="13">
        <f t="shared" si="27"/>
        <v>-0.44788592955371487</v>
      </c>
    </row>
    <row r="407" spans="1:7" x14ac:dyDescent="0.2">
      <c r="A407" s="13" t="s">
        <v>678</v>
      </c>
      <c r="B407" s="15">
        <v>16.580424366872005</v>
      </c>
      <c r="C407" s="13">
        <v>0</v>
      </c>
      <c r="D407" s="13">
        <f t="shared" si="24"/>
        <v>-0.93392061892408673</v>
      </c>
      <c r="E407" s="13">
        <f t="shared" si="25"/>
        <v>-0.93392061892408673</v>
      </c>
      <c r="F407" s="13">
        <f t="shared" si="26"/>
        <v>0.28212998331412781</v>
      </c>
      <c r="G407" s="13">
        <f t="shared" si="27"/>
        <v>-0.33146676157921823</v>
      </c>
    </row>
    <row r="408" spans="1:7" x14ac:dyDescent="0.2">
      <c r="A408" s="13" t="s">
        <v>679</v>
      </c>
      <c r="B408" s="15">
        <v>12.202600958247775</v>
      </c>
      <c r="C408" s="13">
        <v>0</v>
      </c>
      <c r="D408" s="13">
        <f t="shared" si="24"/>
        <v>-0.55604093779651254</v>
      </c>
      <c r="E408" s="13">
        <f t="shared" si="25"/>
        <v>-0.55604093779651254</v>
      </c>
      <c r="F408" s="13">
        <f t="shared" si="26"/>
        <v>0.36446400426152226</v>
      </c>
      <c r="G408" s="13">
        <f t="shared" si="27"/>
        <v>-0.45328654835406329</v>
      </c>
    </row>
    <row r="409" spans="1:7" x14ac:dyDescent="0.2">
      <c r="A409" s="13" t="s">
        <v>680</v>
      </c>
      <c r="B409" s="15">
        <v>12.342231348391513</v>
      </c>
      <c r="C409" s="13">
        <v>0</v>
      </c>
      <c r="D409" s="13">
        <f t="shared" si="24"/>
        <v>-0.56809338541221388</v>
      </c>
      <c r="E409" s="13">
        <f t="shared" si="25"/>
        <v>-0.56809338541221388</v>
      </c>
      <c r="F409" s="13">
        <f t="shared" si="26"/>
        <v>0.361676882508913</v>
      </c>
      <c r="G409" s="13">
        <f t="shared" si="27"/>
        <v>-0.44891067009397656</v>
      </c>
    </row>
    <row r="410" spans="1:7" x14ac:dyDescent="0.2">
      <c r="A410" s="13" t="s">
        <v>681</v>
      </c>
      <c r="B410" s="15">
        <v>13.49760438056126</v>
      </c>
      <c r="C410" s="13">
        <v>0</v>
      </c>
      <c r="D410" s="13">
        <f t="shared" si="24"/>
        <v>-0.66782148136958486</v>
      </c>
      <c r="E410" s="13">
        <f t="shared" si="25"/>
        <v>-0.66782148136958486</v>
      </c>
      <c r="F410" s="13">
        <f t="shared" si="26"/>
        <v>0.33898481906019989</v>
      </c>
      <c r="G410" s="13">
        <f t="shared" si="27"/>
        <v>-0.41397847276815825</v>
      </c>
    </row>
    <row r="411" spans="1:7" x14ac:dyDescent="0.2">
      <c r="A411" s="13" t="s">
        <v>682</v>
      </c>
      <c r="B411" s="15">
        <v>12.279260780287474</v>
      </c>
      <c r="C411" s="13">
        <v>0</v>
      </c>
      <c r="D411" s="13">
        <f t="shared" si="24"/>
        <v>-0.56265796786003475</v>
      </c>
      <c r="E411" s="13">
        <f t="shared" si="25"/>
        <v>-0.56265796786003475</v>
      </c>
      <c r="F411" s="13">
        <f t="shared" si="26"/>
        <v>0.36293268057711808</v>
      </c>
      <c r="G411" s="13">
        <f t="shared" si="27"/>
        <v>-0.45087994701137474</v>
      </c>
    </row>
    <row r="412" spans="1:7" x14ac:dyDescent="0.2">
      <c r="A412" s="13" t="s">
        <v>683</v>
      </c>
      <c r="B412" s="15">
        <v>17.905544147843944</v>
      </c>
      <c r="C412" s="13">
        <v>0</v>
      </c>
      <c r="D412" s="13">
        <f t="shared" si="24"/>
        <v>-1.0483007100221144</v>
      </c>
      <c r="E412" s="13">
        <f t="shared" si="25"/>
        <v>-1.0483007100221144</v>
      </c>
      <c r="F412" s="13">
        <f t="shared" si="26"/>
        <v>0.25955154462032681</v>
      </c>
      <c r="G412" s="13">
        <f t="shared" si="27"/>
        <v>-0.30049925555701879</v>
      </c>
    </row>
    <row r="413" spans="1:7" x14ac:dyDescent="0.2">
      <c r="A413" s="13" t="s">
        <v>684</v>
      </c>
      <c r="B413" s="15">
        <v>15.665982203969884</v>
      </c>
      <c r="C413" s="13">
        <v>0</v>
      </c>
      <c r="D413" s="13">
        <f t="shared" si="24"/>
        <v>-0.85498890316635712</v>
      </c>
      <c r="E413" s="13">
        <f t="shared" si="25"/>
        <v>-0.85498890316635712</v>
      </c>
      <c r="F413" s="13">
        <f t="shared" si="26"/>
        <v>0.29838736952757183</v>
      </c>
      <c r="G413" s="13">
        <f t="shared" si="27"/>
        <v>-0.35437383570247016</v>
      </c>
    </row>
    <row r="414" spans="1:7" x14ac:dyDescent="0.2">
      <c r="A414" s="13" t="s">
        <v>685</v>
      </c>
      <c r="B414" s="15">
        <v>14.329911019849419</v>
      </c>
      <c r="C414" s="13">
        <v>0</v>
      </c>
      <c r="D414" s="13">
        <f t="shared" si="24"/>
        <v>-0.73966352205925512</v>
      </c>
      <c r="E414" s="13">
        <f t="shared" si="25"/>
        <v>-0.73966352205925512</v>
      </c>
      <c r="F414" s="13">
        <f t="shared" si="26"/>
        <v>0.32307772660437528</v>
      </c>
      <c r="G414" s="13">
        <f t="shared" si="27"/>
        <v>-0.39019882300727121</v>
      </c>
    </row>
    <row r="415" spans="1:7" x14ac:dyDescent="0.2">
      <c r="A415" s="13" t="s">
        <v>686</v>
      </c>
      <c r="B415" s="15">
        <v>13.404517453798768</v>
      </c>
      <c r="C415" s="13">
        <v>0</v>
      </c>
      <c r="D415" s="13">
        <f t="shared" si="24"/>
        <v>-0.65978651629245055</v>
      </c>
      <c r="E415" s="13">
        <f t="shared" si="25"/>
        <v>-0.65978651629245055</v>
      </c>
      <c r="F415" s="13">
        <f t="shared" si="26"/>
        <v>0.34078756933257115</v>
      </c>
      <c r="G415" s="13">
        <f t="shared" si="27"/>
        <v>-0.41670944336286642</v>
      </c>
    </row>
    <row r="416" spans="1:7" x14ac:dyDescent="0.2">
      <c r="A416" s="13" t="s">
        <v>687</v>
      </c>
      <c r="B416" s="15">
        <v>13.084188911704311</v>
      </c>
      <c r="C416" s="13">
        <v>0</v>
      </c>
      <c r="D416" s="13">
        <f t="shared" si="24"/>
        <v>-0.63213678352701841</v>
      </c>
      <c r="E416" s="13">
        <f t="shared" si="25"/>
        <v>-0.63213678352701841</v>
      </c>
      <c r="F416" s="13">
        <f t="shared" si="26"/>
        <v>0.347026186633758</v>
      </c>
      <c r="G416" s="13">
        <f t="shared" si="27"/>
        <v>-0.42621825255232293</v>
      </c>
    </row>
    <row r="417" spans="1:7" x14ac:dyDescent="0.2">
      <c r="A417" s="13" t="s">
        <v>688</v>
      </c>
      <c r="B417" s="15">
        <v>12.999315537303216</v>
      </c>
      <c r="C417" s="13">
        <v>0</v>
      </c>
      <c r="D417" s="13">
        <f t="shared" si="24"/>
        <v>-0.62481078595669004</v>
      </c>
      <c r="E417" s="13">
        <f t="shared" si="25"/>
        <v>-0.62481078595669004</v>
      </c>
      <c r="F417" s="13">
        <f t="shared" si="26"/>
        <v>0.34868810550411156</v>
      </c>
      <c r="G417" s="13">
        <f t="shared" si="27"/>
        <v>-0.4287666508974966</v>
      </c>
    </row>
    <row r="418" spans="1:7" x14ac:dyDescent="0.2">
      <c r="A418" s="13" t="s">
        <v>689</v>
      </c>
      <c r="B418" s="15">
        <v>12.5201916495551</v>
      </c>
      <c r="C418" s="13">
        <v>0</v>
      </c>
      <c r="D418" s="13">
        <f t="shared" si="24"/>
        <v>-0.58345434805967611</v>
      </c>
      <c r="E418" s="13">
        <f t="shared" si="25"/>
        <v>-0.58345434805967611</v>
      </c>
      <c r="F418" s="13">
        <f t="shared" si="26"/>
        <v>0.35813813614790491</v>
      </c>
      <c r="G418" s="13">
        <f t="shared" si="27"/>
        <v>-0.44338216378297424</v>
      </c>
    </row>
    <row r="419" spans="1:7" x14ac:dyDescent="0.2">
      <c r="A419" s="13" t="s">
        <v>690</v>
      </c>
      <c r="B419" s="15">
        <v>16.093086926762492</v>
      </c>
      <c r="C419" s="13">
        <v>0</v>
      </c>
      <c r="D419" s="13">
        <f t="shared" si="24"/>
        <v>-0.89185521352026687</v>
      </c>
      <c r="E419" s="13">
        <f t="shared" si="25"/>
        <v>-0.89185521352026687</v>
      </c>
      <c r="F419" s="13">
        <f t="shared" si="26"/>
        <v>0.29072712490979613</v>
      </c>
      <c r="G419" s="13">
        <f t="shared" si="27"/>
        <v>-0.3435149533068213</v>
      </c>
    </row>
    <row r="420" spans="1:7" x14ac:dyDescent="0.2">
      <c r="A420" s="13" t="s">
        <v>691</v>
      </c>
      <c r="B420" s="15">
        <v>18.017796030116358</v>
      </c>
      <c r="C420" s="13">
        <v>0</v>
      </c>
      <c r="D420" s="13">
        <f t="shared" si="24"/>
        <v>-1.057989932615129</v>
      </c>
      <c r="E420" s="13">
        <f t="shared" si="25"/>
        <v>-1.057989932615129</v>
      </c>
      <c r="F420" s="13">
        <f t="shared" si="26"/>
        <v>0.25769376853433429</v>
      </c>
      <c r="G420" s="13">
        <f t="shared" si="27"/>
        <v>-0.29799341008629332</v>
      </c>
    </row>
    <row r="421" spans="1:7" x14ac:dyDescent="0.2">
      <c r="A421" s="13" t="s">
        <v>692</v>
      </c>
      <c r="B421" s="15">
        <v>12.733744010951403</v>
      </c>
      <c r="C421" s="13">
        <v>0</v>
      </c>
      <c r="D421" s="13">
        <f t="shared" si="24"/>
        <v>-0.60188750323663087</v>
      </c>
      <c r="E421" s="13">
        <f t="shared" si="25"/>
        <v>-0.60188750323663087</v>
      </c>
      <c r="F421" s="13">
        <f t="shared" si="26"/>
        <v>0.35391198159724857</v>
      </c>
      <c r="G421" s="13">
        <f t="shared" si="27"/>
        <v>-0.43681953308346577</v>
      </c>
    </row>
    <row r="422" spans="1:7" x14ac:dyDescent="0.2">
      <c r="A422" s="13" t="s">
        <v>693</v>
      </c>
      <c r="B422" s="15">
        <v>14.17659137577002</v>
      </c>
      <c r="C422" s="13">
        <v>0</v>
      </c>
      <c r="D422" s="13">
        <f t="shared" si="24"/>
        <v>-0.72642946193221047</v>
      </c>
      <c r="E422" s="13">
        <f t="shared" si="25"/>
        <v>-0.72642946193221047</v>
      </c>
      <c r="F422" s="13">
        <f t="shared" si="26"/>
        <v>0.32597874593083731</v>
      </c>
      <c r="G422" s="13">
        <f t="shared" si="27"/>
        <v>-0.39449363433977896</v>
      </c>
    </row>
    <row r="423" spans="1:7" x14ac:dyDescent="0.2">
      <c r="A423" s="13" t="s">
        <v>694</v>
      </c>
      <c r="B423" s="15">
        <v>14.039698836413416</v>
      </c>
      <c r="C423" s="13">
        <v>0</v>
      </c>
      <c r="D423" s="13">
        <f t="shared" si="24"/>
        <v>-0.71461333681877792</v>
      </c>
      <c r="E423" s="13">
        <f t="shared" si="25"/>
        <v>-0.71461333681877792</v>
      </c>
      <c r="F423" s="13">
        <f t="shared" si="26"/>
        <v>0.3285802639235284</v>
      </c>
      <c r="G423" s="13">
        <f t="shared" si="27"/>
        <v>-0.39836079946092368</v>
      </c>
    </row>
    <row r="424" spans="1:7" x14ac:dyDescent="0.2">
      <c r="A424" s="13" t="s">
        <v>695</v>
      </c>
      <c r="B424" s="15">
        <v>12.9637234770705</v>
      </c>
      <c r="C424" s="13">
        <v>0</v>
      </c>
      <c r="D424" s="13">
        <f t="shared" si="24"/>
        <v>-0.62173859342719773</v>
      </c>
      <c r="E424" s="13">
        <f t="shared" si="25"/>
        <v>-0.62173859342719773</v>
      </c>
      <c r="F424" s="13">
        <f t="shared" si="26"/>
        <v>0.34938613883762309</v>
      </c>
      <c r="G424" s="13">
        <f t="shared" si="27"/>
        <v>-0.42983895997098076</v>
      </c>
    </row>
    <row r="425" spans="1:7" x14ac:dyDescent="0.2">
      <c r="A425" s="13" t="s">
        <v>696</v>
      </c>
      <c r="B425" s="15">
        <v>16.999315537303218</v>
      </c>
      <c r="C425" s="13">
        <v>0</v>
      </c>
      <c r="D425" s="13">
        <f t="shared" si="24"/>
        <v>-0.97007796177119054</v>
      </c>
      <c r="E425" s="13">
        <f t="shared" si="25"/>
        <v>-0.97007796177119054</v>
      </c>
      <c r="F425" s="13">
        <f t="shared" si="26"/>
        <v>0.27486496304820707</v>
      </c>
      <c r="G425" s="13">
        <f t="shared" si="27"/>
        <v>-0.32139738360676279</v>
      </c>
    </row>
    <row r="426" spans="1:7" x14ac:dyDescent="0.2">
      <c r="A426" s="13" t="s">
        <v>697</v>
      </c>
      <c r="B426" s="15">
        <v>12.616016427104723</v>
      </c>
      <c r="C426" s="13">
        <v>0</v>
      </c>
      <c r="D426" s="13">
        <f t="shared" si="24"/>
        <v>-0.59172563563907898</v>
      </c>
      <c r="E426" s="13">
        <f t="shared" si="25"/>
        <v>-0.59172563563907898</v>
      </c>
      <c r="F426" s="13">
        <f t="shared" si="26"/>
        <v>0.3562390113882879</v>
      </c>
      <c r="G426" s="13">
        <f t="shared" si="27"/>
        <v>-0.44042775746178003</v>
      </c>
    </row>
    <row r="427" spans="1:7" x14ac:dyDescent="0.2">
      <c r="A427" s="13" t="s">
        <v>698</v>
      </c>
      <c r="B427" s="15">
        <v>21.927446954141001</v>
      </c>
      <c r="C427" s="13">
        <v>0</v>
      </c>
      <c r="D427" s="13">
        <f t="shared" si="24"/>
        <v>-1.3954584658547637</v>
      </c>
      <c r="E427" s="13">
        <f t="shared" si="25"/>
        <v>-1.3954584658547637</v>
      </c>
      <c r="F427" s="13">
        <f t="shared" si="26"/>
        <v>0.19853777347476101</v>
      </c>
      <c r="G427" s="13">
        <f t="shared" si="27"/>
        <v>-0.22131743652066682</v>
      </c>
    </row>
    <row r="428" spans="1:7" x14ac:dyDescent="0.2">
      <c r="A428" s="13" t="s">
        <v>699</v>
      </c>
      <c r="B428" s="15">
        <v>13.44558521560575</v>
      </c>
      <c r="C428" s="13">
        <v>0</v>
      </c>
      <c r="D428" s="13">
        <f t="shared" si="24"/>
        <v>-0.66333135382648045</v>
      </c>
      <c r="E428" s="13">
        <f t="shared" si="25"/>
        <v>-0.66333135382648045</v>
      </c>
      <c r="F428" s="13">
        <f t="shared" si="26"/>
        <v>0.3399916666377174</v>
      </c>
      <c r="G428" s="13">
        <f t="shared" si="27"/>
        <v>-0.41550281773488817</v>
      </c>
    </row>
    <row r="429" spans="1:7" x14ac:dyDescent="0.2">
      <c r="A429" s="13" t="s">
        <v>700</v>
      </c>
      <c r="B429" s="15">
        <v>12.917180013689254</v>
      </c>
      <c r="C429" s="13">
        <v>0</v>
      </c>
      <c r="D429" s="13">
        <f t="shared" si="24"/>
        <v>-0.61772111088863069</v>
      </c>
      <c r="E429" s="13">
        <f t="shared" si="25"/>
        <v>-0.61772111088863069</v>
      </c>
      <c r="F429" s="13">
        <f t="shared" si="26"/>
        <v>0.35029992644167318</v>
      </c>
      <c r="G429" s="13">
        <f t="shared" si="27"/>
        <v>-0.43124444787674665</v>
      </c>
    </row>
    <row r="430" spans="1:7" x14ac:dyDescent="0.2">
      <c r="A430" s="13" t="s">
        <v>701</v>
      </c>
      <c r="B430" s="15">
        <v>14.329911019849419</v>
      </c>
      <c r="C430" s="13">
        <v>1</v>
      </c>
      <c r="D430" s="13">
        <f t="shared" si="24"/>
        <v>-0.73966352205925512</v>
      </c>
      <c r="E430" s="13">
        <f t="shared" si="25"/>
        <v>-0.73966352205925512</v>
      </c>
      <c r="F430" s="13">
        <f t="shared" si="26"/>
        <v>0.32307772660437528</v>
      </c>
      <c r="G430" s="13">
        <f t="shared" si="27"/>
        <v>-1.1298623450665264</v>
      </c>
    </row>
    <row r="431" spans="1:7" x14ac:dyDescent="0.2">
      <c r="A431" s="13" t="s">
        <v>702</v>
      </c>
      <c r="B431" s="15">
        <v>14.529774127310061</v>
      </c>
      <c r="C431" s="13">
        <v>0</v>
      </c>
      <c r="D431" s="13">
        <f t="shared" si="24"/>
        <v>-0.75691506472486658</v>
      </c>
      <c r="E431" s="13">
        <f t="shared" si="25"/>
        <v>-0.75691506472486658</v>
      </c>
      <c r="F431" s="13">
        <f t="shared" si="26"/>
        <v>0.31931641344033551</v>
      </c>
      <c r="G431" s="13">
        <f t="shared" si="27"/>
        <v>-0.38465771140941823</v>
      </c>
    </row>
    <row r="432" spans="1:7" x14ac:dyDescent="0.2">
      <c r="A432" s="13" t="s">
        <v>703</v>
      </c>
      <c r="B432" s="15">
        <v>12.848733744010952</v>
      </c>
      <c r="C432" s="13">
        <v>0</v>
      </c>
      <c r="D432" s="13">
        <f t="shared" si="24"/>
        <v>-0.61181304833191441</v>
      </c>
      <c r="E432" s="13">
        <f t="shared" si="25"/>
        <v>-0.61181304833191441</v>
      </c>
      <c r="F432" s="13">
        <f t="shared" si="26"/>
        <v>0.35164572809981265</v>
      </c>
      <c r="G432" s="13">
        <f t="shared" si="27"/>
        <v>-0.43331801612919812</v>
      </c>
    </row>
    <row r="433" spans="1:7" x14ac:dyDescent="0.2">
      <c r="A433" s="13" t="s">
        <v>704</v>
      </c>
      <c r="B433" s="15">
        <v>16.046543463381244</v>
      </c>
      <c r="C433" s="13">
        <v>0</v>
      </c>
      <c r="D433" s="13">
        <f t="shared" si="24"/>
        <v>-0.8878377309816996</v>
      </c>
      <c r="E433" s="13">
        <f t="shared" si="25"/>
        <v>-0.8878377309816996</v>
      </c>
      <c r="F433" s="13">
        <f t="shared" si="26"/>
        <v>0.29155624531719049</v>
      </c>
      <c r="G433" s="13">
        <f t="shared" si="27"/>
        <v>-0.3446846094771851</v>
      </c>
    </row>
    <row r="434" spans="1:7" x14ac:dyDescent="0.2">
      <c r="A434" s="13" t="s">
        <v>705</v>
      </c>
      <c r="B434" s="15">
        <v>17.776865160848732</v>
      </c>
      <c r="C434" s="13">
        <v>0</v>
      </c>
      <c r="D434" s="13">
        <f t="shared" si="24"/>
        <v>-1.0371935524154874</v>
      </c>
      <c r="E434" s="13">
        <f t="shared" si="25"/>
        <v>-1.0371935524154874</v>
      </c>
      <c r="F434" s="13">
        <f t="shared" si="26"/>
        <v>0.26169186274026368</v>
      </c>
      <c r="G434" s="13">
        <f t="shared" si="27"/>
        <v>-0.30339401136088312</v>
      </c>
    </row>
    <row r="435" spans="1:7" x14ac:dyDescent="0.2">
      <c r="A435" s="13" t="s">
        <v>706</v>
      </c>
      <c r="B435" s="15">
        <v>19.414099931553729</v>
      </c>
      <c r="C435" s="13">
        <v>0</v>
      </c>
      <c r="D435" s="13">
        <f t="shared" si="24"/>
        <v>-1.1785144087721413</v>
      </c>
      <c r="E435" s="13">
        <f t="shared" si="25"/>
        <v>-1.1785144087721413</v>
      </c>
      <c r="F435" s="13">
        <f t="shared" si="26"/>
        <v>0.23531941462169506</v>
      </c>
      <c r="G435" s="13">
        <f t="shared" si="27"/>
        <v>-0.26829706780099605</v>
      </c>
    </row>
    <row r="436" spans="1:7" x14ac:dyDescent="0.2">
      <c r="A436" s="13" t="s">
        <v>707</v>
      </c>
      <c r="B436" s="15">
        <v>16.279260780287473</v>
      </c>
      <c r="C436" s="13">
        <v>0</v>
      </c>
      <c r="D436" s="13">
        <f t="shared" si="24"/>
        <v>-0.90792514367453481</v>
      </c>
      <c r="E436" s="13">
        <f t="shared" si="25"/>
        <v>-0.90792514367453481</v>
      </c>
      <c r="F436" s="13">
        <f t="shared" si="26"/>
        <v>0.28742460459990821</v>
      </c>
      <c r="G436" s="13">
        <f t="shared" si="27"/>
        <v>-0.33886955433228033</v>
      </c>
    </row>
    <row r="437" spans="1:7" x14ac:dyDescent="0.2">
      <c r="A437" s="13" t="s">
        <v>708</v>
      </c>
      <c r="B437" s="15">
        <v>16.736481861738536</v>
      </c>
      <c r="C437" s="13">
        <v>0</v>
      </c>
      <c r="D437" s="13">
        <f t="shared" si="24"/>
        <v>-0.94739100155339995</v>
      </c>
      <c r="E437" s="13">
        <f t="shared" si="25"/>
        <v>-0.94739100155339995</v>
      </c>
      <c r="F437" s="13">
        <f t="shared" si="26"/>
        <v>0.27940981520546621</v>
      </c>
      <c r="G437" s="13">
        <f t="shared" si="27"/>
        <v>-0.32768470163999092</v>
      </c>
    </row>
    <row r="438" spans="1:7" x14ac:dyDescent="0.2">
      <c r="A438" s="13" t="s">
        <v>709</v>
      </c>
      <c r="B438" s="15">
        <v>15.594798083504449</v>
      </c>
      <c r="C438" s="13">
        <v>0</v>
      </c>
      <c r="D438" s="13">
        <f t="shared" si="24"/>
        <v>-0.84884451810737205</v>
      </c>
      <c r="E438" s="13">
        <f t="shared" si="25"/>
        <v>-0.84884451810737205</v>
      </c>
      <c r="F438" s="13">
        <f t="shared" si="26"/>
        <v>0.29967530238270706</v>
      </c>
      <c r="G438" s="13">
        <f t="shared" si="27"/>
        <v>-0.3562111977466319</v>
      </c>
    </row>
    <row r="439" spans="1:7" x14ac:dyDescent="0.2">
      <c r="A439" s="13" t="s">
        <v>710</v>
      </c>
      <c r="B439" s="15">
        <v>13.467488021902806</v>
      </c>
      <c r="C439" s="13">
        <v>0</v>
      </c>
      <c r="D439" s="13">
        <f t="shared" si="24"/>
        <v>-0.66522193384462969</v>
      </c>
      <c r="E439" s="13">
        <f t="shared" si="25"/>
        <v>-0.66522193384462969</v>
      </c>
      <c r="F439" s="13">
        <f t="shared" si="26"/>
        <v>0.33956755394738375</v>
      </c>
      <c r="G439" s="13">
        <f t="shared" si="27"/>
        <v>-0.41486043723357419</v>
      </c>
    </row>
    <row r="440" spans="1:7" x14ac:dyDescent="0.2">
      <c r="A440" s="13" t="s">
        <v>711</v>
      </c>
      <c r="B440" s="15">
        <v>14.091718001368925</v>
      </c>
      <c r="C440" s="13">
        <v>0</v>
      </c>
      <c r="D440" s="13">
        <f t="shared" si="24"/>
        <v>-0.71910346436188211</v>
      </c>
      <c r="E440" s="13">
        <f t="shared" si="25"/>
        <v>-0.71910346436188211</v>
      </c>
      <c r="F440" s="13">
        <f t="shared" si="26"/>
        <v>0.32759043673445021</v>
      </c>
      <c r="G440" s="13">
        <f t="shared" si="27"/>
        <v>-0.39688765496471506</v>
      </c>
    </row>
    <row r="441" spans="1:7" x14ac:dyDescent="0.2">
      <c r="A441" s="13" t="s">
        <v>712</v>
      </c>
      <c r="B441" s="15">
        <v>13.59069130732375</v>
      </c>
      <c r="C441" s="13">
        <v>0</v>
      </c>
      <c r="D441" s="13">
        <f t="shared" si="24"/>
        <v>-0.67585644644671894</v>
      </c>
      <c r="E441" s="13">
        <f t="shared" si="25"/>
        <v>-0.67585644644671894</v>
      </c>
      <c r="F441" s="13">
        <f t="shared" si="26"/>
        <v>0.33718672735695315</v>
      </c>
      <c r="G441" s="13">
        <f t="shared" si="27"/>
        <v>-0.41126196852001951</v>
      </c>
    </row>
    <row r="442" spans="1:7" x14ac:dyDescent="0.2">
      <c r="A442" s="13" t="s">
        <v>713</v>
      </c>
      <c r="B442" s="15">
        <v>13.831622176591376</v>
      </c>
      <c r="C442" s="13">
        <v>0</v>
      </c>
      <c r="D442" s="13">
        <f t="shared" si="24"/>
        <v>-0.6966528266463603</v>
      </c>
      <c r="E442" s="13">
        <f t="shared" si="25"/>
        <v>-0.6966528266463603</v>
      </c>
      <c r="F442" s="13">
        <f t="shared" si="26"/>
        <v>0.33255475656947969</v>
      </c>
      <c r="G442" s="13">
        <f t="shared" si="27"/>
        <v>-0.40429792438639406</v>
      </c>
    </row>
    <row r="443" spans="1:7" x14ac:dyDescent="0.2">
      <c r="A443" s="13" t="s">
        <v>714</v>
      </c>
      <c r="B443" s="15">
        <v>17.240246406570844</v>
      </c>
      <c r="C443" s="13">
        <v>0</v>
      </c>
      <c r="D443" s="13">
        <f t="shared" si="24"/>
        <v>-0.99087434197083191</v>
      </c>
      <c r="E443" s="13">
        <f t="shared" si="25"/>
        <v>-0.99087434197083191</v>
      </c>
      <c r="F443" s="13">
        <f t="shared" si="26"/>
        <v>0.2707394133362872</v>
      </c>
      <c r="G443" s="13">
        <f t="shared" si="27"/>
        <v>-0.3157241531456958</v>
      </c>
    </row>
    <row r="444" spans="1:7" x14ac:dyDescent="0.2">
      <c r="A444" s="13" t="s">
        <v>715</v>
      </c>
      <c r="B444" s="15">
        <v>13.166324435318275</v>
      </c>
      <c r="C444" s="13">
        <v>0</v>
      </c>
      <c r="D444" s="13">
        <f t="shared" si="24"/>
        <v>-0.63922645859507798</v>
      </c>
      <c r="E444" s="13">
        <f t="shared" si="25"/>
        <v>-0.63922645859507798</v>
      </c>
      <c r="F444" s="13">
        <f t="shared" si="26"/>
        <v>0.34542142041122709</v>
      </c>
      <c r="G444" s="13">
        <f t="shared" si="27"/>
        <v>-0.42376364035181796</v>
      </c>
    </row>
    <row r="445" spans="1:7" x14ac:dyDescent="0.2">
      <c r="A445" s="13" t="s">
        <v>716</v>
      </c>
      <c r="B445" s="15">
        <v>20.856947296372347</v>
      </c>
      <c r="C445" s="13">
        <v>1</v>
      </c>
      <c r="D445" s="13">
        <f t="shared" si="24"/>
        <v>-1.3030563674677207</v>
      </c>
      <c r="E445" s="13">
        <f t="shared" si="25"/>
        <v>-1.3030563674677207</v>
      </c>
      <c r="F445" s="13">
        <f t="shared" si="26"/>
        <v>0.21365108469741731</v>
      </c>
      <c r="G445" s="13">
        <f t="shared" si="27"/>
        <v>-1.543411039921994</v>
      </c>
    </row>
    <row r="446" spans="1:7" x14ac:dyDescent="0.2">
      <c r="A446" s="13" t="s">
        <v>717</v>
      </c>
      <c r="B446" s="15">
        <v>13.579739904175222</v>
      </c>
      <c r="C446" s="13">
        <v>0</v>
      </c>
      <c r="D446" s="13">
        <f t="shared" si="24"/>
        <v>-0.67491115643764421</v>
      </c>
      <c r="E446" s="13">
        <f t="shared" si="25"/>
        <v>-0.67491115643764421</v>
      </c>
      <c r="F446" s="13">
        <f t="shared" si="26"/>
        <v>0.33739802446286937</v>
      </c>
      <c r="G446" s="13">
        <f t="shared" si="27"/>
        <v>-0.41158080762798416</v>
      </c>
    </row>
    <row r="447" spans="1:7" x14ac:dyDescent="0.2">
      <c r="A447" s="13" t="s">
        <v>718</v>
      </c>
      <c r="B447" s="15">
        <v>14.245037645448322</v>
      </c>
      <c r="C447" s="13">
        <v>0</v>
      </c>
      <c r="D447" s="13">
        <f t="shared" si="24"/>
        <v>-0.73233752448892675</v>
      </c>
      <c r="E447" s="13">
        <f t="shared" si="25"/>
        <v>-0.73233752448892675</v>
      </c>
      <c r="F447" s="13">
        <f t="shared" si="26"/>
        <v>0.32468198350511018</v>
      </c>
      <c r="G447" s="13">
        <f t="shared" si="27"/>
        <v>-0.39257156351112787</v>
      </c>
    </row>
    <row r="448" spans="1:7" x14ac:dyDescent="0.2">
      <c r="A448" s="13" t="s">
        <v>719</v>
      </c>
      <c r="B448" s="15">
        <v>16.566735112936346</v>
      </c>
      <c r="C448" s="13">
        <v>0</v>
      </c>
      <c r="D448" s="13">
        <f t="shared" si="24"/>
        <v>-0.93273900641274365</v>
      </c>
      <c r="E448" s="13">
        <f t="shared" si="25"/>
        <v>-0.93273900641274365</v>
      </c>
      <c r="F448" s="13">
        <f t="shared" si="26"/>
        <v>0.28236936003100788</v>
      </c>
      <c r="G448" s="13">
        <f t="shared" si="27"/>
        <v>-0.33180027131045969</v>
      </c>
    </row>
    <row r="449" spans="1:7" x14ac:dyDescent="0.2">
      <c r="A449" s="13" t="s">
        <v>720</v>
      </c>
      <c r="B449" s="15">
        <v>16.878850102669404</v>
      </c>
      <c r="C449" s="13">
        <v>0</v>
      </c>
      <c r="D449" s="13">
        <f t="shared" si="24"/>
        <v>-0.95967977167136964</v>
      </c>
      <c r="E449" s="13">
        <f t="shared" si="25"/>
        <v>-0.95967977167136964</v>
      </c>
      <c r="F449" s="13">
        <f t="shared" si="26"/>
        <v>0.27694231450282536</v>
      </c>
      <c r="G449" s="13">
        <f t="shared" si="27"/>
        <v>-0.32426627370298405</v>
      </c>
    </row>
    <row r="450" spans="1:7" x14ac:dyDescent="0.2">
      <c r="A450" s="13" t="s">
        <v>721</v>
      </c>
      <c r="B450" s="15">
        <v>13.371663244353183</v>
      </c>
      <c r="C450" s="13">
        <v>0</v>
      </c>
      <c r="D450" s="13">
        <f t="shared" ref="D450:D513" si="28">$J$2+$J$3*B450</f>
        <v>-0.65695064626522681</v>
      </c>
      <c r="E450" s="13">
        <f t="shared" si="25"/>
        <v>-0.65695064626522681</v>
      </c>
      <c r="F450" s="13">
        <f t="shared" si="26"/>
        <v>0.34142493885871278</v>
      </c>
      <c r="G450" s="13">
        <f t="shared" si="27"/>
        <v>-0.41767677622921107</v>
      </c>
    </row>
    <row r="451" spans="1:7" x14ac:dyDescent="0.2">
      <c r="A451" s="13" t="s">
        <v>722</v>
      </c>
      <c r="B451" s="15">
        <v>21.664613278576319</v>
      </c>
      <c r="C451" s="13">
        <v>0</v>
      </c>
      <c r="D451" s="13">
        <f t="shared" si="28"/>
        <v>-1.3727715056369731</v>
      </c>
      <c r="E451" s="13">
        <f t="shared" ref="E451:E514" si="29">MIN(MAX(D451,-35),35)</f>
        <v>-1.3727715056369731</v>
      </c>
      <c r="F451" s="13">
        <f t="shared" ref="F451:F514" si="30">1/(1+EXP(-E451))</f>
        <v>0.20217243703729876</v>
      </c>
      <c r="G451" s="13">
        <f t="shared" ref="G451:G514" si="31">C451*LN(F451)+(1-C451)*LN(1-F451)</f>
        <v>-0.22586279139528842</v>
      </c>
    </row>
    <row r="452" spans="1:7" x14ac:dyDescent="0.2">
      <c r="A452" s="13" t="s">
        <v>723</v>
      </c>
      <c r="B452" s="15">
        <v>21.374401095140314</v>
      </c>
      <c r="C452" s="13">
        <v>0</v>
      </c>
      <c r="D452" s="13">
        <f t="shared" si="28"/>
        <v>-1.3477213203964959</v>
      </c>
      <c r="E452" s="13">
        <f t="shared" si="29"/>
        <v>-1.3477213203964959</v>
      </c>
      <c r="F452" s="13">
        <f t="shared" si="30"/>
        <v>0.20624315771917137</v>
      </c>
      <c r="G452" s="13">
        <f t="shared" si="31"/>
        <v>-0.23097810861606977</v>
      </c>
    </row>
    <row r="453" spans="1:7" x14ac:dyDescent="0.2">
      <c r="A453" s="13" t="s">
        <v>724</v>
      </c>
      <c r="B453" s="15">
        <v>22.083504449007528</v>
      </c>
      <c r="C453" s="13">
        <v>0</v>
      </c>
      <c r="D453" s="13">
        <f t="shared" si="28"/>
        <v>-1.4089288484840767</v>
      </c>
      <c r="E453" s="13">
        <f t="shared" si="29"/>
        <v>-1.4089288484840767</v>
      </c>
      <c r="F453" s="13">
        <f t="shared" si="30"/>
        <v>0.19640306005331251</v>
      </c>
      <c r="G453" s="13">
        <f t="shared" si="31"/>
        <v>-0.2186574539795593</v>
      </c>
    </row>
    <row r="454" spans="1:7" x14ac:dyDescent="0.2">
      <c r="A454" s="13" t="s">
        <v>725</v>
      </c>
      <c r="B454" s="15">
        <v>13.467488021902806</v>
      </c>
      <c r="C454" s="13">
        <v>0</v>
      </c>
      <c r="D454" s="13">
        <f t="shared" si="28"/>
        <v>-0.66522193384462969</v>
      </c>
      <c r="E454" s="13">
        <f t="shared" si="29"/>
        <v>-0.66522193384462969</v>
      </c>
      <c r="F454" s="13">
        <f t="shared" si="30"/>
        <v>0.33956755394738375</v>
      </c>
      <c r="G454" s="13">
        <f t="shared" si="31"/>
        <v>-0.41486043723357419</v>
      </c>
    </row>
    <row r="455" spans="1:7" x14ac:dyDescent="0.2">
      <c r="A455" s="13" t="s">
        <v>726</v>
      </c>
      <c r="B455" s="15">
        <v>13.505817932922655</v>
      </c>
      <c r="C455" s="13">
        <v>0</v>
      </c>
      <c r="D455" s="13">
        <f t="shared" si="28"/>
        <v>-0.66853044887639079</v>
      </c>
      <c r="E455" s="13">
        <f t="shared" si="29"/>
        <v>-0.66853044887639079</v>
      </c>
      <c r="F455" s="13">
        <f t="shared" si="30"/>
        <v>0.33882597593534086</v>
      </c>
      <c r="G455" s="13">
        <f t="shared" si="31"/>
        <v>-0.41373819985559496</v>
      </c>
    </row>
    <row r="456" spans="1:7" x14ac:dyDescent="0.2">
      <c r="A456" s="13" t="s">
        <v>727</v>
      </c>
      <c r="B456" s="15">
        <v>19.252566735112936</v>
      </c>
      <c r="C456" s="13">
        <v>0</v>
      </c>
      <c r="D456" s="13">
        <f t="shared" si="28"/>
        <v>-1.164571381138291</v>
      </c>
      <c r="E456" s="13">
        <f t="shared" si="29"/>
        <v>-1.164571381138291</v>
      </c>
      <c r="F456" s="13">
        <f t="shared" si="30"/>
        <v>0.23783763396632182</v>
      </c>
      <c r="G456" s="13">
        <f t="shared" si="31"/>
        <v>-0.27159566720919615</v>
      </c>
    </row>
    <row r="457" spans="1:7" x14ac:dyDescent="0.2">
      <c r="A457" s="13" t="s">
        <v>728</v>
      </c>
      <c r="B457" s="15">
        <v>17.251197809719372</v>
      </c>
      <c r="C457" s="13">
        <v>0</v>
      </c>
      <c r="D457" s="13">
        <f t="shared" si="28"/>
        <v>-0.99181963197990664</v>
      </c>
      <c r="E457" s="13">
        <f t="shared" si="29"/>
        <v>-0.99181963197990664</v>
      </c>
      <c r="F457" s="13">
        <f t="shared" si="30"/>
        <v>0.27055281612352233</v>
      </c>
      <c r="G457" s="13">
        <f t="shared" si="31"/>
        <v>-0.31546831408382037</v>
      </c>
    </row>
    <row r="458" spans="1:7" x14ac:dyDescent="0.2">
      <c r="A458" s="13" t="s">
        <v>729</v>
      </c>
      <c r="B458" s="15">
        <v>14.63107460643395</v>
      </c>
      <c r="C458" s="13">
        <v>0</v>
      </c>
      <c r="D458" s="13">
        <f t="shared" si="28"/>
        <v>-0.76565899730880682</v>
      </c>
      <c r="E458" s="13">
        <f t="shared" si="29"/>
        <v>-0.76565899730880682</v>
      </c>
      <c r="F458" s="13">
        <f t="shared" si="30"/>
        <v>0.31741889954421892</v>
      </c>
      <c r="G458" s="13">
        <f t="shared" si="31"/>
        <v>-0.38187393047593099</v>
      </c>
    </row>
    <row r="459" spans="1:7" x14ac:dyDescent="0.2">
      <c r="A459" s="13" t="s">
        <v>730</v>
      </c>
      <c r="B459" s="15">
        <v>14.283367556468173</v>
      </c>
      <c r="C459" s="13">
        <v>0</v>
      </c>
      <c r="D459" s="13">
        <f t="shared" si="28"/>
        <v>-0.73564603952068786</v>
      </c>
      <c r="E459" s="13">
        <f t="shared" si="29"/>
        <v>-0.73564603952068786</v>
      </c>
      <c r="F459" s="13">
        <f t="shared" si="30"/>
        <v>0.3239569678125625</v>
      </c>
      <c r="G459" s="13">
        <f t="shared" si="31"/>
        <v>-0.39149854788319083</v>
      </c>
    </row>
    <row r="460" spans="1:7" x14ac:dyDescent="0.2">
      <c r="A460" s="13" t="s">
        <v>731</v>
      </c>
      <c r="B460" s="15">
        <v>13.579739904175222</v>
      </c>
      <c r="C460" s="13">
        <v>0</v>
      </c>
      <c r="D460" s="13">
        <f t="shared" si="28"/>
        <v>-0.67491115643764421</v>
      </c>
      <c r="E460" s="13">
        <f t="shared" si="29"/>
        <v>-0.67491115643764421</v>
      </c>
      <c r="F460" s="13">
        <f t="shared" si="30"/>
        <v>0.33739802446286937</v>
      </c>
      <c r="G460" s="13">
        <f t="shared" si="31"/>
        <v>-0.41158080762798416</v>
      </c>
    </row>
    <row r="461" spans="1:7" x14ac:dyDescent="0.2">
      <c r="A461" s="13" t="s">
        <v>732</v>
      </c>
      <c r="B461" s="15">
        <v>19.54277891854894</v>
      </c>
      <c r="C461" s="13">
        <v>0</v>
      </c>
      <c r="D461" s="13">
        <f t="shared" si="28"/>
        <v>-1.1896215663787681</v>
      </c>
      <c r="E461" s="13">
        <f t="shared" si="29"/>
        <v>-1.1896215663787681</v>
      </c>
      <c r="F461" s="13">
        <f t="shared" si="30"/>
        <v>0.2333266251556439</v>
      </c>
      <c r="G461" s="13">
        <f t="shared" si="31"/>
        <v>-0.26569441597429866</v>
      </c>
    </row>
    <row r="462" spans="1:7" x14ac:dyDescent="0.2">
      <c r="A462" s="13" t="s">
        <v>733</v>
      </c>
      <c r="B462" s="15">
        <v>15.299110198494182</v>
      </c>
      <c r="C462" s="13">
        <v>0</v>
      </c>
      <c r="D462" s="13">
        <f t="shared" si="28"/>
        <v>-0.82332168786235771</v>
      </c>
      <c r="E462" s="13">
        <f t="shared" si="29"/>
        <v>-0.82332168786235771</v>
      </c>
      <c r="F462" s="13">
        <f t="shared" si="30"/>
        <v>0.30505901303571847</v>
      </c>
      <c r="G462" s="13">
        <f t="shared" si="31"/>
        <v>-0.36392834786523498</v>
      </c>
    </row>
    <row r="463" spans="1:7" x14ac:dyDescent="0.2">
      <c r="A463" s="13" t="s">
        <v>734</v>
      </c>
      <c r="B463" s="15">
        <v>14.220396988364135</v>
      </c>
      <c r="C463" s="13">
        <v>0</v>
      </c>
      <c r="D463" s="13">
        <f t="shared" si="28"/>
        <v>-0.73021062196850894</v>
      </c>
      <c r="E463" s="13">
        <f t="shared" si="29"/>
        <v>-0.73021062196850894</v>
      </c>
      <c r="F463" s="13">
        <f t="shared" si="30"/>
        <v>0.32514850957828756</v>
      </c>
      <c r="G463" s="13">
        <f t="shared" si="31"/>
        <v>-0.39326262650633537</v>
      </c>
    </row>
    <row r="464" spans="1:7" x14ac:dyDescent="0.2">
      <c r="A464" s="13" t="s">
        <v>735</v>
      </c>
      <c r="B464" s="15">
        <v>13.963039014373717</v>
      </c>
      <c r="C464" s="13">
        <v>0</v>
      </c>
      <c r="D464" s="13">
        <f t="shared" si="28"/>
        <v>-0.70799630675525571</v>
      </c>
      <c r="E464" s="13">
        <f t="shared" si="29"/>
        <v>-0.70799630675525571</v>
      </c>
      <c r="F464" s="13">
        <f t="shared" si="30"/>
        <v>0.33004173422254807</v>
      </c>
      <c r="G464" s="13">
        <f t="shared" si="31"/>
        <v>-0.40053985842162093</v>
      </c>
    </row>
    <row r="465" spans="1:7" x14ac:dyDescent="0.2">
      <c r="A465" s="13" t="s">
        <v>736</v>
      </c>
      <c r="B465" s="15">
        <v>15.225188227241615</v>
      </c>
      <c r="C465" s="13">
        <v>0</v>
      </c>
      <c r="D465" s="13">
        <f t="shared" si="28"/>
        <v>-0.81694098030110407</v>
      </c>
      <c r="E465" s="13">
        <f t="shared" si="29"/>
        <v>-0.81694098030110407</v>
      </c>
      <c r="F465" s="13">
        <f t="shared" si="30"/>
        <v>0.30641339041398691</v>
      </c>
      <c r="G465" s="13">
        <f t="shared" si="31"/>
        <v>-0.36587915937400001</v>
      </c>
    </row>
    <row r="466" spans="1:7" x14ac:dyDescent="0.2">
      <c r="A466" s="13" t="s">
        <v>737</v>
      </c>
      <c r="B466" s="15">
        <v>18.255989048596852</v>
      </c>
      <c r="C466" s="13">
        <v>0</v>
      </c>
      <c r="D466" s="13">
        <f t="shared" si="28"/>
        <v>-1.0785499903125018</v>
      </c>
      <c r="E466" s="13">
        <f t="shared" si="29"/>
        <v>-1.0785499903125018</v>
      </c>
      <c r="F466" s="13">
        <f t="shared" si="30"/>
        <v>0.25378051559701281</v>
      </c>
      <c r="G466" s="13">
        <f t="shared" si="31"/>
        <v>-0.29273550703371781</v>
      </c>
    </row>
    <row r="467" spans="1:7" x14ac:dyDescent="0.2">
      <c r="A467" s="13" t="s">
        <v>738</v>
      </c>
      <c r="B467" s="15">
        <v>13.664613278576317</v>
      </c>
      <c r="C467" s="13">
        <v>0</v>
      </c>
      <c r="D467" s="13">
        <f t="shared" si="28"/>
        <v>-0.68223715400797258</v>
      </c>
      <c r="E467" s="13">
        <f t="shared" si="29"/>
        <v>-0.68223715400797258</v>
      </c>
      <c r="F467" s="13">
        <f t="shared" si="30"/>
        <v>0.33576217604284414</v>
      </c>
      <c r="G467" s="13">
        <f t="shared" si="31"/>
        <v>-0.40911502502259373</v>
      </c>
    </row>
    <row r="468" spans="1:7" x14ac:dyDescent="0.2">
      <c r="A468" s="13" t="s">
        <v>739</v>
      </c>
      <c r="B468" s="15">
        <v>15.189596167008897</v>
      </c>
      <c r="C468" s="13">
        <v>0</v>
      </c>
      <c r="D468" s="13">
        <f t="shared" si="28"/>
        <v>-0.81386878777161153</v>
      </c>
      <c r="E468" s="13">
        <f t="shared" si="29"/>
        <v>-0.81386878777161153</v>
      </c>
      <c r="F468" s="13">
        <f t="shared" si="30"/>
        <v>0.30706669377785789</v>
      </c>
      <c r="G468" s="13">
        <f t="shared" si="31"/>
        <v>-0.36682152364121262</v>
      </c>
    </row>
    <row r="469" spans="1:7" x14ac:dyDescent="0.2">
      <c r="A469" s="13" t="s">
        <v>740</v>
      </c>
      <c r="B469" s="15">
        <v>13.675564681724847</v>
      </c>
      <c r="C469" s="13">
        <v>0</v>
      </c>
      <c r="D469" s="13">
        <f t="shared" si="28"/>
        <v>-0.68318244401704731</v>
      </c>
      <c r="E469" s="13">
        <f t="shared" si="29"/>
        <v>-0.68318244401704731</v>
      </c>
      <c r="F469" s="13">
        <f t="shared" si="30"/>
        <v>0.33555138459423095</v>
      </c>
      <c r="G469" s="13">
        <f t="shared" si="31"/>
        <v>-0.40879773202683956</v>
      </c>
    </row>
    <row r="470" spans="1:7" x14ac:dyDescent="0.2">
      <c r="A470" s="13" t="s">
        <v>741</v>
      </c>
      <c r="B470" s="15">
        <v>14.425735797399042</v>
      </c>
      <c r="C470" s="13">
        <v>0</v>
      </c>
      <c r="D470" s="13">
        <f t="shared" si="28"/>
        <v>-0.74793480963865777</v>
      </c>
      <c r="E470" s="13">
        <f t="shared" si="29"/>
        <v>-0.74793480963865777</v>
      </c>
      <c r="F470" s="13">
        <f t="shared" si="30"/>
        <v>0.32127146188226607</v>
      </c>
      <c r="G470" s="13">
        <f t="shared" si="31"/>
        <v>-0.3875340279499514</v>
      </c>
    </row>
    <row r="471" spans="1:7" x14ac:dyDescent="0.2">
      <c r="A471" s="13" t="s">
        <v>742</v>
      </c>
      <c r="B471" s="15">
        <v>13.760438056125942</v>
      </c>
      <c r="C471" s="13">
        <v>0</v>
      </c>
      <c r="D471" s="13">
        <f t="shared" si="28"/>
        <v>-0.69050844158737545</v>
      </c>
      <c r="E471" s="13">
        <f t="shared" si="29"/>
        <v>-0.69050844158737545</v>
      </c>
      <c r="F471" s="13">
        <f t="shared" si="30"/>
        <v>0.33391997743139218</v>
      </c>
      <c r="G471" s="13">
        <f t="shared" si="31"/>
        <v>-0.40634546165274371</v>
      </c>
    </row>
    <row r="472" spans="1:7" x14ac:dyDescent="0.2">
      <c r="A472" s="13" t="s">
        <v>743</v>
      </c>
      <c r="B472" s="15">
        <v>13.916495550992471</v>
      </c>
      <c r="C472" s="13">
        <v>0</v>
      </c>
      <c r="D472" s="13">
        <f t="shared" si="28"/>
        <v>-0.70397882421668845</v>
      </c>
      <c r="E472" s="13">
        <f t="shared" si="29"/>
        <v>-0.70397882421668845</v>
      </c>
      <c r="F472" s="13">
        <f t="shared" si="30"/>
        <v>0.33093066237984697</v>
      </c>
      <c r="G472" s="13">
        <f t="shared" si="31"/>
        <v>-0.40186758054718458</v>
      </c>
    </row>
    <row r="473" spans="1:7" x14ac:dyDescent="0.2">
      <c r="A473" s="13" t="s">
        <v>744</v>
      </c>
      <c r="B473" s="15">
        <v>14.666666666666666</v>
      </c>
      <c r="C473" s="13">
        <v>0</v>
      </c>
      <c r="D473" s="13">
        <f t="shared" si="28"/>
        <v>-0.76873118983829913</v>
      </c>
      <c r="E473" s="13">
        <f t="shared" si="29"/>
        <v>-0.76873118983829913</v>
      </c>
      <c r="F473" s="13">
        <f t="shared" si="30"/>
        <v>0.31675363927040229</v>
      </c>
      <c r="G473" s="13">
        <f t="shared" si="31"/>
        <v>-0.3808997805992716</v>
      </c>
    </row>
    <row r="474" spans="1:7" x14ac:dyDescent="0.2">
      <c r="A474" s="13" t="s">
        <v>745</v>
      </c>
      <c r="B474" s="15">
        <v>16.61327857631759</v>
      </c>
      <c r="C474" s="13">
        <v>0</v>
      </c>
      <c r="D474" s="13">
        <f t="shared" si="28"/>
        <v>-0.93675648895131047</v>
      </c>
      <c r="E474" s="13">
        <f t="shared" si="29"/>
        <v>-0.93675648895131047</v>
      </c>
      <c r="F474" s="13">
        <f t="shared" si="30"/>
        <v>0.28155598205789045</v>
      </c>
      <c r="G474" s="13">
        <f t="shared" si="31"/>
        <v>-0.33066749168007881</v>
      </c>
    </row>
    <row r="475" spans="1:7" x14ac:dyDescent="0.2">
      <c r="A475" s="13" t="s">
        <v>746</v>
      </c>
      <c r="B475" s="15">
        <v>18.329911019849419</v>
      </c>
      <c r="C475" s="13">
        <v>0</v>
      </c>
      <c r="D475" s="13">
        <f t="shared" si="28"/>
        <v>-1.0849306978737554</v>
      </c>
      <c r="E475" s="13">
        <f t="shared" si="29"/>
        <v>-1.0849306978737554</v>
      </c>
      <c r="F475" s="13">
        <f t="shared" si="30"/>
        <v>0.25257406243895369</v>
      </c>
      <c r="G475" s="13">
        <f t="shared" si="31"/>
        <v>-0.29112005881195258</v>
      </c>
    </row>
    <row r="476" spans="1:7" x14ac:dyDescent="0.2">
      <c r="A476" s="13" t="s">
        <v>747</v>
      </c>
      <c r="B476" s="15">
        <v>16.054757015742641</v>
      </c>
      <c r="C476" s="13">
        <v>0</v>
      </c>
      <c r="D476" s="13">
        <f t="shared" si="28"/>
        <v>-0.88854669848850554</v>
      </c>
      <c r="E476" s="13">
        <f t="shared" si="29"/>
        <v>-0.88854669848850554</v>
      </c>
      <c r="F476" s="13">
        <f t="shared" si="30"/>
        <v>0.29140982887062816</v>
      </c>
      <c r="G476" s="13">
        <f t="shared" si="31"/>
        <v>-0.34447795747765803</v>
      </c>
    </row>
    <row r="477" spans="1:7" x14ac:dyDescent="0.2">
      <c r="A477" s="13" t="s">
        <v>748</v>
      </c>
      <c r="B477" s="15">
        <v>15.723477070499658</v>
      </c>
      <c r="C477" s="13">
        <v>0</v>
      </c>
      <c r="D477" s="13">
        <f t="shared" si="28"/>
        <v>-0.85995167571399889</v>
      </c>
      <c r="E477" s="13">
        <f t="shared" si="29"/>
        <v>-0.85995167571399889</v>
      </c>
      <c r="F477" s="13">
        <f t="shared" si="30"/>
        <v>0.29734944208242525</v>
      </c>
      <c r="G477" s="13">
        <f t="shared" si="31"/>
        <v>-0.35289558341652116</v>
      </c>
    </row>
    <row r="478" spans="1:7" x14ac:dyDescent="0.2">
      <c r="A478" s="13" t="s">
        <v>749</v>
      </c>
      <c r="B478" s="15">
        <v>17.067761806981519</v>
      </c>
      <c r="C478" s="13">
        <v>0</v>
      </c>
      <c r="D478" s="13">
        <f t="shared" si="28"/>
        <v>-0.97598602432790682</v>
      </c>
      <c r="E478" s="13">
        <f t="shared" si="29"/>
        <v>-0.97598602432790682</v>
      </c>
      <c r="F478" s="13">
        <f t="shared" si="30"/>
        <v>0.2736889698199908</v>
      </c>
      <c r="G478" s="13">
        <f t="shared" si="31"/>
        <v>-0.31977693967546211</v>
      </c>
    </row>
    <row r="479" spans="1:7" x14ac:dyDescent="0.2">
      <c r="A479" s="13" t="s">
        <v>750</v>
      </c>
      <c r="B479" s="15">
        <v>14.513347022587268</v>
      </c>
      <c r="C479" s="13">
        <v>0</v>
      </c>
      <c r="D479" s="13">
        <f t="shared" si="28"/>
        <v>-0.75549712971125449</v>
      </c>
      <c r="E479" s="13">
        <f t="shared" si="29"/>
        <v>-0.75549712971125449</v>
      </c>
      <c r="F479" s="13">
        <f t="shared" si="30"/>
        <v>0.31962468542232297</v>
      </c>
      <c r="G479" s="13">
        <f t="shared" si="31"/>
        <v>-0.38511069986862656</v>
      </c>
    </row>
    <row r="480" spans="1:7" x14ac:dyDescent="0.2">
      <c r="A480" s="13" t="s">
        <v>751</v>
      </c>
      <c r="B480" s="15">
        <v>15.728952772073923</v>
      </c>
      <c r="C480" s="13">
        <v>0</v>
      </c>
      <c r="D480" s="13">
        <f t="shared" si="28"/>
        <v>-0.86042432071853603</v>
      </c>
      <c r="E480" s="13">
        <f t="shared" si="29"/>
        <v>-0.86042432071853603</v>
      </c>
      <c r="F480" s="13">
        <f t="shared" si="30"/>
        <v>0.29725070052068348</v>
      </c>
      <c r="G480" s="13">
        <f t="shared" si="31"/>
        <v>-0.35275506602371726</v>
      </c>
    </row>
    <row r="481" spans="1:7" x14ac:dyDescent="0.2">
      <c r="A481" s="13" t="s">
        <v>752</v>
      </c>
      <c r="B481" s="15">
        <v>16.662559890485969</v>
      </c>
      <c r="C481" s="13">
        <v>0</v>
      </c>
      <c r="D481" s="13">
        <f t="shared" si="28"/>
        <v>-0.94101029399214631</v>
      </c>
      <c r="E481" s="13">
        <f t="shared" si="29"/>
        <v>-0.94101029399214631</v>
      </c>
      <c r="F481" s="13">
        <f t="shared" si="30"/>
        <v>0.28069631308536902</v>
      </c>
      <c r="G481" s="13">
        <f t="shared" si="31"/>
        <v>-0.32947163642388005</v>
      </c>
    </row>
    <row r="482" spans="1:7" x14ac:dyDescent="0.2">
      <c r="A482" s="13" t="s">
        <v>753</v>
      </c>
      <c r="B482" s="15">
        <v>17.815195071868583</v>
      </c>
      <c r="C482" s="13">
        <v>0</v>
      </c>
      <c r="D482" s="13">
        <f t="shared" si="28"/>
        <v>-1.0405020674472487</v>
      </c>
      <c r="E482" s="13">
        <f t="shared" si="29"/>
        <v>-1.0405020674472487</v>
      </c>
      <c r="F482" s="13">
        <f t="shared" si="30"/>
        <v>0.26105313128079977</v>
      </c>
      <c r="G482" s="13">
        <f t="shared" si="31"/>
        <v>-0.30252925680370457</v>
      </c>
    </row>
    <row r="483" spans="1:7" x14ac:dyDescent="0.2">
      <c r="A483" s="13" t="s">
        <v>754</v>
      </c>
      <c r="B483" s="15">
        <v>15.832991101984941</v>
      </c>
      <c r="C483" s="13">
        <v>0</v>
      </c>
      <c r="D483" s="13">
        <f t="shared" si="28"/>
        <v>-0.86940457580474484</v>
      </c>
      <c r="E483" s="13">
        <f t="shared" si="29"/>
        <v>-0.86940457580474484</v>
      </c>
      <c r="F483" s="13">
        <f t="shared" si="30"/>
        <v>0.29537821249394741</v>
      </c>
      <c r="G483" s="13">
        <f t="shared" si="31"/>
        <v>-0.35009409174487643</v>
      </c>
    </row>
    <row r="484" spans="1:7" x14ac:dyDescent="0.2">
      <c r="A484" s="13" t="s">
        <v>755</v>
      </c>
      <c r="B484" s="15">
        <v>14.28062970568104</v>
      </c>
      <c r="C484" s="13">
        <v>0</v>
      </c>
      <c r="D484" s="13">
        <f t="shared" si="28"/>
        <v>-0.73540971701841928</v>
      </c>
      <c r="E484" s="13">
        <f t="shared" si="29"/>
        <v>-0.73540971701841928</v>
      </c>
      <c r="F484" s="13">
        <f t="shared" si="30"/>
        <v>0.32400872668528669</v>
      </c>
      <c r="G484" s="13">
        <f t="shared" si="31"/>
        <v>-0.39157511232026004</v>
      </c>
    </row>
    <row r="485" spans="1:7" x14ac:dyDescent="0.2">
      <c r="A485" s="13" t="s">
        <v>756</v>
      </c>
      <c r="B485" s="15">
        <v>16.747433264887064</v>
      </c>
      <c r="C485" s="13">
        <v>0</v>
      </c>
      <c r="D485" s="13">
        <f t="shared" si="28"/>
        <v>-0.94833629156247445</v>
      </c>
      <c r="E485" s="13">
        <f t="shared" si="29"/>
        <v>-0.94833629156247445</v>
      </c>
      <c r="F485" s="13">
        <f t="shared" si="30"/>
        <v>0.27921953023576029</v>
      </c>
      <c r="G485" s="13">
        <f t="shared" si="31"/>
        <v>-0.32742066827673405</v>
      </c>
    </row>
    <row r="486" spans="1:7" x14ac:dyDescent="0.2">
      <c r="A486" s="13" t="s">
        <v>757</v>
      </c>
      <c r="B486" s="15">
        <v>16.167008898015059</v>
      </c>
      <c r="C486" s="13">
        <v>1</v>
      </c>
      <c r="D486" s="13">
        <f t="shared" si="28"/>
        <v>-0.89823592108152028</v>
      </c>
      <c r="E486" s="13">
        <f t="shared" si="29"/>
        <v>-0.89823592108152028</v>
      </c>
      <c r="F486" s="13">
        <f t="shared" si="30"/>
        <v>0.28941315099573367</v>
      </c>
      <c r="G486" s="13">
        <f t="shared" si="31"/>
        <v>-1.2399000235375623</v>
      </c>
    </row>
    <row r="487" spans="1:7" x14ac:dyDescent="0.2">
      <c r="A487" s="13" t="s">
        <v>758</v>
      </c>
      <c r="B487" s="15">
        <v>14.861054072553046</v>
      </c>
      <c r="C487" s="13">
        <v>0</v>
      </c>
      <c r="D487" s="13">
        <f t="shared" si="28"/>
        <v>-0.78551008749937345</v>
      </c>
      <c r="E487" s="13">
        <f t="shared" si="29"/>
        <v>-0.78551008749937345</v>
      </c>
      <c r="F487" s="13">
        <f t="shared" si="30"/>
        <v>0.31313355280589528</v>
      </c>
      <c r="G487" s="13">
        <f t="shared" si="31"/>
        <v>-0.37561540566649981</v>
      </c>
    </row>
    <row r="488" spans="1:7" x14ac:dyDescent="0.2">
      <c r="A488" s="13" t="s">
        <v>759</v>
      </c>
      <c r="B488" s="15">
        <v>18.165639972621491</v>
      </c>
      <c r="C488" s="13">
        <v>0</v>
      </c>
      <c r="D488" s="13">
        <f t="shared" si="28"/>
        <v>-1.070751347737636</v>
      </c>
      <c r="E488" s="13">
        <f t="shared" si="29"/>
        <v>-1.070751347737636</v>
      </c>
      <c r="F488" s="13">
        <f t="shared" si="30"/>
        <v>0.25526022486953975</v>
      </c>
      <c r="G488" s="13">
        <f t="shared" si="31"/>
        <v>-0.29472041674722849</v>
      </c>
    </row>
    <row r="489" spans="1:7" x14ac:dyDescent="0.2">
      <c r="A489" s="13" t="s">
        <v>760</v>
      </c>
      <c r="B489" s="15">
        <v>14.17659137577002</v>
      </c>
      <c r="C489" s="13">
        <v>0</v>
      </c>
      <c r="D489" s="13">
        <f t="shared" si="28"/>
        <v>-0.72642946193221047</v>
      </c>
      <c r="E489" s="13">
        <f t="shared" si="29"/>
        <v>-0.72642946193221047</v>
      </c>
      <c r="F489" s="13">
        <f t="shared" si="30"/>
        <v>0.32597874593083731</v>
      </c>
      <c r="G489" s="13">
        <f t="shared" si="31"/>
        <v>-0.39449363433977896</v>
      </c>
    </row>
    <row r="490" spans="1:7" x14ac:dyDescent="0.2">
      <c r="A490" s="13" t="s">
        <v>761</v>
      </c>
      <c r="B490" s="15">
        <v>16.629705681040384</v>
      </c>
      <c r="C490" s="13">
        <v>1</v>
      </c>
      <c r="D490" s="13">
        <f t="shared" si="28"/>
        <v>-0.93817442396492257</v>
      </c>
      <c r="E490" s="13">
        <f t="shared" si="29"/>
        <v>-0.93817442396492257</v>
      </c>
      <c r="F490" s="13">
        <f t="shared" si="30"/>
        <v>0.28126924788916324</v>
      </c>
      <c r="G490" s="13">
        <f t="shared" si="31"/>
        <v>-1.2684428908659606</v>
      </c>
    </row>
    <row r="491" spans="1:7" x14ac:dyDescent="0.2">
      <c r="A491" s="13" t="s">
        <v>762</v>
      </c>
      <c r="B491" s="15">
        <v>17.505817932922657</v>
      </c>
      <c r="C491" s="13">
        <v>0</v>
      </c>
      <c r="D491" s="13">
        <f t="shared" si="28"/>
        <v>-1.0137976246908911</v>
      </c>
      <c r="E491" s="13">
        <f t="shared" si="29"/>
        <v>-1.0137976246908911</v>
      </c>
      <c r="F491" s="13">
        <f t="shared" si="30"/>
        <v>0.26623730748086538</v>
      </c>
      <c r="G491" s="13">
        <f t="shared" si="31"/>
        <v>-0.30956960983729959</v>
      </c>
    </row>
    <row r="492" spans="1:7" x14ac:dyDescent="0.2">
      <c r="A492" s="13" t="s">
        <v>763</v>
      </c>
      <c r="B492" s="15">
        <v>15.786447638603697</v>
      </c>
      <c r="C492" s="13">
        <v>1</v>
      </c>
      <c r="D492" s="13">
        <f t="shared" si="28"/>
        <v>-0.8653870932661778</v>
      </c>
      <c r="E492" s="13">
        <f t="shared" si="29"/>
        <v>-0.8653870932661778</v>
      </c>
      <c r="F492" s="13">
        <f t="shared" si="30"/>
        <v>0.29621505764477096</v>
      </c>
      <c r="G492" s="13">
        <f t="shared" si="31"/>
        <v>-1.2166695423677223</v>
      </c>
    </row>
    <row r="493" spans="1:7" x14ac:dyDescent="0.2">
      <c r="A493" s="13" t="s">
        <v>764</v>
      </c>
      <c r="B493" s="15">
        <v>25.579739904175224</v>
      </c>
      <c r="C493" s="13">
        <v>0</v>
      </c>
      <c r="D493" s="13">
        <f t="shared" si="28"/>
        <v>-1.7107126838811453</v>
      </c>
      <c r="E493" s="13">
        <f t="shared" si="29"/>
        <v>-1.7107126838811453</v>
      </c>
      <c r="F493" s="13">
        <f t="shared" si="30"/>
        <v>0.15307130024071008</v>
      </c>
      <c r="G493" s="13">
        <f t="shared" si="31"/>
        <v>-0.16613876761449395</v>
      </c>
    </row>
    <row r="494" spans="1:7" x14ac:dyDescent="0.2">
      <c r="A494" s="13" t="s">
        <v>765</v>
      </c>
      <c r="B494" s="15">
        <v>14.633812457221081</v>
      </c>
      <c r="C494" s="13">
        <v>0</v>
      </c>
      <c r="D494" s="13">
        <f t="shared" si="28"/>
        <v>-0.76589531981107539</v>
      </c>
      <c r="E494" s="13">
        <f t="shared" si="29"/>
        <v>-0.76589531981107539</v>
      </c>
      <c r="F494" s="13">
        <f t="shared" si="30"/>
        <v>0.31736769914152158</v>
      </c>
      <c r="G494" s="13">
        <f t="shared" si="31"/>
        <v>-0.38179892329731396</v>
      </c>
    </row>
    <row r="495" spans="1:7" x14ac:dyDescent="0.2">
      <c r="A495" s="13" t="s">
        <v>766</v>
      </c>
      <c r="B495" s="15">
        <v>18.710472279260781</v>
      </c>
      <c r="C495" s="13">
        <v>0</v>
      </c>
      <c r="D495" s="13">
        <f t="shared" si="28"/>
        <v>-1.1177795256890979</v>
      </c>
      <c r="E495" s="13">
        <f t="shared" si="29"/>
        <v>-1.1177795256890979</v>
      </c>
      <c r="F495" s="13">
        <f t="shared" si="30"/>
        <v>0.24642339098484714</v>
      </c>
      <c r="G495" s="13">
        <f t="shared" si="31"/>
        <v>-0.28292459519433477</v>
      </c>
    </row>
    <row r="496" spans="1:7" x14ac:dyDescent="0.2">
      <c r="A496" s="13" t="s">
        <v>767</v>
      </c>
      <c r="B496" s="15">
        <v>20.999315537303218</v>
      </c>
      <c r="C496" s="13">
        <v>0</v>
      </c>
      <c r="D496" s="13">
        <f t="shared" si="28"/>
        <v>-1.3153451375856908</v>
      </c>
      <c r="E496" s="13">
        <f t="shared" si="29"/>
        <v>-1.3153451375856908</v>
      </c>
      <c r="F496" s="13">
        <f t="shared" si="30"/>
        <v>0.21159378376866658</v>
      </c>
      <c r="G496" s="13">
        <f t="shared" si="31"/>
        <v>-0.23774181911855508</v>
      </c>
    </row>
    <row r="497" spans="1:7" x14ac:dyDescent="0.2">
      <c r="A497" s="13" t="s">
        <v>768</v>
      </c>
      <c r="B497" s="15">
        <v>14.926762491444217</v>
      </c>
      <c r="C497" s="13">
        <v>0</v>
      </c>
      <c r="D497" s="13">
        <f t="shared" si="28"/>
        <v>-0.79118182755382116</v>
      </c>
      <c r="E497" s="13">
        <f t="shared" si="29"/>
        <v>-0.79118182755382116</v>
      </c>
      <c r="F497" s="13">
        <f t="shared" si="30"/>
        <v>0.31191496447226824</v>
      </c>
      <c r="G497" s="13">
        <f t="shared" si="31"/>
        <v>-0.3738428505356427</v>
      </c>
    </row>
    <row r="498" spans="1:7" x14ac:dyDescent="0.2">
      <c r="A498" s="13" t="s">
        <v>769</v>
      </c>
      <c r="B498" s="15">
        <v>14.403832991101986</v>
      </c>
      <c r="C498" s="13">
        <v>0</v>
      </c>
      <c r="D498" s="13">
        <f t="shared" si="28"/>
        <v>-0.74604422962050854</v>
      </c>
      <c r="E498" s="13">
        <f t="shared" si="29"/>
        <v>-0.74604422962050854</v>
      </c>
      <c r="F498" s="13">
        <f t="shared" si="30"/>
        <v>0.3216838536306153</v>
      </c>
      <c r="G498" s="13">
        <f t="shared" si="31"/>
        <v>-0.38814180714212981</v>
      </c>
    </row>
    <row r="499" spans="1:7" x14ac:dyDescent="0.2">
      <c r="A499" s="13" t="s">
        <v>770</v>
      </c>
      <c r="B499" s="15">
        <v>16.498288843258042</v>
      </c>
      <c r="C499" s="13">
        <v>0</v>
      </c>
      <c r="D499" s="13">
        <f t="shared" si="28"/>
        <v>-0.92683094385602716</v>
      </c>
      <c r="E499" s="13">
        <f t="shared" si="29"/>
        <v>-0.92683094385602716</v>
      </c>
      <c r="F499" s="13">
        <f t="shared" si="30"/>
        <v>0.28356808934925781</v>
      </c>
      <c r="G499" s="13">
        <f t="shared" si="31"/>
        <v>-0.33347206672402224</v>
      </c>
    </row>
    <row r="500" spans="1:7" x14ac:dyDescent="0.2">
      <c r="A500" s="13" t="s">
        <v>771</v>
      </c>
      <c r="B500" s="15">
        <v>15.581108829568789</v>
      </c>
      <c r="C500" s="13">
        <v>0</v>
      </c>
      <c r="D500" s="13">
        <f t="shared" si="28"/>
        <v>-0.84766290559602897</v>
      </c>
      <c r="E500" s="13">
        <f t="shared" si="29"/>
        <v>-0.84766290559602897</v>
      </c>
      <c r="F500" s="13">
        <f t="shared" si="30"/>
        <v>0.29992334610342547</v>
      </c>
      <c r="G500" s="13">
        <f t="shared" si="31"/>
        <v>-0.35656544436749416</v>
      </c>
    </row>
    <row r="501" spans="1:7" x14ac:dyDescent="0.2">
      <c r="A501" s="13" t="s">
        <v>772</v>
      </c>
      <c r="B501" s="15">
        <v>19.748117727583846</v>
      </c>
      <c r="C501" s="13">
        <v>0</v>
      </c>
      <c r="D501" s="13">
        <f t="shared" si="28"/>
        <v>-1.2073457540489168</v>
      </c>
      <c r="E501" s="13">
        <f t="shared" si="29"/>
        <v>-1.2073457540489168</v>
      </c>
      <c r="F501" s="13">
        <f t="shared" si="30"/>
        <v>0.23017102609560294</v>
      </c>
      <c r="G501" s="13">
        <f t="shared" si="31"/>
        <v>-0.26158690061736062</v>
      </c>
    </row>
    <row r="502" spans="1:7" x14ac:dyDescent="0.2">
      <c r="A502" s="13" t="s">
        <v>773</v>
      </c>
      <c r="B502" s="15">
        <v>14.510609171800137</v>
      </c>
      <c r="C502" s="13">
        <v>0</v>
      </c>
      <c r="D502" s="13">
        <f t="shared" si="28"/>
        <v>-0.75526080720898592</v>
      </c>
      <c r="E502" s="13">
        <f t="shared" si="29"/>
        <v>-0.75526080720898592</v>
      </c>
      <c r="F502" s="13">
        <f t="shared" si="30"/>
        <v>0.31967607942574705</v>
      </c>
      <c r="G502" s="13">
        <f t="shared" si="31"/>
        <v>-0.38518624044676569</v>
      </c>
    </row>
    <row r="503" spans="1:7" x14ac:dyDescent="0.2">
      <c r="A503" s="13" t="s">
        <v>774</v>
      </c>
      <c r="B503" s="15">
        <v>14.674880219028063</v>
      </c>
      <c r="C503" s="13">
        <v>0</v>
      </c>
      <c r="D503" s="13">
        <f t="shared" si="28"/>
        <v>-0.76944015734510507</v>
      </c>
      <c r="E503" s="13">
        <f t="shared" si="29"/>
        <v>-0.76944015734510507</v>
      </c>
      <c r="F503" s="13">
        <f t="shared" si="30"/>
        <v>0.3166002239132592</v>
      </c>
      <c r="G503" s="13">
        <f t="shared" si="31"/>
        <v>-0.38067526694697418</v>
      </c>
    </row>
    <row r="504" spans="1:7" x14ac:dyDescent="0.2">
      <c r="A504" s="13" t="s">
        <v>775</v>
      </c>
      <c r="B504" s="15">
        <v>14.650239561943874</v>
      </c>
      <c r="C504" s="13">
        <v>0</v>
      </c>
      <c r="D504" s="13">
        <f t="shared" si="28"/>
        <v>-0.76731325482468726</v>
      </c>
      <c r="E504" s="13">
        <f t="shared" si="29"/>
        <v>-0.76731325482468726</v>
      </c>
      <c r="F504" s="13">
        <f t="shared" si="30"/>
        <v>0.31706058956357813</v>
      </c>
      <c r="G504" s="13">
        <f t="shared" si="31"/>
        <v>-0.381349134274034</v>
      </c>
    </row>
    <row r="505" spans="1:7" x14ac:dyDescent="0.2">
      <c r="A505" s="13" t="s">
        <v>776</v>
      </c>
      <c r="B505" s="15">
        <v>14.74880219028063</v>
      </c>
      <c r="C505" s="13">
        <v>0</v>
      </c>
      <c r="D505" s="13">
        <f t="shared" si="28"/>
        <v>-0.77582086490635871</v>
      </c>
      <c r="E505" s="13">
        <f t="shared" si="29"/>
        <v>-0.77582086490635871</v>
      </c>
      <c r="F505" s="13">
        <f t="shared" si="30"/>
        <v>0.31522128351345574</v>
      </c>
      <c r="G505" s="13">
        <f t="shared" si="31"/>
        <v>-0.3786595345345804</v>
      </c>
    </row>
    <row r="506" spans="1:7" x14ac:dyDescent="0.2">
      <c r="A506" s="13" t="s">
        <v>777</v>
      </c>
      <c r="B506" s="15">
        <v>14.63107460643395</v>
      </c>
      <c r="C506" s="13">
        <v>0</v>
      </c>
      <c r="D506" s="13">
        <f t="shared" si="28"/>
        <v>-0.76565899730880682</v>
      </c>
      <c r="E506" s="13">
        <f t="shared" si="29"/>
        <v>-0.76565899730880682</v>
      </c>
      <c r="F506" s="13">
        <f t="shared" si="30"/>
        <v>0.31741889954421892</v>
      </c>
      <c r="G506" s="13">
        <f t="shared" si="31"/>
        <v>-0.38187393047593099</v>
      </c>
    </row>
    <row r="507" spans="1:7" x14ac:dyDescent="0.2">
      <c r="A507" s="13" t="s">
        <v>778</v>
      </c>
      <c r="B507" s="15">
        <v>18.694045174537987</v>
      </c>
      <c r="C507" s="13">
        <v>0</v>
      </c>
      <c r="D507" s="13">
        <f t="shared" si="28"/>
        <v>-1.1163615906754858</v>
      </c>
      <c r="E507" s="13">
        <f t="shared" si="29"/>
        <v>-1.1163615906754858</v>
      </c>
      <c r="F507" s="13">
        <f t="shared" si="30"/>
        <v>0.24668679462591558</v>
      </c>
      <c r="G507" s="13">
        <f t="shared" si="31"/>
        <v>-0.28327419427083789</v>
      </c>
    </row>
    <row r="508" spans="1:7" x14ac:dyDescent="0.2">
      <c r="A508" s="13" t="s">
        <v>779</v>
      </c>
      <c r="B508" s="15">
        <v>27.129363449691994</v>
      </c>
      <c r="C508" s="13">
        <v>1</v>
      </c>
      <c r="D508" s="13">
        <f t="shared" si="28"/>
        <v>-1.8444712201652023</v>
      </c>
      <c r="E508" s="13">
        <f t="shared" si="29"/>
        <v>-1.8444712201652023</v>
      </c>
      <c r="F508" s="13">
        <f t="shared" si="30"/>
        <v>0.13652334689698695</v>
      </c>
      <c r="G508" s="13">
        <f t="shared" si="31"/>
        <v>-1.9912596394443509</v>
      </c>
    </row>
    <row r="509" spans="1:7" x14ac:dyDescent="0.2">
      <c r="A509" s="13" t="s">
        <v>780</v>
      </c>
      <c r="B509" s="15">
        <v>29.664613278576319</v>
      </c>
      <c r="C509" s="13">
        <v>0</v>
      </c>
      <c r="D509" s="13">
        <f t="shared" si="28"/>
        <v>-2.0633058572659735</v>
      </c>
      <c r="E509" s="13">
        <f t="shared" si="29"/>
        <v>-2.0633058572659735</v>
      </c>
      <c r="F509" s="13">
        <f t="shared" si="30"/>
        <v>0.11271478720902395</v>
      </c>
      <c r="G509" s="13">
        <f t="shared" si="31"/>
        <v>-0.11958880067926793</v>
      </c>
    </row>
    <row r="510" spans="1:7" x14ac:dyDescent="0.2">
      <c r="A510" s="13" t="s">
        <v>781</v>
      </c>
      <c r="B510" s="15">
        <v>14.91854893908282</v>
      </c>
      <c r="C510" s="13">
        <v>0</v>
      </c>
      <c r="D510" s="13">
        <f t="shared" si="28"/>
        <v>-0.790472860047015</v>
      </c>
      <c r="E510" s="13">
        <f t="shared" si="29"/>
        <v>-0.790472860047015</v>
      </c>
      <c r="F510" s="13">
        <f t="shared" si="30"/>
        <v>0.31206714621468995</v>
      </c>
      <c r="G510" s="13">
        <f t="shared" si="31"/>
        <v>-0.37406404205389854</v>
      </c>
    </row>
    <row r="511" spans="1:7" x14ac:dyDescent="0.2">
      <c r="A511" s="13" t="s">
        <v>782</v>
      </c>
      <c r="B511" s="15">
        <v>18.083504449007528</v>
      </c>
      <c r="C511" s="13">
        <v>0</v>
      </c>
      <c r="D511" s="13">
        <f t="shared" si="28"/>
        <v>-1.0636616726695765</v>
      </c>
      <c r="E511" s="13">
        <f t="shared" si="29"/>
        <v>-1.0636616726695765</v>
      </c>
      <c r="F511" s="13">
        <f t="shared" si="30"/>
        <v>0.25661032635672038</v>
      </c>
      <c r="G511" s="13">
        <f t="shared" si="31"/>
        <v>-0.29653491192937165</v>
      </c>
    </row>
    <row r="512" spans="1:7" x14ac:dyDescent="0.2">
      <c r="A512" s="13" t="s">
        <v>783</v>
      </c>
      <c r="B512" s="15">
        <v>15.000684462696784</v>
      </c>
      <c r="C512" s="13">
        <v>0</v>
      </c>
      <c r="D512" s="13">
        <f t="shared" si="28"/>
        <v>-0.7975625351150748</v>
      </c>
      <c r="E512" s="13">
        <f t="shared" si="29"/>
        <v>-0.7975625351150748</v>
      </c>
      <c r="F512" s="13">
        <f t="shared" si="30"/>
        <v>0.31054715753591511</v>
      </c>
      <c r="G512" s="13">
        <f t="shared" si="31"/>
        <v>-0.37185697790342964</v>
      </c>
    </row>
    <row r="513" spans="1:7" x14ac:dyDescent="0.2">
      <c r="A513" s="13" t="s">
        <v>784</v>
      </c>
      <c r="B513" s="15">
        <v>19.600273785078713</v>
      </c>
      <c r="C513" s="13">
        <v>1</v>
      </c>
      <c r="D513" s="13">
        <f t="shared" si="28"/>
        <v>-1.1945843389264097</v>
      </c>
      <c r="E513" s="13">
        <f t="shared" si="29"/>
        <v>-1.1945843389264097</v>
      </c>
      <c r="F513" s="13">
        <f t="shared" si="30"/>
        <v>0.23244003321458157</v>
      </c>
      <c r="G513" s="13">
        <f t="shared" si="31"/>
        <v>-1.4591230088799509</v>
      </c>
    </row>
    <row r="514" spans="1:7" x14ac:dyDescent="0.2">
      <c r="A514" s="13" t="s">
        <v>785</v>
      </c>
      <c r="B514" s="15">
        <v>15.709787816563997</v>
      </c>
      <c r="C514" s="13">
        <v>0</v>
      </c>
      <c r="D514" s="13">
        <f t="shared" ref="D514:D577" si="32">$J$2+$J$3*B514</f>
        <v>-0.85877006320265536</v>
      </c>
      <c r="E514" s="13">
        <f t="shared" si="29"/>
        <v>-0.85877006320265536</v>
      </c>
      <c r="F514" s="13">
        <f t="shared" si="30"/>
        <v>0.29759637873682598</v>
      </c>
      <c r="G514" s="13">
        <f t="shared" si="31"/>
        <v>-0.35324708111760939</v>
      </c>
    </row>
    <row r="515" spans="1:7" x14ac:dyDescent="0.2">
      <c r="A515" s="13" t="s">
        <v>786</v>
      </c>
      <c r="B515" s="15">
        <v>16.213552361396303</v>
      </c>
      <c r="C515" s="13">
        <v>0</v>
      </c>
      <c r="D515" s="13">
        <f t="shared" si="32"/>
        <v>-0.90225340362008732</v>
      </c>
      <c r="E515" s="13">
        <f t="shared" ref="E515:E578" si="33">MIN(MAX(D515,-35),35)</f>
        <v>-0.90225340362008732</v>
      </c>
      <c r="F515" s="13">
        <f t="shared" ref="F515:F578" si="34">1/(1+EXP(-E515))</f>
        <v>0.28858764245447049</v>
      </c>
      <c r="G515" s="13">
        <f t="shared" ref="G515:G578" si="35">C515*LN(F515)+(1-C515)*LN(1-F515)</f>
        <v>-0.34050304887711463</v>
      </c>
    </row>
    <row r="516" spans="1:7" x14ac:dyDescent="0.2">
      <c r="A516" s="13" t="s">
        <v>787</v>
      </c>
      <c r="B516" s="15">
        <v>16</v>
      </c>
      <c r="C516" s="13">
        <v>1</v>
      </c>
      <c r="D516" s="13">
        <f t="shared" si="32"/>
        <v>-0.88382024844313256</v>
      </c>
      <c r="E516" s="13">
        <f t="shared" si="33"/>
        <v>-0.88382024844313256</v>
      </c>
      <c r="F516" s="13">
        <f t="shared" si="34"/>
        <v>0.29238675552916926</v>
      </c>
      <c r="G516" s="13">
        <f t="shared" si="35"/>
        <v>-1.2296778478602715</v>
      </c>
    </row>
    <row r="517" spans="1:7" x14ac:dyDescent="0.2">
      <c r="A517" s="13" t="s">
        <v>788</v>
      </c>
      <c r="B517" s="15">
        <v>18.376454483230663</v>
      </c>
      <c r="C517" s="13">
        <v>0</v>
      </c>
      <c r="D517" s="13">
        <f t="shared" si="32"/>
        <v>-1.0889481804123222</v>
      </c>
      <c r="E517" s="13">
        <f t="shared" si="33"/>
        <v>-1.0889481804123222</v>
      </c>
      <c r="F517" s="13">
        <f t="shared" si="34"/>
        <v>0.25181639461969596</v>
      </c>
      <c r="G517" s="13">
        <f t="shared" si="35"/>
        <v>-0.29010686939008901</v>
      </c>
    </row>
    <row r="518" spans="1:7" x14ac:dyDescent="0.2">
      <c r="A518" s="13" t="s">
        <v>789</v>
      </c>
      <c r="B518" s="15">
        <v>20.580424366872005</v>
      </c>
      <c r="C518" s="13">
        <v>0</v>
      </c>
      <c r="D518" s="13">
        <f t="shared" si="32"/>
        <v>-1.279187794738587</v>
      </c>
      <c r="E518" s="13">
        <f t="shared" si="33"/>
        <v>-1.279187794738587</v>
      </c>
      <c r="F518" s="13">
        <f t="shared" si="34"/>
        <v>0.217688510597881</v>
      </c>
      <c r="G518" s="13">
        <f t="shared" si="35"/>
        <v>-0.24550229370315735</v>
      </c>
    </row>
    <row r="519" spans="1:7" x14ac:dyDescent="0.2">
      <c r="A519" s="13" t="s">
        <v>790</v>
      </c>
      <c r="B519" s="15">
        <v>16.492813141683779</v>
      </c>
      <c r="C519" s="13">
        <v>0</v>
      </c>
      <c r="D519" s="13">
        <f t="shared" si="32"/>
        <v>-0.92635829885149001</v>
      </c>
      <c r="E519" s="13">
        <f t="shared" si="33"/>
        <v>-0.92635829885149001</v>
      </c>
      <c r="F519" s="13">
        <f t="shared" si="34"/>
        <v>0.28366412041998718</v>
      </c>
      <c r="G519" s="13">
        <f t="shared" si="35"/>
        <v>-0.33360611645842864</v>
      </c>
    </row>
    <row r="520" spans="1:7" x14ac:dyDescent="0.2">
      <c r="A520" s="13" t="s">
        <v>791</v>
      </c>
      <c r="B520" s="15">
        <v>19.252566735112936</v>
      </c>
      <c r="C520" s="13">
        <v>0</v>
      </c>
      <c r="D520" s="13">
        <f t="shared" si="32"/>
        <v>-1.164571381138291</v>
      </c>
      <c r="E520" s="13">
        <f t="shared" si="33"/>
        <v>-1.164571381138291</v>
      </c>
      <c r="F520" s="13">
        <f t="shared" si="34"/>
        <v>0.23783763396632182</v>
      </c>
      <c r="G520" s="13">
        <f t="shared" si="35"/>
        <v>-0.27159566720919615</v>
      </c>
    </row>
    <row r="521" spans="1:7" x14ac:dyDescent="0.2">
      <c r="A521" s="13" t="s">
        <v>792</v>
      </c>
      <c r="B521" s="15">
        <v>22.499657768651609</v>
      </c>
      <c r="C521" s="13">
        <v>0</v>
      </c>
      <c r="D521" s="13">
        <f t="shared" si="32"/>
        <v>-1.444849868828912</v>
      </c>
      <c r="E521" s="13">
        <f t="shared" si="33"/>
        <v>-1.444849868828912</v>
      </c>
      <c r="F521" s="13">
        <f t="shared" si="34"/>
        <v>0.19079544189694903</v>
      </c>
      <c r="G521" s="13">
        <f t="shared" si="35"/>
        <v>-0.21170354085338425</v>
      </c>
    </row>
    <row r="522" spans="1:7" x14ac:dyDescent="0.2">
      <c r="A522" s="13" t="s">
        <v>793</v>
      </c>
      <c r="B522" s="15">
        <v>17.084188911704313</v>
      </c>
      <c r="C522" s="13">
        <v>0</v>
      </c>
      <c r="D522" s="13">
        <f t="shared" si="32"/>
        <v>-0.97740395934151869</v>
      </c>
      <c r="E522" s="13">
        <f t="shared" si="33"/>
        <v>-0.97740395934151869</v>
      </c>
      <c r="F522" s="13">
        <f t="shared" si="34"/>
        <v>0.27340719845985928</v>
      </c>
      <c r="G522" s="13">
        <f t="shared" si="35"/>
        <v>-0.31938906629043495</v>
      </c>
    </row>
    <row r="523" spans="1:7" x14ac:dyDescent="0.2">
      <c r="A523" s="13" t="s">
        <v>794</v>
      </c>
      <c r="B523" s="15">
        <v>15.676933607118412</v>
      </c>
      <c r="C523" s="13">
        <v>0</v>
      </c>
      <c r="D523" s="13">
        <f t="shared" si="32"/>
        <v>-0.85593419317543162</v>
      </c>
      <c r="E523" s="13">
        <f t="shared" si="33"/>
        <v>-0.85593419317543162</v>
      </c>
      <c r="F523" s="13">
        <f t="shared" si="34"/>
        <v>0.2981895085689063</v>
      </c>
      <c r="G523" s="13">
        <f t="shared" si="35"/>
        <v>-0.35409186662715947</v>
      </c>
    </row>
    <row r="524" spans="1:7" x14ac:dyDescent="0.2">
      <c r="A524" s="13" t="s">
        <v>795</v>
      </c>
      <c r="B524" s="15">
        <v>19.926078028747433</v>
      </c>
      <c r="C524" s="13">
        <v>0</v>
      </c>
      <c r="D524" s="13">
        <f t="shared" si="32"/>
        <v>-1.2227067166963792</v>
      </c>
      <c r="E524" s="13">
        <f t="shared" si="33"/>
        <v>-1.2227067166963792</v>
      </c>
      <c r="F524" s="13">
        <f t="shared" si="34"/>
        <v>0.22746046951426951</v>
      </c>
      <c r="G524" s="13">
        <f t="shared" si="35"/>
        <v>-0.25807209936967335</v>
      </c>
    </row>
    <row r="525" spans="1:7" x14ac:dyDescent="0.2">
      <c r="A525" s="13" t="s">
        <v>796</v>
      </c>
      <c r="B525" s="15">
        <v>21.998631074606433</v>
      </c>
      <c r="C525" s="13">
        <v>0</v>
      </c>
      <c r="D525" s="13">
        <f t="shared" si="32"/>
        <v>-1.4016028509137486</v>
      </c>
      <c r="E525" s="13">
        <f t="shared" si="33"/>
        <v>-1.4016028509137486</v>
      </c>
      <c r="F525" s="13">
        <f t="shared" si="34"/>
        <v>0.19756188639825173</v>
      </c>
      <c r="G525" s="13">
        <f t="shared" si="35"/>
        <v>-0.22010054395880274</v>
      </c>
    </row>
    <row r="526" spans="1:7" x14ac:dyDescent="0.2">
      <c r="A526" s="13" t="s">
        <v>797</v>
      </c>
      <c r="B526" s="15">
        <v>17.084188911704313</v>
      </c>
      <c r="C526" s="13">
        <v>0</v>
      </c>
      <c r="D526" s="13">
        <f t="shared" si="32"/>
        <v>-0.97740395934151869</v>
      </c>
      <c r="E526" s="13">
        <f t="shared" si="33"/>
        <v>-0.97740395934151869</v>
      </c>
      <c r="F526" s="13">
        <f t="shared" si="34"/>
        <v>0.27340719845985928</v>
      </c>
      <c r="G526" s="13">
        <f t="shared" si="35"/>
        <v>-0.31938906629043495</v>
      </c>
    </row>
    <row r="527" spans="1:7" x14ac:dyDescent="0.2">
      <c r="A527" s="13" t="s">
        <v>798</v>
      </c>
      <c r="B527" s="15">
        <v>19.329226557152634</v>
      </c>
      <c r="C527" s="13">
        <v>0</v>
      </c>
      <c r="D527" s="13">
        <f t="shared" si="32"/>
        <v>-1.1711884112018129</v>
      </c>
      <c r="E527" s="13">
        <f t="shared" si="33"/>
        <v>-1.1711884112018129</v>
      </c>
      <c r="F527" s="13">
        <f t="shared" si="34"/>
        <v>0.23664024054295082</v>
      </c>
      <c r="G527" s="13">
        <f t="shared" si="35"/>
        <v>-0.27002585232515125</v>
      </c>
    </row>
    <row r="528" spans="1:7" x14ac:dyDescent="0.2">
      <c r="A528" s="13" t="s">
        <v>799</v>
      </c>
      <c r="B528" s="15">
        <v>15.496235455167694</v>
      </c>
      <c r="C528" s="13">
        <v>0</v>
      </c>
      <c r="D528" s="13">
        <f t="shared" si="32"/>
        <v>-0.8403369080257006</v>
      </c>
      <c r="E528" s="13">
        <f t="shared" si="33"/>
        <v>-0.8403369080257006</v>
      </c>
      <c r="F528" s="13">
        <f t="shared" si="34"/>
        <v>0.30146383201809474</v>
      </c>
      <c r="G528" s="13">
        <f t="shared" si="35"/>
        <v>-0.35876832212397869</v>
      </c>
    </row>
    <row r="529" spans="1:7" x14ac:dyDescent="0.2">
      <c r="A529" s="13" t="s">
        <v>800</v>
      </c>
      <c r="B529" s="15">
        <v>15.329226557152635</v>
      </c>
      <c r="C529" s="13">
        <v>0</v>
      </c>
      <c r="D529" s="13">
        <f t="shared" si="32"/>
        <v>-0.82592123538731288</v>
      </c>
      <c r="E529" s="13">
        <f t="shared" si="33"/>
        <v>-0.82592123538731288</v>
      </c>
      <c r="F529" s="13">
        <f t="shared" si="34"/>
        <v>0.30450819357191983</v>
      </c>
      <c r="G529" s="13">
        <f t="shared" si="35"/>
        <v>-0.36313604852472681</v>
      </c>
    </row>
    <row r="530" spans="1:7" x14ac:dyDescent="0.2">
      <c r="A530" s="13" t="s">
        <v>801</v>
      </c>
      <c r="B530" s="15">
        <v>15.342915811088295</v>
      </c>
      <c r="C530" s="13">
        <v>0</v>
      </c>
      <c r="D530" s="13">
        <f t="shared" si="32"/>
        <v>-0.82710284789865596</v>
      </c>
      <c r="E530" s="13">
        <f t="shared" si="33"/>
        <v>-0.82710284789865596</v>
      </c>
      <c r="F530" s="13">
        <f t="shared" si="34"/>
        <v>0.30425800600556141</v>
      </c>
      <c r="G530" s="13">
        <f t="shared" si="35"/>
        <v>-0.36277638565716364</v>
      </c>
    </row>
    <row r="531" spans="1:7" x14ac:dyDescent="0.2">
      <c r="A531" s="13" t="s">
        <v>802</v>
      </c>
      <c r="B531" s="15">
        <v>15.230663928815879</v>
      </c>
      <c r="C531" s="13">
        <v>0</v>
      </c>
      <c r="D531" s="13">
        <f t="shared" si="32"/>
        <v>-0.81741362530564143</v>
      </c>
      <c r="E531" s="13">
        <f t="shared" si="33"/>
        <v>-0.81741362530564143</v>
      </c>
      <c r="F531" s="13">
        <f t="shared" si="34"/>
        <v>0.30631295109273282</v>
      </c>
      <c r="G531" s="13">
        <f t="shared" si="35"/>
        <v>-0.36573435835249324</v>
      </c>
    </row>
    <row r="532" spans="1:7" x14ac:dyDescent="0.2">
      <c r="A532" s="13" t="s">
        <v>803</v>
      </c>
      <c r="B532" s="15">
        <v>15.553730321697467</v>
      </c>
      <c r="C532" s="13">
        <v>0</v>
      </c>
      <c r="D532" s="13">
        <f t="shared" si="32"/>
        <v>-0.84529968057334215</v>
      </c>
      <c r="E532" s="13">
        <f t="shared" si="33"/>
        <v>-0.84529968057334215</v>
      </c>
      <c r="F532" s="13">
        <f t="shared" si="34"/>
        <v>0.30041978538257258</v>
      </c>
      <c r="G532" s="13">
        <f t="shared" si="35"/>
        <v>-0.35727481723041865</v>
      </c>
    </row>
    <row r="533" spans="1:7" x14ac:dyDescent="0.2">
      <c r="A533" s="13" t="s">
        <v>804</v>
      </c>
      <c r="B533" s="15">
        <v>15.436002737850787</v>
      </c>
      <c r="C533" s="13">
        <v>0</v>
      </c>
      <c r="D533" s="13">
        <f t="shared" si="32"/>
        <v>-0.83513781297579026</v>
      </c>
      <c r="E533" s="13">
        <f t="shared" si="33"/>
        <v>-0.83513781297579026</v>
      </c>
      <c r="F533" s="13">
        <f t="shared" si="34"/>
        <v>0.30255980388129594</v>
      </c>
      <c r="G533" s="13">
        <f t="shared" si="35"/>
        <v>-0.36033850929413586</v>
      </c>
    </row>
    <row r="534" spans="1:7" x14ac:dyDescent="0.2">
      <c r="A534" s="13" t="s">
        <v>805</v>
      </c>
      <c r="B534" s="15">
        <v>15.329226557152635</v>
      </c>
      <c r="C534" s="13">
        <v>0</v>
      </c>
      <c r="D534" s="13">
        <f t="shared" si="32"/>
        <v>-0.82592123538731288</v>
      </c>
      <c r="E534" s="13">
        <f t="shared" si="33"/>
        <v>-0.82592123538731288</v>
      </c>
      <c r="F534" s="13">
        <f t="shared" si="34"/>
        <v>0.30450819357191983</v>
      </c>
      <c r="G534" s="13">
        <f t="shared" si="35"/>
        <v>-0.36313604852472681</v>
      </c>
    </row>
    <row r="535" spans="1:7" x14ac:dyDescent="0.2">
      <c r="A535" s="13" t="s">
        <v>806</v>
      </c>
      <c r="B535" s="15">
        <v>15.570157426420261</v>
      </c>
      <c r="C535" s="13">
        <v>0</v>
      </c>
      <c r="D535" s="13">
        <f t="shared" si="32"/>
        <v>-0.84671761558695424</v>
      </c>
      <c r="E535" s="13">
        <f t="shared" si="33"/>
        <v>-0.84671761558695424</v>
      </c>
      <c r="F535" s="13">
        <f t="shared" si="34"/>
        <v>0.30012186554700315</v>
      </c>
      <c r="G535" s="13">
        <f t="shared" si="35"/>
        <v>-0.35684905273336487</v>
      </c>
    </row>
    <row r="536" spans="1:7" x14ac:dyDescent="0.2">
      <c r="A536" s="13" t="s">
        <v>807</v>
      </c>
      <c r="B536" s="15">
        <v>16.722792607802873</v>
      </c>
      <c r="C536" s="13">
        <v>0</v>
      </c>
      <c r="D536" s="13">
        <f t="shared" si="32"/>
        <v>-0.94620938904205643</v>
      </c>
      <c r="E536" s="13">
        <f t="shared" si="33"/>
        <v>-0.94620938904205643</v>
      </c>
      <c r="F536" s="13">
        <f t="shared" si="34"/>
        <v>0.27964778303262311</v>
      </c>
      <c r="G536" s="13">
        <f t="shared" si="35"/>
        <v>-0.32801499635410208</v>
      </c>
    </row>
    <row r="537" spans="1:7" x14ac:dyDescent="0.2">
      <c r="A537" s="13" t="s">
        <v>808</v>
      </c>
      <c r="B537" s="15">
        <v>15.498973305954825</v>
      </c>
      <c r="C537" s="13">
        <v>0</v>
      </c>
      <c r="D537" s="13">
        <f t="shared" si="32"/>
        <v>-0.84057323052796917</v>
      </c>
      <c r="E537" s="13">
        <f t="shared" si="33"/>
        <v>-0.84057323052796917</v>
      </c>
      <c r="F537" s="13">
        <f t="shared" si="34"/>
        <v>0.30141406875948518</v>
      </c>
      <c r="G537" s="13">
        <f t="shared" si="35"/>
        <v>-0.35869708531703354</v>
      </c>
    </row>
    <row r="538" spans="1:7" x14ac:dyDescent="0.2">
      <c r="A538" s="13" t="s">
        <v>809</v>
      </c>
      <c r="B538" s="15">
        <v>16.410677618069816</v>
      </c>
      <c r="C538" s="13">
        <v>0</v>
      </c>
      <c r="D538" s="13">
        <f t="shared" si="32"/>
        <v>-0.91926862378343044</v>
      </c>
      <c r="E538" s="13">
        <f t="shared" si="33"/>
        <v>-0.91926862378343044</v>
      </c>
      <c r="F538" s="13">
        <f t="shared" si="34"/>
        <v>0.28510694067922471</v>
      </c>
      <c r="G538" s="13">
        <f t="shared" si="35"/>
        <v>-0.335622314857977</v>
      </c>
    </row>
    <row r="539" spans="1:7" x14ac:dyDescent="0.2">
      <c r="A539" s="13" t="s">
        <v>810</v>
      </c>
      <c r="B539" s="15">
        <v>15.800136892539356</v>
      </c>
      <c r="C539" s="13">
        <v>0</v>
      </c>
      <c r="D539" s="13">
        <f t="shared" si="32"/>
        <v>-0.86656870577752088</v>
      </c>
      <c r="E539" s="13">
        <f t="shared" si="33"/>
        <v>-0.86656870577752088</v>
      </c>
      <c r="F539" s="13">
        <f t="shared" si="34"/>
        <v>0.29596878420904271</v>
      </c>
      <c r="G539" s="13">
        <f t="shared" si="35"/>
        <v>-0.35093258319495529</v>
      </c>
    </row>
    <row r="540" spans="1:7" x14ac:dyDescent="0.2">
      <c r="A540" s="13" t="s">
        <v>811</v>
      </c>
      <c r="B540" s="15">
        <v>16.793976728268309</v>
      </c>
      <c r="C540" s="13">
        <v>0</v>
      </c>
      <c r="D540" s="13">
        <f t="shared" si="32"/>
        <v>-0.95235377410104149</v>
      </c>
      <c r="E540" s="13">
        <f t="shared" si="33"/>
        <v>-0.95235377410104149</v>
      </c>
      <c r="F540" s="13">
        <f t="shared" si="34"/>
        <v>0.27841170544589872</v>
      </c>
      <c r="G540" s="13">
        <f t="shared" si="35"/>
        <v>-0.32630053188122848</v>
      </c>
    </row>
    <row r="541" spans="1:7" x14ac:dyDescent="0.2">
      <c r="A541" s="13" t="s">
        <v>812</v>
      </c>
      <c r="B541" s="15">
        <v>15.832991101984941</v>
      </c>
      <c r="C541" s="13">
        <v>0</v>
      </c>
      <c r="D541" s="13">
        <f t="shared" si="32"/>
        <v>-0.86940457580474484</v>
      </c>
      <c r="E541" s="13">
        <f t="shared" si="33"/>
        <v>-0.86940457580474484</v>
      </c>
      <c r="F541" s="13">
        <f t="shared" si="34"/>
        <v>0.29537821249394741</v>
      </c>
      <c r="G541" s="13">
        <f t="shared" si="35"/>
        <v>-0.35009409174487643</v>
      </c>
    </row>
    <row r="542" spans="1:7" x14ac:dyDescent="0.2">
      <c r="A542" s="13" t="s">
        <v>813</v>
      </c>
      <c r="B542" s="15">
        <v>19.329226557152634</v>
      </c>
      <c r="C542" s="13">
        <v>0</v>
      </c>
      <c r="D542" s="13">
        <f t="shared" si="32"/>
        <v>-1.1711884112018129</v>
      </c>
      <c r="E542" s="13">
        <f t="shared" si="33"/>
        <v>-1.1711884112018129</v>
      </c>
      <c r="F542" s="13">
        <f t="shared" si="34"/>
        <v>0.23664024054295082</v>
      </c>
      <c r="G542" s="13">
        <f t="shared" si="35"/>
        <v>-0.27002585232515125</v>
      </c>
    </row>
    <row r="543" spans="1:7" x14ac:dyDescent="0.2">
      <c r="A543" s="13" t="s">
        <v>814</v>
      </c>
      <c r="B543" s="15">
        <v>19.055441478439427</v>
      </c>
      <c r="C543" s="13">
        <v>0</v>
      </c>
      <c r="D543" s="13">
        <f t="shared" si="32"/>
        <v>-1.1475561609749481</v>
      </c>
      <c r="E543" s="13">
        <f t="shared" si="33"/>
        <v>-1.1475561609749481</v>
      </c>
      <c r="F543" s="13">
        <f t="shared" si="34"/>
        <v>0.24093574328032941</v>
      </c>
      <c r="G543" s="13">
        <f t="shared" si="35"/>
        <v>-0.27566884546022719</v>
      </c>
    </row>
    <row r="544" spans="1:7" x14ac:dyDescent="0.2">
      <c r="A544" s="13" t="s">
        <v>815</v>
      </c>
      <c r="B544" s="15">
        <v>16.580424366872005</v>
      </c>
      <c r="C544" s="13">
        <v>0</v>
      </c>
      <c r="D544" s="13">
        <f t="shared" si="32"/>
        <v>-0.93392061892408673</v>
      </c>
      <c r="E544" s="13">
        <f t="shared" si="33"/>
        <v>-0.93392061892408673</v>
      </c>
      <c r="F544" s="13">
        <f t="shared" si="34"/>
        <v>0.28212998331412781</v>
      </c>
      <c r="G544" s="13">
        <f t="shared" si="35"/>
        <v>-0.33146676157921823</v>
      </c>
    </row>
    <row r="545" spans="1:7" x14ac:dyDescent="0.2">
      <c r="A545" s="13" t="s">
        <v>816</v>
      </c>
      <c r="B545" s="15">
        <v>16.254620123203285</v>
      </c>
      <c r="C545" s="13">
        <v>0</v>
      </c>
      <c r="D545" s="13">
        <f t="shared" si="32"/>
        <v>-0.90579824115411722</v>
      </c>
      <c r="E545" s="13">
        <f t="shared" si="33"/>
        <v>-0.90579824115411722</v>
      </c>
      <c r="F545" s="13">
        <f t="shared" si="34"/>
        <v>0.28786041600142537</v>
      </c>
      <c r="G545" s="13">
        <f t="shared" si="35"/>
        <v>-0.33948134184264128</v>
      </c>
    </row>
    <row r="546" spans="1:7" x14ac:dyDescent="0.2">
      <c r="A546" s="13" t="s">
        <v>817</v>
      </c>
      <c r="B546" s="15">
        <v>18.918548939082822</v>
      </c>
      <c r="C546" s="13">
        <v>0</v>
      </c>
      <c r="D546" s="13">
        <f t="shared" si="32"/>
        <v>-1.1357400358615155</v>
      </c>
      <c r="E546" s="13">
        <f t="shared" si="33"/>
        <v>-1.1357400358615155</v>
      </c>
      <c r="F546" s="13">
        <f t="shared" si="34"/>
        <v>0.24310335385146858</v>
      </c>
      <c r="G546" s="13">
        <f t="shared" si="35"/>
        <v>-0.27852856571325546</v>
      </c>
    </row>
    <row r="547" spans="1:7" x14ac:dyDescent="0.2">
      <c r="A547" s="13" t="s">
        <v>818</v>
      </c>
      <c r="B547" s="15">
        <v>19.06365503080082</v>
      </c>
      <c r="C547" s="13">
        <v>0</v>
      </c>
      <c r="D547" s="13">
        <f t="shared" si="32"/>
        <v>-1.1482651284817538</v>
      </c>
      <c r="E547" s="13">
        <f t="shared" si="33"/>
        <v>-1.1482651284817538</v>
      </c>
      <c r="F547" s="13">
        <f t="shared" si="34"/>
        <v>0.24080610706932096</v>
      </c>
      <c r="G547" s="13">
        <f t="shared" si="35"/>
        <v>-0.27549807580375818</v>
      </c>
    </row>
    <row r="548" spans="1:7" x14ac:dyDescent="0.2">
      <c r="A548" s="13" t="s">
        <v>819</v>
      </c>
      <c r="B548" s="15">
        <v>21.393566050650239</v>
      </c>
      <c r="C548" s="13">
        <v>0</v>
      </c>
      <c r="D548" s="13">
        <f t="shared" si="32"/>
        <v>-1.3493755779123766</v>
      </c>
      <c r="E548" s="13">
        <f t="shared" si="33"/>
        <v>-1.3493755779123766</v>
      </c>
      <c r="F548" s="13">
        <f t="shared" si="34"/>
        <v>0.20597247591971174</v>
      </c>
      <c r="G548" s="13">
        <f t="shared" si="35"/>
        <v>-0.23063715324729731</v>
      </c>
    </row>
    <row r="549" spans="1:7" x14ac:dyDescent="0.2">
      <c r="A549" s="13" t="s">
        <v>820</v>
      </c>
      <c r="B549" s="15">
        <v>15.570157426420261</v>
      </c>
      <c r="C549" s="13">
        <v>0</v>
      </c>
      <c r="D549" s="13">
        <f t="shared" si="32"/>
        <v>-0.84671761558695424</v>
      </c>
      <c r="E549" s="13">
        <f t="shared" si="33"/>
        <v>-0.84671761558695424</v>
      </c>
      <c r="F549" s="13">
        <f t="shared" si="34"/>
        <v>0.30012186554700315</v>
      </c>
      <c r="G549" s="13">
        <f t="shared" si="35"/>
        <v>-0.35684905273336487</v>
      </c>
    </row>
    <row r="550" spans="1:7" x14ac:dyDescent="0.2">
      <c r="A550" s="13" t="s">
        <v>821</v>
      </c>
      <c r="B550" s="15">
        <v>17.289527720739219</v>
      </c>
      <c r="C550" s="13">
        <v>0</v>
      </c>
      <c r="D550" s="13">
        <f t="shared" si="32"/>
        <v>-0.99512814701166752</v>
      </c>
      <c r="E550" s="13">
        <f t="shared" si="33"/>
        <v>-0.99512814701166752</v>
      </c>
      <c r="F550" s="13">
        <f t="shared" si="34"/>
        <v>0.26990036337291662</v>
      </c>
      <c r="G550" s="13">
        <f t="shared" si="35"/>
        <v>-0.3145742656231611</v>
      </c>
    </row>
    <row r="551" spans="1:7" x14ac:dyDescent="0.2">
      <c r="A551" s="13" t="s">
        <v>822</v>
      </c>
      <c r="B551" s="15">
        <v>16.427104722792606</v>
      </c>
      <c r="C551" s="13">
        <v>0</v>
      </c>
      <c r="D551" s="13">
        <f t="shared" si="32"/>
        <v>-0.92068655879704209</v>
      </c>
      <c r="E551" s="13">
        <f t="shared" si="33"/>
        <v>-0.92068655879704209</v>
      </c>
      <c r="F551" s="13">
        <f t="shared" si="34"/>
        <v>0.28481802386764882</v>
      </c>
      <c r="G551" s="13">
        <f t="shared" si="35"/>
        <v>-0.33521825659761417</v>
      </c>
    </row>
    <row r="552" spans="1:7" x14ac:dyDescent="0.2">
      <c r="A552" s="13" t="s">
        <v>823</v>
      </c>
      <c r="B552" s="15">
        <v>17.579739904175224</v>
      </c>
      <c r="C552" s="13">
        <v>0</v>
      </c>
      <c r="D552" s="13">
        <f t="shared" si="32"/>
        <v>-1.0201783322521447</v>
      </c>
      <c r="E552" s="13">
        <f t="shared" si="33"/>
        <v>-1.0201783322521447</v>
      </c>
      <c r="F552" s="13">
        <f t="shared" si="34"/>
        <v>0.26499266502821678</v>
      </c>
      <c r="G552" s="13">
        <f t="shared" si="35"/>
        <v>-0.30787480026564928</v>
      </c>
    </row>
    <row r="553" spans="1:7" x14ac:dyDescent="0.2">
      <c r="A553" s="13" t="s">
        <v>824</v>
      </c>
      <c r="B553" s="15">
        <v>17.664613278576319</v>
      </c>
      <c r="C553" s="13">
        <v>0</v>
      </c>
      <c r="D553" s="13">
        <f t="shared" si="32"/>
        <v>-1.0275043298224729</v>
      </c>
      <c r="E553" s="13">
        <f t="shared" si="33"/>
        <v>-1.0275043298224729</v>
      </c>
      <c r="F553" s="13">
        <f t="shared" si="34"/>
        <v>0.26356822787955114</v>
      </c>
      <c r="G553" s="13">
        <f t="shared" si="35"/>
        <v>-0.30593868536050184</v>
      </c>
    </row>
    <row r="554" spans="1:7" x14ac:dyDescent="0.2">
      <c r="A554" s="13" t="s">
        <v>825</v>
      </c>
      <c r="B554" s="15">
        <v>16.147843942505133</v>
      </c>
      <c r="C554" s="13">
        <v>0</v>
      </c>
      <c r="D554" s="13">
        <f t="shared" si="32"/>
        <v>-0.89658166356563984</v>
      </c>
      <c r="E554" s="13">
        <f t="shared" si="33"/>
        <v>-0.89658166356563984</v>
      </c>
      <c r="F554" s="13">
        <f t="shared" si="34"/>
        <v>0.28975347279135411</v>
      </c>
      <c r="G554" s="13">
        <f t="shared" si="35"/>
        <v>-0.34214314779355504</v>
      </c>
    </row>
    <row r="555" spans="1:7" x14ac:dyDescent="0.2">
      <c r="A555" s="13" t="s">
        <v>826</v>
      </c>
      <c r="B555" s="15">
        <v>17.49760438056126</v>
      </c>
      <c r="C555" s="13">
        <v>0</v>
      </c>
      <c r="D555" s="13">
        <f t="shared" si="32"/>
        <v>-1.0130886571840851</v>
      </c>
      <c r="E555" s="13">
        <f t="shared" si="33"/>
        <v>-1.0130886571840851</v>
      </c>
      <c r="F555" s="13">
        <f t="shared" si="34"/>
        <v>0.26637583078238569</v>
      </c>
      <c r="G555" s="13">
        <f t="shared" si="35"/>
        <v>-0.30975841253895092</v>
      </c>
    </row>
    <row r="556" spans="1:7" x14ac:dyDescent="0.2">
      <c r="A556" s="13" t="s">
        <v>827</v>
      </c>
      <c r="B556" s="15">
        <v>18.343600273785079</v>
      </c>
      <c r="C556" s="13">
        <v>0</v>
      </c>
      <c r="D556" s="13">
        <f t="shared" si="32"/>
        <v>-1.0861123103850985</v>
      </c>
      <c r="E556" s="13">
        <f t="shared" si="33"/>
        <v>-1.0861123103850985</v>
      </c>
      <c r="F556" s="13">
        <f t="shared" si="34"/>
        <v>0.25235106237260929</v>
      </c>
      <c r="G556" s="13">
        <f t="shared" si="35"/>
        <v>-0.29082174590241355</v>
      </c>
    </row>
    <row r="557" spans="1:7" x14ac:dyDescent="0.2">
      <c r="A557" s="13" t="s">
        <v>828</v>
      </c>
      <c r="B557" s="15">
        <v>17.026694045174537</v>
      </c>
      <c r="C557" s="13">
        <v>0</v>
      </c>
      <c r="D557" s="13">
        <f t="shared" si="32"/>
        <v>-0.97244118679387692</v>
      </c>
      <c r="E557" s="13">
        <f t="shared" si="33"/>
        <v>-0.97244118679387692</v>
      </c>
      <c r="F557" s="13">
        <f t="shared" si="34"/>
        <v>0.27439418939936783</v>
      </c>
      <c r="G557" s="13">
        <f t="shared" si="35"/>
        <v>-0.32074837221901792</v>
      </c>
    </row>
    <row r="558" spans="1:7" x14ac:dyDescent="0.2">
      <c r="A558" s="13" t="s">
        <v>829</v>
      </c>
      <c r="B558" s="15">
        <v>18.182067077344286</v>
      </c>
      <c r="C558" s="13">
        <v>0</v>
      </c>
      <c r="D558" s="13">
        <f t="shared" si="32"/>
        <v>-1.0721692827512481</v>
      </c>
      <c r="E558" s="13">
        <f t="shared" si="33"/>
        <v>-1.0721692827512481</v>
      </c>
      <c r="F558" s="13">
        <f t="shared" si="34"/>
        <v>0.25499076551449484</v>
      </c>
      <c r="G558" s="13">
        <f t="shared" si="35"/>
        <v>-0.29435866539684113</v>
      </c>
    </row>
    <row r="559" spans="1:7" x14ac:dyDescent="0.2">
      <c r="A559" s="13" t="s">
        <v>830</v>
      </c>
      <c r="B559" s="15">
        <v>16.202600958247775</v>
      </c>
      <c r="C559" s="13">
        <v>0</v>
      </c>
      <c r="D559" s="13">
        <f t="shared" si="32"/>
        <v>-0.90130811361101282</v>
      </c>
      <c r="E559" s="13">
        <f t="shared" si="33"/>
        <v>-0.90130811361101282</v>
      </c>
      <c r="F559" s="13">
        <f t="shared" si="34"/>
        <v>0.28878175382290183</v>
      </c>
      <c r="G559" s="13">
        <f t="shared" si="35"/>
        <v>-0.34077593963192909</v>
      </c>
    </row>
    <row r="560" spans="1:7" x14ac:dyDescent="0.2">
      <c r="A560" s="13" t="s">
        <v>831</v>
      </c>
      <c r="B560" s="15">
        <v>22.165639972621491</v>
      </c>
      <c r="C560" s="13">
        <v>1</v>
      </c>
      <c r="D560" s="13">
        <f t="shared" si="32"/>
        <v>-1.4160185235521363</v>
      </c>
      <c r="E560" s="13">
        <f t="shared" si="33"/>
        <v>-1.4160185235521363</v>
      </c>
      <c r="F560" s="13">
        <f t="shared" si="34"/>
        <v>0.19528651238782463</v>
      </c>
      <c r="G560" s="13">
        <f t="shared" si="35"/>
        <v>-1.6332875044785655</v>
      </c>
    </row>
    <row r="561" spans="1:7" x14ac:dyDescent="0.2">
      <c r="A561" s="13" t="s">
        <v>832</v>
      </c>
      <c r="B561" s="15">
        <v>18.414784394250514</v>
      </c>
      <c r="C561" s="13">
        <v>1</v>
      </c>
      <c r="D561" s="13">
        <f t="shared" si="32"/>
        <v>-1.0922566954440835</v>
      </c>
      <c r="E561" s="13">
        <f t="shared" si="33"/>
        <v>-1.0922566954440835</v>
      </c>
      <c r="F561" s="13">
        <f t="shared" si="34"/>
        <v>0.25119356616706917</v>
      </c>
      <c r="G561" s="13">
        <f t="shared" si="35"/>
        <v>-1.381531457108337</v>
      </c>
    </row>
    <row r="562" spans="1:7" x14ac:dyDescent="0.2">
      <c r="A562" s="13" t="s">
        <v>833</v>
      </c>
      <c r="B562" s="15">
        <v>16.167008898015059</v>
      </c>
      <c r="C562" s="13">
        <v>0</v>
      </c>
      <c r="D562" s="13">
        <f t="shared" si="32"/>
        <v>-0.89823592108152028</v>
      </c>
      <c r="E562" s="13">
        <f t="shared" si="33"/>
        <v>-0.89823592108152028</v>
      </c>
      <c r="F562" s="13">
        <f t="shared" si="34"/>
        <v>0.28941315099573367</v>
      </c>
      <c r="G562" s="13">
        <f t="shared" si="35"/>
        <v>-0.34166410245604223</v>
      </c>
    </row>
    <row r="563" spans="1:7" x14ac:dyDescent="0.2">
      <c r="A563" s="13" t="s">
        <v>834</v>
      </c>
      <c r="B563" s="15">
        <v>15.909650924024641</v>
      </c>
      <c r="C563" s="13">
        <v>0</v>
      </c>
      <c r="D563" s="13">
        <f t="shared" si="32"/>
        <v>-0.87602160586826705</v>
      </c>
      <c r="E563" s="13">
        <f t="shared" si="33"/>
        <v>-0.87602160586826705</v>
      </c>
      <c r="F563" s="13">
        <f t="shared" si="34"/>
        <v>0.29400287773493911</v>
      </c>
      <c r="G563" s="13">
        <f t="shared" si="35"/>
        <v>-0.34814411760901404</v>
      </c>
    </row>
    <row r="564" spans="1:7" x14ac:dyDescent="0.2">
      <c r="A564" s="13" t="s">
        <v>835</v>
      </c>
      <c r="B564" s="15">
        <v>16.167008898015059</v>
      </c>
      <c r="C564" s="13">
        <v>0</v>
      </c>
      <c r="D564" s="13">
        <f t="shared" si="32"/>
        <v>-0.89823592108152028</v>
      </c>
      <c r="E564" s="13">
        <f t="shared" si="33"/>
        <v>-0.89823592108152028</v>
      </c>
      <c r="F564" s="13">
        <f t="shared" si="34"/>
        <v>0.28941315099573367</v>
      </c>
      <c r="G564" s="13">
        <f t="shared" si="35"/>
        <v>-0.34166410245604223</v>
      </c>
    </row>
    <row r="565" spans="1:7" x14ac:dyDescent="0.2">
      <c r="A565" s="13" t="s">
        <v>836</v>
      </c>
      <c r="B565" s="15">
        <v>16.470910335386723</v>
      </c>
      <c r="C565" s="13">
        <v>0</v>
      </c>
      <c r="D565" s="13">
        <f t="shared" si="32"/>
        <v>-0.92446771883334078</v>
      </c>
      <c r="E565" s="13">
        <f t="shared" si="33"/>
        <v>-0.92446771883334078</v>
      </c>
      <c r="F565" s="13">
        <f t="shared" si="34"/>
        <v>0.28404844105957228</v>
      </c>
      <c r="G565" s="13">
        <f t="shared" si="35"/>
        <v>-0.33414276942133614</v>
      </c>
    </row>
    <row r="566" spans="1:7" x14ac:dyDescent="0.2">
      <c r="A566" s="13" t="s">
        <v>837</v>
      </c>
      <c r="B566" s="15">
        <v>22.072553045858999</v>
      </c>
      <c r="C566" s="13">
        <v>0</v>
      </c>
      <c r="D566" s="13">
        <f t="shared" si="32"/>
        <v>-1.4079835584750022</v>
      </c>
      <c r="E566" s="13">
        <f t="shared" si="33"/>
        <v>-1.4079835584750022</v>
      </c>
      <c r="F566" s="13">
        <f t="shared" si="34"/>
        <v>0.19655229695174709</v>
      </c>
      <c r="G566" s="13">
        <f t="shared" si="35"/>
        <v>-0.2188431823593078</v>
      </c>
    </row>
    <row r="567" spans="1:7" x14ac:dyDescent="0.2">
      <c r="A567" s="13" t="s">
        <v>838</v>
      </c>
      <c r="B567" s="15">
        <v>17.831622176591377</v>
      </c>
      <c r="C567" s="13">
        <v>0</v>
      </c>
      <c r="D567" s="13">
        <f t="shared" si="32"/>
        <v>-1.0419200024608608</v>
      </c>
      <c r="E567" s="13">
        <f t="shared" si="33"/>
        <v>-1.0419200024608608</v>
      </c>
      <c r="F567" s="13">
        <f t="shared" si="34"/>
        <v>0.26077969807439427</v>
      </c>
      <c r="G567" s="13">
        <f t="shared" si="35"/>
        <v>-0.30215929430561311</v>
      </c>
    </row>
    <row r="568" spans="1:7" x14ac:dyDescent="0.2">
      <c r="A568" s="13" t="s">
        <v>839</v>
      </c>
      <c r="B568" s="15">
        <v>21.289527720739219</v>
      </c>
      <c r="C568" s="13">
        <v>0</v>
      </c>
      <c r="D568" s="13">
        <f t="shared" si="32"/>
        <v>-1.3403953228261678</v>
      </c>
      <c r="E568" s="13">
        <f t="shared" si="33"/>
        <v>-1.3403953228261678</v>
      </c>
      <c r="F568" s="13">
        <f t="shared" si="34"/>
        <v>0.20744505538252941</v>
      </c>
      <c r="G568" s="13">
        <f t="shared" si="35"/>
        <v>-0.23249344488636967</v>
      </c>
    </row>
    <row r="569" spans="1:7" x14ac:dyDescent="0.2">
      <c r="A569" s="13" t="s">
        <v>840</v>
      </c>
      <c r="B569" s="15">
        <v>16.167008898015059</v>
      </c>
      <c r="C569" s="13">
        <v>0</v>
      </c>
      <c r="D569" s="13">
        <f t="shared" si="32"/>
        <v>-0.89823592108152028</v>
      </c>
      <c r="E569" s="13">
        <f t="shared" si="33"/>
        <v>-0.89823592108152028</v>
      </c>
      <c r="F569" s="13">
        <f t="shared" si="34"/>
        <v>0.28941315099573367</v>
      </c>
      <c r="G569" s="13">
        <f t="shared" si="35"/>
        <v>-0.34166410245604223</v>
      </c>
    </row>
    <row r="570" spans="1:7" x14ac:dyDescent="0.2">
      <c r="A570" s="13" t="s">
        <v>841</v>
      </c>
      <c r="B570" s="15">
        <v>17.949349760438057</v>
      </c>
      <c r="C570" s="13">
        <v>0</v>
      </c>
      <c r="D570" s="13">
        <f t="shared" si="32"/>
        <v>-1.0520818700584127</v>
      </c>
      <c r="E570" s="13">
        <f t="shared" si="33"/>
        <v>-1.0520818700584127</v>
      </c>
      <c r="F570" s="13">
        <f t="shared" si="34"/>
        <v>0.25882552506010437</v>
      </c>
      <c r="G570" s="13">
        <f t="shared" si="35"/>
        <v>-0.29951922264381931</v>
      </c>
    </row>
    <row r="571" spans="1:7" x14ac:dyDescent="0.2">
      <c r="A571" s="13" t="s">
        <v>842</v>
      </c>
      <c r="B571" s="15">
        <v>16.251882272416154</v>
      </c>
      <c r="C571" s="13">
        <v>0</v>
      </c>
      <c r="D571" s="13">
        <f t="shared" si="32"/>
        <v>-0.90556191865184865</v>
      </c>
      <c r="E571" s="13">
        <f t="shared" si="33"/>
        <v>-0.90556191865184865</v>
      </c>
      <c r="F571" s="13">
        <f t="shared" si="34"/>
        <v>0.28790886378605063</v>
      </c>
      <c r="G571" s="13">
        <f t="shared" si="35"/>
        <v>-0.33954937546101005</v>
      </c>
    </row>
    <row r="572" spans="1:7" x14ac:dyDescent="0.2">
      <c r="A572" s="13" t="s">
        <v>843</v>
      </c>
      <c r="B572" s="15">
        <v>16.213552361396303</v>
      </c>
      <c r="C572" s="13">
        <v>0</v>
      </c>
      <c r="D572" s="13">
        <f t="shared" si="32"/>
        <v>-0.90225340362008732</v>
      </c>
      <c r="E572" s="13">
        <f t="shared" si="33"/>
        <v>-0.90225340362008732</v>
      </c>
      <c r="F572" s="13">
        <f t="shared" si="34"/>
        <v>0.28858764245447049</v>
      </c>
      <c r="G572" s="13">
        <f t="shared" si="35"/>
        <v>-0.34050304887711463</v>
      </c>
    </row>
    <row r="573" spans="1:7" x14ac:dyDescent="0.2">
      <c r="A573" s="13" t="s">
        <v>844</v>
      </c>
      <c r="B573" s="15">
        <v>17.779603011635867</v>
      </c>
      <c r="C573" s="13">
        <v>0</v>
      </c>
      <c r="D573" s="13">
        <f t="shared" si="32"/>
        <v>-1.0374298749177564</v>
      </c>
      <c r="E573" s="13">
        <f t="shared" si="33"/>
        <v>-1.0374298749177564</v>
      </c>
      <c r="F573" s="13">
        <f t="shared" si="34"/>
        <v>0.26164620562267377</v>
      </c>
      <c r="G573" s="13">
        <f t="shared" si="35"/>
        <v>-0.30333217308006039</v>
      </c>
    </row>
    <row r="574" spans="1:7" x14ac:dyDescent="0.2">
      <c r="A574" s="13" t="s">
        <v>845</v>
      </c>
      <c r="B574" s="15">
        <v>22.918548939082822</v>
      </c>
      <c r="C574" s="13">
        <v>0</v>
      </c>
      <c r="D574" s="13">
        <f t="shared" si="32"/>
        <v>-1.4810072116760158</v>
      </c>
      <c r="E574" s="13">
        <f t="shared" si="33"/>
        <v>-1.4810072116760158</v>
      </c>
      <c r="F574" s="13">
        <f t="shared" si="34"/>
        <v>0.18527533412016545</v>
      </c>
      <c r="G574" s="13">
        <f t="shared" si="35"/>
        <v>-0.20490505609606788</v>
      </c>
    </row>
    <row r="575" spans="1:7" x14ac:dyDescent="0.2">
      <c r="A575" s="13" t="s">
        <v>846</v>
      </c>
      <c r="B575" s="15">
        <v>16.550308008213552</v>
      </c>
      <c r="C575" s="13">
        <v>0</v>
      </c>
      <c r="D575" s="13">
        <f t="shared" si="32"/>
        <v>-0.93132107139913156</v>
      </c>
      <c r="E575" s="13">
        <f t="shared" si="33"/>
        <v>-0.93132107139913156</v>
      </c>
      <c r="F575" s="13">
        <f t="shared" si="34"/>
        <v>0.28265677463701339</v>
      </c>
      <c r="G575" s="13">
        <f t="shared" si="35"/>
        <v>-0.33220085645948955</v>
      </c>
    </row>
    <row r="576" spans="1:7" x14ac:dyDescent="0.2">
      <c r="A576" s="13" t="s">
        <v>847</v>
      </c>
      <c r="B576" s="15">
        <v>16.260095824777551</v>
      </c>
      <c r="C576" s="13">
        <v>0</v>
      </c>
      <c r="D576" s="13">
        <f t="shared" si="32"/>
        <v>-0.90627088615865459</v>
      </c>
      <c r="E576" s="13">
        <f t="shared" si="33"/>
        <v>-0.90627088615865459</v>
      </c>
      <c r="F576" s="13">
        <f t="shared" si="34"/>
        <v>0.28776353500516672</v>
      </c>
      <c r="G576" s="13">
        <f t="shared" si="35"/>
        <v>-0.33934530895093906</v>
      </c>
    </row>
    <row r="577" spans="1:7" x14ac:dyDescent="0.2">
      <c r="A577" s="13" t="s">
        <v>848</v>
      </c>
      <c r="B577" s="15">
        <v>16.396988364134156</v>
      </c>
      <c r="C577" s="13">
        <v>0</v>
      </c>
      <c r="D577" s="13">
        <f t="shared" si="32"/>
        <v>-0.91808701127208714</v>
      </c>
      <c r="E577" s="13">
        <f t="shared" si="33"/>
        <v>-0.91808701127208714</v>
      </c>
      <c r="F577" s="13">
        <f t="shared" si="34"/>
        <v>0.2853478392320723</v>
      </c>
      <c r="G577" s="13">
        <f t="shared" si="35"/>
        <v>-0.3359593430984868</v>
      </c>
    </row>
    <row r="578" spans="1:7" x14ac:dyDescent="0.2">
      <c r="A578" s="13" t="s">
        <v>849</v>
      </c>
      <c r="B578" s="15">
        <v>16.791238877481177</v>
      </c>
      <c r="C578" s="13">
        <v>0</v>
      </c>
      <c r="D578" s="13">
        <f t="shared" ref="D578:D641" si="36">$J$2+$J$3*B578</f>
        <v>-0.95211745159877292</v>
      </c>
      <c r="E578" s="13">
        <f t="shared" si="33"/>
        <v>-0.95211745159877292</v>
      </c>
      <c r="F578" s="13">
        <f t="shared" si="34"/>
        <v>0.27845918479840009</v>
      </c>
      <c r="G578" s="13">
        <f t="shared" si="35"/>
        <v>-0.32636633244224211</v>
      </c>
    </row>
    <row r="579" spans="1:7" x14ac:dyDescent="0.2">
      <c r="A579" s="13" t="s">
        <v>850</v>
      </c>
      <c r="B579" s="15">
        <v>17.768651608487339</v>
      </c>
      <c r="C579" s="13">
        <v>0</v>
      </c>
      <c r="D579" s="13">
        <f t="shared" si="36"/>
        <v>-1.0364845849086817</v>
      </c>
      <c r="E579" s="13">
        <f t="shared" ref="E579:E642" si="37">MIN(MAX(D579,-35),35)</f>
        <v>-1.0364845849086817</v>
      </c>
      <c r="F579" s="13">
        <f t="shared" ref="F579:F642" si="38">1/(1+EXP(-E579))</f>
        <v>0.26182886494872315</v>
      </c>
      <c r="G579" s="13">
        <f t="shared" ref="G579:G642" si="39">C579*LN(F579)+(1-C579)*LN(1-F579)</f>
        <v>-0.30357959095068426</v>
      </c>
    </row>
    <row r="580" spans="1:7" x14ac:dyDescent="0.2">
      <c r="A580" s="13" t="s">
        <v>851</v>
      </c>
      <c r="B580" s="15">
        <v>23.000684462696782</v>
      </c>
      <c r="C580" s="13">
        <v>0</v>
      </c>
      <c r="D580" s="13">
        <f t="shared" si="36"/>
        <v>-1.4880968867440751</v>
      </c>
      <c r="E580" s="13">
        <f t="shared" si="37"/>
        <v>-1.4880968867440751</v>
      </c>
      <c r="F580" s="13">
        <f t="shared" si="38"/>
        <v>0.18420754614387777</v>
      </c>
      <c r="G580" s="13">
        <f t="shared" si="39"/>
        <v>-0.20359530213395588</v>
      </c>
    </row>
    <row r="581" spans="1:7" x14ac:dyDescent="0.2">
      <c r="A581" s="13" t="s">
        <v>852</v>
      </c>
      <c r="B581" s="15">
        <v>17.32785763175907</v>
      </c>
      <c r="C581" s="13">
        <v>0</v>
      </c>
      <c r="D581" s="13">
        <f t="shared" si="36"/>
        <v>-0.99843666204342885</v>
      </c>
      <c r="E581" s="13">
        <f t="shared" si="37"/>
        <v>-0.99843666204342885</v>
      </c>
      <c r="F581" s="13">
        <f t="shared" si="38"/>
        <v>0.26924890327474915</v>
      </c>
      <c r="G581" s="13">
        <f t="shared" si="39"/>
        <v>-0.31368237417049044</v>
      </c>
    </row>
    <row r="582" spans="1:7" x14ac:dyDescent="0.2">
      <c r="A582" s="13" t="s">
        <v>853</v>
      </c>
      <c r="B582" s="15">
        <v>16.413415468856947</v>
      </c>
      <c r="C582" s="13">
        <v>0</v>
      </c>
      <c r="D582" s="13">
        <f t="shared" si="36"/>
        <v>-0.91950494628569901</v>
      </c>
      <c r="E582" s="13">
        <f t="shared" si="37"/>
        <v>-0.91950494628569901</v>
      </c>
      <c r="F582" s="13">
        <f t="shared" si="38"/>
        <v>0.28505877564309789</v>
      </c>
      <c r="G582" s="13">
        <f t="shared" si="39"/>
        <v>-0.33555494336367886</v>
      </c>
    </row>
    <row r="583" spans="1:7" x14ac:dyDescent="0.2">
      <c r="A583" s="13" t="s">
        <v>854</v>
      </c>
      <c r="B583" s="15">
        <v>16.388774811772759</v>
      </c>
      <c r="C583" s="13">
        <v>0</v>
      </c>
      <c r="D583" s="13">
        <f t="shared" si="36"/>
        <v>-0.9173780437652812</v>
      </c>
      <c r="E583" s="13">
        <f t="shared" si="37"/>
        <v>-0.9173780437652812</v>
      </c>
      <c r="F583" s="13">
        <f t="shared" si="38"/>
        <v>0.28549243703992006</v>
      </c>
      <c r="G583" s="13">
        <f t="shared" si="39"/>
        <v>-0.3361616966996141</v>
      </c>
    </row>
    <row r="584" spans="1:7" x14ac:dyDescent="0.2">
      <c r="A584" s="13" t="s">
        <v>855</v>
      </c>
      <c r="B584" s="15">
        <v>18.414784394250514</v>
      </c>
      <c r="C584" s="13">
        <v>0</v>
      </c>
      <c r="D584" s="13">
        <f t="shared" si="36"/>
        <v>-1.0922566954440835</v>
      </c>
      <c r="E584" s="13">
        <f t="shared" si="37"/>
        <v>-1.0922566954440835</v>
      </c>
      <c r="F584" s="13">
        <f t="shared" si="38"/>
        <v>0.25119356616706917</v>
      </c>
      <c r="G584" s="13">
        <f t="shared" si="39"/>
        <v>-0.28927476166425348</v>
      </c>
    </row>
    <row r="585" spans="1:7" x14ac:dyDescent="0.2">
      <c r="A585" s="13" t="s">
        <v>856</v>
      </c>
      <c r="B585" s="15">
        <v>20.832306639288159</v>
      </c>
      <c r="C585" s="13">
        <v>0</v>
      </c>
      <c r="D585" s="13">
        <f t="shared" si="36"/>
        <v>-1.3009294649473031</v>
      </c>
      <c r="E585" s="13">
        <f t="shared" si="37"/>
        <v>-1.3009294649473031</v>
      </c>
      <c r="F585" s="13">
        <f t="shared" si="38"/>
        <v>0.21400863108769302</v>
      </c>
      <c r="G585" s="13">
        <f t="shared" si="39"/>
        <v>-0.24080946764082162</v>
      </c>
    </row>
    <row r="586" spans="1:7" x14ac:dyDescent="0.2">
      <c r="A586" s="13" t="s">
        <v>857</v>
      </c>
      <c r="B586" s="15">
        <v>19.879534565366189</v>
      </c>
      <c r="C586" s="13">
        <v>0</v>
      </c>
      <c r="D586" s="13">
        <f t="shared" si="36"/>
        <v>-1.2186892341578124</v>
      </c>
      <c r="E586" s="13">
        <f t="shared" si="37"/>
        <v>-1.2186892341578124</v>
      </c>
      <c r="F586" s="13">
        <f t="shared" si="38"/>
        <v>0.22816720327011386</v>
      </c>
      <c r="G586" s="13">
        <f t="shared" si="39"/>
        <v>-0.25898733696196058</v>
      </c>
    </row>
    <row r="587" spans="1:7" x14ac:dyDescent="0.2">
      <c r="A587" s="13" t="s">
        <v>858</v>
      </c>
      <c r="B587" s="15">
        <v>18.628336755646817</v>
      </c>
      <c r="C587" s="13">
        <v>0</v>
      </c>
      <c r="D587" s="13">
        <f t="shared" si="36"/>
        <v>-1.1106898506210383</v>
      </c>
      <c r="E587" s="13">
        <f t="shared" si="37"/>
        <v>-1.1106898506210383</v>
      </c>
      <c r="F587" s="13">
        <f t="shared" si="38"/>
        <v>0.24774230145102066</v>
      </c>
      <c r="G587" s="13">
        <f t="shared" si="39"/>
        <v>-0.28467632949446703</v>
      </c>
    </row>
    <row r="588" spans="1:7" x14ac:dyDescent="0.2">
      <c r="A588" s="13" t="s">
        <v>859</v>
      </c>
      <c r="B588" s="15">
        <v>17.831622176591377</v>
      </c>
      <c r="C588" s="13">
        <v>0</v>
      </c>
      <c r="D588" s="13">
        <f t="shared" si="36"/>
        <v>-1.0419200024608608</v>
      </c>
      <c r="E588" s="13">
        <f t="shared" si="37"/>
        <v>-1.0419200024608608</v>
      </c>
      <c r="F588" s="13">
        <f t="shared" si="38"/>
        <v>0.26077969807439427</v>
      </c>
      <c r="G588" s="13">
        <f t="shared" si="39"/>
        <v>-0.30215929430561311</v>
      </c>
    </row>
    <row r="589" spans="1:7" x14ac:dyDescent="0.2">
      <c r="A589" s="13" t="s">
        <v>860</v>
      </c>
      <c r="B589" s="15">
        <v>20.878850102669404</v>
      </c>
      <c r="C589" s="13">
        <v>0</v>
      </c>
      <c r="D589" s="13">
        <f t="shared" si="36"/>
        <v>-1.3049469474858699</v>
      </c>
      <c r="E589" s="13">
        <f t="shared" si="37"/>
        <v>-1.3049469474858699</v>
      </c>
      <c r="F589" s="13">
        <f t="shared" si="38"/>
        <v>0.21333363108032646</v>
      </c>
      <c r="G589" s="13">
        <f t="shared" si="39"/>
        <v>-0.23995104812260301</v>
      </c>
    </row>
    <row r="590" spans="1:7" x14ac:dyDescent="0.2">
      <c r="A590" s="13" t="s">
        <v>861</v>
      </c>
      <c r="B590" s="15">
        <v>16.6652977412731</v>
      </c>
      <c r="C590" s="13">
        <v>0</v>
      </c>
      <c r="D590" s="13">
        <f t="shared" si="36"/>
        <v>-0.94124661649441488</v>
      </c>
      <c r="E590" s="13">
        <f t="shared" si="37"/>
        <v>-0.94124661649441488</v>
      </c>
      <c r="F590" s="13">
        <f t="shared" si="38"/>
        <v>0.28064860065252029</v>
      </c>
      <c r="G590" s="13">
        <f t="shared" si="39"/>
        <v>-0.32940530720665229</v>
      </c>
    </row>
    <row r="591" spans="1:7" x14ac:dyDescent="0.2">
      <c r="A591" s="13" t="s">
        <v>862</v>
      </c>
      <c r="B591" s="15">
        <v>17.204654346338124</v>
      </c>
      <c r="C591" s="13">
        <v>0</v>
      </c>
      <c r="D591" s="13">
        <f t="shared" si="36"/>
        <v>-0.98780214944133937</v>
      </c>
      <c r="E591" s="13">
        <f t="shared" si="37"/>
        <v>-0.98780214944133937</v>
      </c>
      <c r="F591" s="13">
        <f t="shared" si="38"/>
        <v>0.27134641280156824</v>
      </c>
      <c r="G591" s="13">
        <f t="shared" si="39"/>
        <v>-0.31655684893977887</v>
      </c>
    </row>
    <row r="592" spans="1:7" x14ac:dyDescent="0.2">
      <c r="A592" s="13" t="s">
        <v>863</v>
      </c>
      <c r="B592" s="15">
        <v>17.32785763175907</v>
      </c>
      <c r="C592" s="13">
        <v>0</v>
      </c>
      <c r="D592" s="13">
        <f t="shared" si="36"/>
        <v>-0.99843666204342885</v>
      </c>
      <c r="E592" s="13">
        <f t="shared" si="37"/>
        <v>-0.99843666204342885</v>
      </c>
      <c r="F592" s="13">
        <f t="shared" si="38"/>
        <v>0.26924890327474915</v>
      </c>
      <c r="G592" s="13">
        <f t="shared" si="39"/>
        <v>-0.31368237417049044</v>
      </c>
    </row>
    <row r="593" spans="1:7" x14ac:dyDescent="0.2">
      <c r="A593" s="13" t="s">
        <v>864</v>
      </c>
      <c r="B593" s="15">
        <v>18.135523613963038</v>
      </c>
      <c r="C593" s="13">
        <v>0</v>
      </c>
      <c r="D593" s="13">
        <f t="shared" si="36"/>
        <v>-1.0681518002126809</v>
      </c>
      <c r="E593" s="13">
        <f t="shared" si="37"/>
        <v>-1.0681518002126809</v>
      </c>
      <c r="F593" s="13">
        <f t="shared" si="38"/>
        <v>0.25575471952865053</v>
      </c>
      <c r="G593" s="13">
        <f t="shared" si="39"/>
        <v>-0.29538462042802432</v>
      </c>
    </row>
    <row r="594" spans="1:7" x14ac:dyDescent="0.2">
      <c r="A594" s="13" t="s">
        <v>865</v>
      </c>
      <c r="B594" s="15">
        <v>16.999315537303218</v>
      </c>
      <c r="C594" s="13">
        <v>0</v>
      </c>
      <c r="D594" s="13">
        <f t="shared" si="36"/>
        <v>-0.97007796177119054</v>
      </c>
      <c r="E594" s="13">
        <f t="shared" si="37"/>
        <v>-0.97007796177119054</v>
      </c>
      <c r="F594" s="13">
        <f t="shared" si="38"/>
        <v>0.27486496304820707</v>
      </c>
      <c r="G594" s="13">
        <f t="shared" si="39"/>
        <v>-0.32139738360676279</v>
      </c>
    </row>
    <row r="595" spans="1:7" x14ac:dyDescent="0.2">
      <c r="A595" s="13" t="s">
        <v>866</v>
      </c>
      <c r="B595" s="15">
        <v>18.715947980835043</v>
      </c>
      <c r="C595" s="13">
        <v>0</v>
      </c>
      <c r="D595" s="13">
        <f t="shared" si="36"/>
        <v>-1.118252170693635</v>
      </c>
      <c r="E595" s="13">
        <f t="shared" si="37"/>
        <v>-1.118252170693635</v>
      </c>
      <c r="F595" s="13">
        <f t="shared" si="38"/>
        <v>0.24633563184554319</v>
      </c>
      <c r="G595" s="13">
        <f t="shared" si="39"/>
        <v>-0.28280814514987285</v>
      </c>
    </row>
    <row r="596" spans="1:7" x14ac:dyDescent="0.2">
      <c r="A596" s="13" t="s">
        <v>867</v>
      </c>
      <c r="B596" s="15">
        <v>16.917180013689254</v>
      </c>
      <c r="C596" s="13">
        <v>0</v>
      </c>
      <c r="D596" s="13">
        <f t="shared" si="36"/>
        <v>-0.96298828670313097</v>
      </c>
      <c r="E596" s="13">
        <f t="shared" si="37"/>
        <v>-0.96298828670313097</v>
      </c>
      <c r="F596" s="13">
        <f t="shared" si="38"/>
        <v>0.27628028919225239</v>
      </c>
      <c r="G596" s="13">
        <f t="shared" si="39"/>
        <v>-0.32335110132267203</v>
      </c>
    </row>
    <row r="597" spans="1:7" x14ac:dyDescent="0.2">
      <c r="A597" s="13" t="s">
        <v>868</v>
      </c>
      <c r="B597" s="15">
        <v>21.251197809719372</v>
      </c>
      <c r="C597" s="13">
        <v>0</v>
      </c>
      <c r="D597" s="13">
        <f t="shared" si="36"/>
        <v>-1.3370868077944069</v>
      </c>
      <c r="E597" s="13">
        <f t="shared" si="37"/>
        <v>-1.3370868077944069</v>
      </c>
      <c r="F597" s="13">
        <f t="shared" si="38"/>
        <v>0.20798954016938204</v>
      </c>
      <c r="G597" s="13">
        <f t="shared" si="39"/>
        <v>-0.23318068039808018</v>
      </c>
    </row>
    <row r="598" spans="1:7" x14ac:dyDescent="0.2">
      <c r="A598" s="13" t="s">
        <v>869</v>
      </c>
      <c r="B598" s="15">
        <v>17.998631074606433</v>
      </c>
      <c r="C598" s="13">
        <v>0</v>
      </c>
      <c r="D598" s="13">
        <f t="shared" si="36"/>
        <v>-1.0563356750992483</v>
      </c>
      <c r="E598" s="13">
        <f t="shared" si="37"/>
        <v>-1.0563356750992483</v>
      </c>
      <c r="F598" s="13">
        <f t="shared" si="38"/>
        <v>0.25801033445264215</v>
      </c>
      <c r="G598" s="13">
        <f t="shared" si="39"/>
        <v>-0.29841996374549923</v>
      </c>
    </row>
    <row r="599" spans="1:7" x14ac:dyDescent="0.2">
      <c r="A599" s="13" t="s">
        <v>870</v>
      </c>
      <c r="B599" s="15">
        <v>20.3750855578371</v>
      </c>
      <c r="C599" s="13">
        <v>0</v>
      </c>
      <c r="D599" s="13">
        <f t="shared" si="36"/>
        <v>-1.2614636070684382</v>
      </c>
      <c r="E599" s="13">
        <f t="shared" si="37"/>
        <v>-1.2614636070684382</v>
      </c>
      <c r="F599" s="13">
        <f t="shared" si="38"/>
        <v>0.22072204331009487</v>
      </c>
      <c r="G599" s="13">
        <f t="shared" si="39"/>
        <v>-0.24938748457155388</v>
      </c>
    </row>
    <row r="600" spans="1:7" x14ac:dyDescent="0.2">
      <c r="A600" s="13" t="s">
        <v>871</v>
      </c>
      <c r="B600" s="15">
        <v>17.251197809719372</v>
      </c>
      <c r="C600" s="13">
        <v>0</v>
      </c>
      <c r="D600" s="13">
        <f t="shared" si="36"/>
        <v>-0.99181963197990664</v>
      </c>
      <c r="E600" s="13">
        <f t="shared" si="37"/>
        <v>-0.99181963197990664</v>
      </c>
      <c r="F600" s="13">
        <f t="shared" si="38"/>
        <v>0.27055281612352233</v>
      </c>
      <c r="G600" s="13">
        <f t="shared" si="39"/>
        <v>-0.31546831408382037</v>
      </c>
    </row>
    <row r="601" spans="1:7" x14ac:dyDescent="0.2">
      <c r="A601" s="13" t="s">
        <v>872</v>
      </c>
      <c r="B601" s="15">
        <v>20.999315537303218</v>
      </c>
      <c r="C601" s="13">
        <v>0</v>
      </c>
      <c r="D601" s="13">
        <f t="shared" si="36"/>
        <v>-1.3153451375856908</v>
      </c>
      <c r="E601" s="13">
        <f t="shared" si="37"/>
        <v>-1.3153451375856908</v>
      </c>
      <c r="F601" s="13">
        <f t="shared" si="38"/>
        <v>0.21159378376866658</v>
      </c>
      <c r="G601" s="13">
        <f t="shared" si="39"/>
        <v>-0.23774181911855508</v>
      </c>
    </row>
    <row r="602" spans="1:7" x14ac:dyDescent="0.2">
      <c r="A602" s="13" t="s">
        <v>873</v>
      </c>
      <c r="B602" s="15">
        <v>20.917180013689254</v>
      </c>
      <c r="C602" s="13">
        <v>0</v>
      </c>
      <c r="D602" s="13">
        <f t="shared" si="36"/>
        <v>-1.3082554625176313</v>
      </c>
      <c r="E602" s="13">
        <f t="shared" si="37"/>
        <v>-1.3082554625176313</v>
      </c>
      <c r="F602" s="13">
        <f t="shared" si="38"/>
        <v>0.21277891479176772</v>
      </c>
      <c r="G602" s="13">
        <f t="shared" si="39"/>
        <v>-0.23924614853137369</v>
      </c>
    </row>
    <row r="603" spans="1:7" x14ac:dyDescent="0.2">
      <c r="A603" s="13" t="s">
        <v>874</v>
      </c>
      <c r="B603" s="15">
        <v>17.475701574264203</v>
      </c>
      <c r="C603" s="13">
        <v>0</v>
      </c>
      <c r="D603" s="13">
        <f t="shared" si="36"/>
        <v>-1.0111980771659359</v>
      </c>
      <c r="E603" s="13">
        <f t="shared" si="37"/>
        <v>-1.0111980771659359</v>
      </c>
      <c r="F603" s="13">
        <f t="shared" si="38"/>
        <v>0.26674545059777227</v>
      </c>
      <c r="G603" s="13">
        <f t="shared" si="39"/>
        <v>-0.31026236670846397</v>
      </c>
    </row>
    <row r="604" spans="1:7" x14ac:dyDescent="0.2">
      <c r="A604" s="13" t="s">
        <v>875</v>
      </c>
      <c r="B604" s="15">
        <v>18.275154004106778</v>
      </c>
      <c r="C604" s="13">
        <v>0</v>
      </c>
      <c r="D604" s="13">
        <f t="shared" si="36"/>
        <v>-1.0802042478283824</v>
      </c>
      <c r="E604" s="13">
        <f t="shared" si="37"/>
        <v>-1.0802042478283824</v>
      </c>
      <c r="F604" s="13">
        <f t="shared" si="38"/>
        <v>0.25346736660302177</v>
      </c>
      <c r="G604" s="13">
        <f t="shared" si="39"/>
        <v>-0.2923159477581348</v>
      </c>
    </row>
    <row r="605" spans="1:7" x14ac:dyDescent="0.2">
      <c r="A605" s="13" t="s">
        <v>876</v>
      </c>
      <c r="B605" s="15">
        <v>18.609171800136892</v>
      </c>
      <c r="C605" s="13">
        <v>0</v>
      </c>
      <c r="D605" s="13">
        <f t="shared" si="36"/>
        <v>-1.1090355931051576</v>
      </c>
      <c r="E605" s="13">
        <f t="shared" si="37"/>
        <v>-1.1090355931051576</v>
      </c>
      <c r="F605" s="13">
        <f t="shared" si="38"/>
        <v>0.24805072753138471</v>
      </c>
      <c r="G605" s="13">
        <f t="shared" si="39"/>
        <v>-0.2850864141312609</v>
      </c>
    </row>
    <row r="606" spans="1:7" x14ac:dyDescent="0.2">
      <c r="A606" s="13" t="s">
        <v>877</v>
      </c>
      <c r="B606" s="15">
        <v>17.793292265571527</v>
      </c>
      <c r="C606" s="13">
        <v>0</v>
      </c>
      <c r="D606" s="13">
        <f t="shared" si="36"/>
        <v>-1.0386114874290995</v>
      </c>
      <c r="E606" s="13">
        <f t="shared" si="37"/>
        <v>-1.0386114874290995</v>
      </c>
      <c r="F606" s="13">
        <f t="shared" si="38"/>
        <v>0.26141799719220732</v>
      </c>
      <c r="G606" s="13">
        <f t="shared" si="39"/>
        <v>-0.30302314348958309</v>
      </c>
    </row>
    <row r="607" spans="1:7" x14ac:dyDescent="0.2">
      <c r="A607" s="13" t="s">
        <v>878</v>
      </c>
      <c r="B607" s="15">
        <v>20.999315537303218</v>
      </c>
      <c r="C607" s="13">
        <v>0</v>
      </c>
      <c r="D607" s="13">
        <f t="shared" si="36"/>
        <v>-1.3153451375856908</v>
      </c>
      <c r="E607" s="13">
        <f t="shared" si="37"/>
        <v>-1.3153451375856908</v>
      </c>
      <c r="F607" s="13">
        <f t="shared" si="38"/>
        <v>0.21159378376866658</v>
      </c>
      <c r="G607" s="13">
        <f t="shared" si="39"/>
        <v>-0.23774181911855508</v>
      </c>
    </row>
    <row r="608" spans="1:7" x14ac:dyDescent="0.2">
      <c r="A608" s="13" t="s">
        <v>879</v>
      </c>
      <c r="B608" s="15">
        <v>17.338809034907598</v>
      </c>
      <c r="C608" s="13">
        <v>0</v>
      </c>
      <c r="D608" s="13">
        <f t="shared" si="36"/>
        <v>-0.99938195205250335</v>
      </c>
      <c r="E608" s="13">
        <f t="shared" si="37"/>
        <v>-0.99938195205250335</v>
      </c>
      <c r="F608" s="13">
        <f t="shared" si="38"/>
        <v>0.26906295432346722</v>
      </c>
      <c r="G608" s="13">
        <f t="shared" si="39"/>
        <v>-0.3134279437665064</v>
      </c>
    </row>
    <row r="609" spans="1:7" x14ac:dyDescent="0.2">
      <c r="A609" s="13" t="s">
        <v>880</v>
      </c>
      <c r="B609" s="15">
        <v>21.664613278576319</v>
      </c>
      <c r="C609" s="13">
        <v>0</v>
      </c>
      <c r="D609" s="13">
        <f t="shared" si="36"/>
        <v>-1.3727715056369731</v>
      </c>
      <c r="E609" s="13">
        <f t="shared" si="37"/>
        <v>-1.3727715056369731</v>
      </c>
      <c r="F609" s="13">
        <f t="shared" si="38"/>
        <v>0.20217243703729876</v>
      </c>
      <c r="G609" s="13">
        <f t="shared" si="39"/>
        <v>-0.22586279139528842</v>
      </c>
    </row>
    <row r="610" spans="1:7" x14ac:dyDescent="0.2">
      <c r="A610" s="13" t="s">
        <v>881</v>
      </c>
      <c r="B610" s="15">
        <v>20.878850102669404</v>
      </c>
      <c r="C610" s="13">
        <v>1</v>
      </c>
      <c r="D610" s="13">
        <f t="shared" si="36"/>
        <v>-1.3049469474858699</v>
      </c>
      <c r="E610" s="13">
        <f t="shared" si="37"/>
        <v>-1.3049469474858699</v>
      </c>
      <c r="F610" s="13">
        <f t="shared" si="38"/>
        <v>0.21333363108032646</v>
      </c>
      <c r="G610" s="13">
        <f t="shared" si="39"/>
        <v>-1.544897995608473</v>
      </c>
    </row>
    <row r="611" spans="1:7" x14ac:dyDescent="0.2">
      <c r="A611" s="13" t="s">
        <v>882</v>
      </c>
      <c r="B611" s="15">
        <v>17.423682409308693</v>
      </c>
      <c r="C611" s="13">
        <v>0</v>
      </c>
      <c r="D611" s="13">
        <f t="shared" si="36"/>
        <v>-1.0067079496228315</v>
      </c>
      <c r="E611" s="13">
        <f t="shared" si="37"/>
        <v>-1.0067079496228315</v>
      </c>
      <c r="F611" s="13">
        <f t="shared" si="38"/>
        <v>0.26762460433755791</v>
      </c>
      <c r="G611" s="13">
        <f t="shared" si="39"/>
        <v>-0.31146206087163358</v>
      </c>
    </row>
    <row r="612" spans="1:7" x14ac:dyDescent="0.2">
      <c r="A612" s="13" t="s">
        <v>883</v>
      </c>
      <c r="B612" s="15">
        <v>19.06365503080082</v>
      </c>
      <c r="C612" s="13">
        <v>0</v>
      </c>
      <c r="D612" s="13">
        <f t="shared" si="36"/>
        <v>-1.1482651284817538</v>
      </c>
      <c r="E612" s="13">
        <f t="shared" si="37"/>
        <v>-1.1482651284817538</v>
      </c>
      <c r="F612" s="13">
        <f t="shared" si="38"/>
        <v>0.24080610706932096</v>
      </c>
      <c r="G612" s="13">
        <f t="shared" si="39"/>
        <v>-0.27549807580375818</v>
      </c>
    </row>
    <row r="613" spans="1:7" x14ac:dyDescent="0.2">
      <c r="A613" s="13" t="s">
        <v>884</v>
      </c>
      <c r="B613" s="15">
        <v>21.664613278576319</v>
      </c>
      <c r="C613" s="13">
        <v>0</v>
      </c>
      <c r="D613" s="13">
        <f t="shared" si="36"/>
        <v>-1.3727715056369731</v>
      </c>
      <c r="E613" s="13">
        <f t="shared" si="37"/>
        <v>-1.3727715056369731</v>
      </c>
      <c r="F613" s="13">
        <f t="shared" si="38"/>
        <v>0.20217243703729876</v>
      </c>
      <c r="G613" s="13">
        <f t="shared" si="39"/>
        <v>-0.22586279139528842</v>
      </c>
    </row>
    <row r="614" spans="1:7" x14ac:dyDescent="0.2">
      <c r="A614" s="13" t="s">
        <v>885</v>
      </c>
      <c r="B614" s="15">
        <v>17.664613278576319</v>
      </c>
      <c r="C614" s="13">
        <v>0</v>
      </c>
      <c r="D614" s="13">
        <f t="shared" si="36"/>
        <v>-1.0275043298224729</v>
      </c>
      <c r="E614" s="13">
        <f t="shared" si="37"/>
        <v>-1.0275043298224729</v>
      </c>
      <c r="F614" s="13">
        <f t="shared" si="38"/>
        <v>0.26356822787955114</v>
      </c>
      <c r="G614" s="13">
        <f t="shared" si="39"/>
        <v>-0.30593868536050184</v>
      </c>
    </row>
    <row r="615" spans="1:7" x14ac:dyDescent="0.2">
      <c r="A615" s="13" t="s">
        <v>886</v>
      </c>
      <c r="B615" s="15">
        <v>19.534565366187543</v>
      </c>
      <c r="C615" s="13">
        <v>0</v>
      </c>
      <c r="D615" s="13">
        <f t="shared" si="36"/>
        <v>-1.188912598871962</v>
      </c>
      <c r="E615" s="13">
        <f t="shared" si="37"/>
        <v>-1.188912598871962</v>
      </c>
      <c r="F615" s="13">
        <f t="shared" si="38"/>
        <v>0.23345347300558464</v>
      </c>
      <c r="G615" s="13">
        <f t="shared" si="39"/>
        <v>-0.26585988193267557</v>
      </c>
    </row>
    <row r="616" spans="1:7" x14ac:dyDescent="0.2">
      <c r="A616" s="13" t="s">
        <v>887</v>
      </c>
      <c r="B616" s="15">
        <v>18.009582477754961</v>
      </c>
      <c r="C616" s="13">
        <v>0</v>
      </c>
      <c r="D616" s="13">
        <f t="shared" si="36"/>
        <v>-1.0572809651083228</v>
      </c>
      <c r="E616" s="13">
        <f t="shared" si="37"/>
        <v>-1.0572809651083228</v>
      </c>
      <c r="F616" s="13">
        <f t="shared" si="38"/>
        <v>0.25782940858668252</v>
      </c>
      <c r="G616" s="13">
        <f t="shared" si="39"/>
        <v>-0.29817615467433295</v>
      </c>
    </row>
    <row r="617" spans="1:7" x14ac:dyDescent="0.2">
      <c r="A617" s="13" t="s">
        <v>888</v>
      </c>
      <c r="B617" s="15">
        <v>24.424366872005475</v>
      </c>
      <c r="C617" s="13">
        <v>0</v>
      </c>
      <c r="D617" s="13">
        <f t="shared" si="36"/>
        <v>-1.6109845879237741</v>
      </c>
      <c r="E617" s="13">
        <f t="shared" si="37"/>
        <v>-1.6109845879237741</v>
      </c>
      <c r="F617" s="13">
        <f t="shared" si="38"/>
        <v>0.16645196136237969</v>
      </c>
      <c r="G617" s="13">
        <f t="shared" si="39"/>
        <v>-0.18206394361393513</v>
      </c>
    </row>
    <row r="618" spans="1:7" x14ac:dyDescent="0.2">
      <c r="A618" s="13" t="s">
        <v>889</v>
      </c>
      <c r="B618" s="15">
        <v>17.916495550992472</v>
      </c>
      <c r="C618" s="13">
        <v>0</v>
      </c>
      <c r="D618" s="13">
        <f t="shared" si="36"/>
        <v>-1.049246000031189</v>
      </c>
      <c r="E618" s="13">
        <f t="shared" si="37"/>
        <v>-1.049246000031189</v>
      </c>
      <c r="F618" s="13">
        <f t="shared" si="38"/>
        <v>0.25936991579105872</v>
      </c>
      <c r="G618" s="13">
        <f t="shared" si="39"/>
        <v>-0.30025398992751473</v>
      </c>
    </row>
    <row r="619" spans="1:7" x14ac:dyDescent="0.2">
      <c r="A619" s="13" t="s">
        <v>890</v>
      </c>
      <c r="B619" s="15">
        <v>18.250513347022586</v>
      </c>
      <c r="C619" s="13">
        <v>0</v>
      </c>
      <c r="D619" s="13">
        <f t="shared" si="36"/>
        <v>-1.0780773453079642</v>
      </c>
      <c r="E619" s="13">
        <f t="shared" si="37"/>
        <v>-1.0780773453079642</v>
      </c>
      <c r="F619" s="13">
        <f t="shared" si="38"/>
        <v>0.25387003361702626</v>
      </c>
      <c r="G619" s="13">
        <f t="shared" si="39"/>
        <v>-0.29285547628096587</v>
      </c>
    </row>
    <row r="620" spans="1:7" x14ac:dyDescent="0.2">
      <c r="A620" s="13" t="s">
        <v>891</v>
      </c>
      <c r="B620" s="15">
        <v>17.746748802190282</v>
      </c>
      <c r="C620" s="13">
        <v>0</v>
      </c>
      <c r="D620" s="13">
        <f t="shared" si="36"/>
        <v>-1.0345940048905327</v>
      </c>
      <c r="E620" s="13">
        <f t="shared" si="37"/>
        <v>-1.0345940048905327</v>
      </c>
      <c r="F620" s="13">
        <f t="shared" si="38"/>
        <v>0.2621944303746509</v>
      </c>
      <c r="G620" s="13">
        <f t="shared" si="39"/>
        <v>-0.3040749448844482</v>
      </c>
    </row>
    <row r="621" spans="1:7" x14ac:dyDescent="0.2">
      <c r="A621" s="13" t="s">
        <v>892</v>
      </c>
      <c r="B621" s="15">
        <v>17.700205338809035</v>
      </c>
      <c r="C621" s="13">
        <v>0</v>
      </c>
      <c r="D621" s="13">
        <f t="shared" si="36"/>
        <v>-1.0305765223519654</v>
      </c>
      <c r="E621" s="13">
        <f t="shared" si="37"/>
        <v>-1.0305765223519654</v>
      </c>
      <c r="F621" s="13">
        <f t="shared" si="38"/>
        <v>0.26297234855086854</v>
      </c>
      <c r="G621" s="13">
        <f t="shared" si="39"/>
        <v>-0.30512986856970947</v>
      </c>
    </row>
    <row r="622" spans="1:7" x14ac:dyDescent="0.2">
      <c r="A622" s="13" t="s">
        <v>893</v>
      </c>
      <c r="B622" s="15">
        <v>18.414784394250514</v>
      </c>
      <c r="C622" s="13">
        <v>0</v>
      </c>
      <c r="D622" s="13">
        <f t="shared" si="36"/>
        <v>-1.0922566954440835</v>
      </c>
      <c r="E622" s="13">
        <f t="shared" si="37"/>
        <v>-1.0922566954440835</v>
      </c>
      <c r="F622" s="13">
        <f t="shared" si="38"/>
        <v>0.25119356616706917</v>
      </c>
      <c r="G622" s="13">
        <f t="shared" si="39"/>
        <v>-0.28927476166425348</v>
      </c>
    </row>
    <row r="623" spans="1:7" x14ac:dyDescent="0.2">
      <c r="A623" s="13" t="s">
        <v>894</v>
      </c>
      <c r="B623" s="15">
        <v>18.083504449007528</v>
      </c>
      <c r="C623" s="13">
        <v>0</v>
      </c>
      <c r="D623" s="13">
        <f t="shared" si="36"/>
        <v>-1.0636616726695765</v>
      </c>
      <c r="E623" s="13">
        <f t="shared" si="37"/>
        <v>-1.0636616726695765</v>
      </c>
      <c r="F623" s="13">
        <f t="shared" si="38"/>
        <v>0.25661032635672038</v>
      </c>
      <c r="G623" s="13">
        <f t="shared" si="39"/>
        <v>-0.29653491192937165</v>
      </c>
    </row>
    <row r="624" spans="1:7" x14ac:dyDescent="0.2">
      <c r="A624" s="13" t="s">
        <v>895</v>
      </c>
      <c r="B624" s="15">
        <v>19.329226557152634</v>
      </c>
      <c r="C624" s="13">
        <v>0</v>
      </c>
      <c r="D624" s="13">
        <f t="shared" si="36"/>
        <v>-1.1711884112018129</v>
      </c>
      <c r="E624" s="13">
        <f t="shared" si="37"/>
        <v>-1.1711884112018129</v>
      </c>
      <c r="F624" s="13">
        <f t="shared" si="38"/>
        <v>0.23664024054295082</v>
      </c>
      <c r="G624" s="13">
        <f t="shared" si="39"/>
        <v>-0.27002585232515125</v>
      </c>
    </row>
    <row r="625" spans="1:7" x14ac:dyDescent="0.2">
      <c r="A625" s="13" t="s">
        <v>896</v>
      </c>
      <c r="B625" s="15">
        <v>17.746748802190282</v>
      </c>
      <c r="C625" s="13">
        <v>0</v>
      </c>
      <c r="D625" s="13">
        <f t="shared" si="36"/>
        <v>-1.0345940048905327</v>
      </c>
      <c r="E625" s="13">
        <f t="shared" si="37"/>
        <v>-1.0345940048905327</v>
      </c>
      <c r="F625" s="13">
        <f t="shared" si="38"/>
        <v>0.2621944303746509</v>
      </c>
      <c r="G625" s="13">
        <f t="shared" si="39"/>
        <v>-0.3040749448844482</v>
      </c>
    </row>
    <row r="626" spans="1:7" x14ac:dyDescent="0.2">
      <c r="A626" s="13" t="s">
        <v>897</v>
      </c>
      <c r="B626" s="15">
        <v>18.329911019849419</v>
      </c>
      <c r="C626" s="13">
        <v>0</v>
      </c>
      <c r="D626" s="13">
        <f t="shared" si="36"/>
        <v>-1.0849306978737554</v>
      </c>
      <c r="E626" s="13">
        <f t="shared" si="37"/>
        <v>-1.0849306978737554</v>
      </c>
      <c r="F626" s="13">
        <f t="shared" si="38"/>
        <v>0.25257406243895369</v>
      </c>
      <c r="G626" s="13">
        <f t="shared" si="39"/>
        <v>-0.29112005881195258</v>
      </c>
    </row>
    <row r="627" spans="1:7" x14ac:dyDescent="0.2">
      <c r="A627" s="13" t="s">
        <v>898</v>
      </c>
      <c r="B627" s="15">
        <v>17.831622176591377</v>
      </c>
      <c r="C627" s="13">
        <v>0</v>
      </c>
      <c r="D627" s="13">
        <f t="shared" si="36"/>
        <v>-1.0419200024608608</v>
      </c>
      <c r="E627" s="13">
        <f t="shared" si="37"/>
        <v>-1.0419200024608608</v>
      </c>
      <c r="F627" s="13">
        <f t="shared" si="38"/>
        <v>0.26077969807439427</v>
      </c>
      <c r="G627" s="13">
        <f t="shared" si="39"/>
        <v>-0.30215929430561311</v>
      </c>
    </row>
    <row r="628" spans="1:7" x14ac:dyDescent="0.2">
      <c r="A628" s="13" t="s">
        <v>899</v>
      </c>
      <c r="B628" s="15">
        <v>28.6652977412731</v>
      </c>
      <c r="C628" s="13">
        <v>1</v>
      </c>
      <c r="D628" s="13">
        <f t="shared" si="36"/>
        <v>-1.9770481439379159</v>
      </c>
      <c r="E628" s="13">
        <f t="shared" si="37"/>
        <v>-1.9770481439379159</v>
      </c>
      <c r="F628" s="13">
        <f t="shared" si="38"/>
        <v>0.12163385935866834</v>
      </c>
      <c r="G628" s="13">
        <f t="shared" si="39"/>
        <v>-2.1067398995364481</v>
      </c>
    </row>
    <row r="629" spans="1:7" x14ac:dyDescent="0.2">
      <c r="A629" s="13" t="s">
        <v>900</v>
      </c>
      <c r="B629" s="15">
        <v>20.999315537303218</v>
      </c>
      <c r="C629" s="13">
        <v>0</v>
      </c>
      <c r="D629" s="13">
        <f t="shared" si="36"/>
        <v>-1.3153451375856908</v>
      </c>
      <c r="E629" s="13">
        <f t="shared" si="37"/>
        <v>-1.3153451375856908</v>
      </c>
      <c r="F629" s="13">
        <f t="shared" si="38"/>
        <v>0.21159378376866658</v>
      </c>
      <c r="G629" s="13">
        <f t="shared" si="39"/>
        <v>-0.23774181911855508</v>
      </c>
    </row>
    <row r="630" spans="1:7" x14ac:dyDescent="0.2">
      <c r="A630" s="13" t="s">
        <v>901</v>
      </c>
      <c r="B630" s="15">
        <v>17.905544147843944</v>
      </c>
      <c r="C630" s="13">
        <v>0</v>
      </c>
      <c r="D630" s="13">
        <f t="shared" si="36"/>
        <v>-1.0483007100221144</v>
      </c>
      <c r="E630" s="13">
        <f t="shared" si="37"/>
        <v>-1.0483007100221144</v>
      </c>
      <c r="F630" s="13">
        <f t="shared" si="38"/>
        <v>0.25955154462032681</v>
      </c>
      <c r="G630" s="13">
        <f t="shared" si="39"/>
        <v>-0.30049925555701879</v>
      </c>
    </row>
    <row r="631" spans="1:7" x14ac:dyDescent="0.2">
      <c r="A631" s="13" t="s">
        <v>902</v>
      </c>
      <c r="B631" s="15">
        <v>20.06570841889117</v>
      </c>
      <c r="C631" s="13">
        <v>0</v>
      </c>
      <c r="D631" s="13">
        <f t="shared" si="36"/>
        <v>-1.2347591643120803</v>
      </c>
      <c r="E631" s="13">
        <f t="shared" si="37"/>
        <v>-1.2347591643120803</v>
      </c>
      <c r="F631" s="13">
        <f t="shared" si="38"/>
        <v>0.22534954629858608</v>
      </c>
      <c r="G631" s="13">
        <f t="shared" si="39"/>
        <v>-0.25534337885432523</v>
      </c>
    </row>
    <row r="632" spans="1:7" x14ac:dyDescent="0.2">
      <c r="A632" s="13" t="s">
        <v>903</v>
      </c>
      <c r="B632" s="15">
        <v>18.387405886379192</v>
      </c>
      <c r="C632" s="13">
        <v>0</v>
      </c>
      <c r="D632" s="13">
        <f t="shared" si="36"/>
        <v>-1.0898934704213969</v>
      </c>
      <c r="E632" s="13">
        <f t="shared" si="37"/>
        <v>-1.0898934704213969</v>
      </c>
      <c r="F632" s="13">
        <f t="shared" si="38"/>
        <v>0.2516383391379875</v>
      </c>
      <c r="G632" s="13">
        <f t="shared" si="39"/>
        <v>-0.28986891403175136</v>
      </c>
    </row>
    <row r="633" spans="1:7" x14ac:dyDescent="0.2">
      <c r="A633" s="13" t="s">
        <v>904</v>
      </c>
      <c r="B633" s="15">
        <v>18.034223134839152</v>
      </c>
      <c r="C633" s="13">
        <v>0</v>
      </c>
      <c r="D633" s="13">
        <f t="shared" si="36"/>
        <v>-1.0594078676287408</v>
      </c>
      <c r="E633" s="13">
        <f t="shared" si="37"/>
        <v>-1.0594078676287408</v>
      </c>
      <c r="F633" s="13">
        <f t="shared" si="38"/>
        <v>0.25742262822305911</v>
      </c>
      <c r="G633" s="13">
        <f t="shared" si="39"/>
        <v>-0.29762820932079681</v>
      </c>
    </row>
    <row r="634" spans="1:7" x14ac:dyDescent="0.2">
      <c r="A634" s="13" t="s">
        <v>905</v>
      </c>
      <c r="B634" s="15">
        <v>28.580424366872005</v>
      </c>
      <c r="C634" s="13">
        <v>0</v>
      </c>
      <c r="D634" s="13">
        <f t="shared" si="36"/>
        <v>-1.9697221463675876</v>
      </c>
      <c r="E634" s="13">
        <f t="shared" si="37"/>
        <v>-1.9697221463675876</v>
      </c>
      <c r="F634" s="13">
        <f t="shared" si="38"/>
        <v>0.12241873417066187</v>
      </c>
      <c r="G634" s="13">
        <f t="shared" si="39"/>
        <v>-0.13058571729849158</v>
      </c>
    </row>
    <row r="635" spans="1:7" x14ac:dyDescent="0.2">
      <c r="A635" s="13" t="s">
        <v>906</v>
      </c>
      <c r="B635" s="15">
        <v>20.191649555099247</v>
      </c>
      <c r="C635" s="13">
        <v>0</v>
      </c>
      <c r="D635" s="13">
        <f t="shared" si="36"/>
        <v>-1.2456299994164384</v>
      </c>
      <c r="E635" s="13">
        <f t="shared" si="37"/>
        <v>-1.2456299994164384</v>
      </c>
      <c r="F635" s="13">
        <f t="shared" si="38"/>
        <v>0.22345752343927092</v>
      </c>
      <c r="G635" s="13">
        <f t="shared" si="39"/>
        <v>-0.25290393530005018</v>
      </c>
    </row>
    <row r="636" spans="1:7" x14ac:dyDescent="0.2">
      <c r="A636" s="13" t="s">
        <v>907</v>
      </c>
      <c r="B636" s="15">
        <v>22.250513347022586</v>
      </c>
      <c r="C636" s="13">
        <v>0</v>
      </c>
      <c r="D636" s="13">
        <f t="shared" si="36"/>
        <v>-1.4233445211224645</v>
      </c>
      <c r="E636" s="13">
        <f t="shared" si="37"/>
        <v>-1.4233445211224645</v>
      </c>
      <c r="F636" s="13">
        <f t="shared" si="38"/>
        <v>0.19413780357236254</v>
      </c>
      <c r="G636" s="13">
        <f t="shared" si="39"/>
        <v>-0.21584252326706413</v>
      </c>
    </row>
    <row r="637" spans="1:7" x14ac:dyDescent="0.2">
      <c r="A637" s="13" t="s">
        <v>908</v>
      </c>
      <c r="B637" s="15">
        <v>30.581793292265573</v>
      </c>
      <c r="C637" s="13">
        <v>0</v>
      </c>
      <c r="D637" s="13">
        <f t="shared" si="36"/>
        <v>-2.1424738955259723</v>
      </c>
      <c r="E637" s="13">
        <f t="shared" si="37"/>
        <v>-2.1424738955259723</v>
      </c>
      <c r="F637" s="13">
        <f t="shared" si="38"/>
        <v>0.1050366063178875</v>
      </c>
      <c r="G637" s="13">
        <f t="shared" si="39"/>
        <v>-0.11097246245758761</v>
      </c>
    </row>
    <row r="638" spans="1:7" x14ac:dyDescent="0.2">
      <c r="A638" s="13" t="s">
        <v>909</v>
      </c>
      <c r="B638" s="15">
        <v>18.414784394250514</v>
      </c>
      <c r="C638" s="13">
        <v>0</v>
      </c>
      <c r="D638" s="13">
        <f t="shared" si="36"/>
        <v>-1.0922566954440835</v>
      </c>
      <c r="E638" s="13">
        <f t="shared" si="37"/>
        <v>-1.0922566954440835</v>
      </c>
      <c r="F638" s="13">
        <f t="shared" si="38"/>
        <v>0.25119356616706917</v>
      </c>
      <c r="G638" s="13">
        <f t="shared" si="39"/>
        <v>-0.28927476166425348</v>
      </c>
    </row>
    <row r="639" spans="1:7" x14ac:dyDescent="0.2">
      <c r="A639" s="13" t="s">
        <v>910</v>
      </c>
      <c r="B639" s="15">
        <v>23.288158795345655</v>
      </c>
      <c r="C639" s="13">
        <v>0</v>
      </c>
      <c r="D639" s="13">
        <f t="shared" si="36"/>
        <v>-1.5129107494822838</v>
      </c>
      <c r="E639" s="13">
        <f t="shared" si="37"/>
        <v>-1.5129107494822838</v>
      </c>
      <c r="F639" s="13">
        <f t="shared" si="38"/>
        <v>0.18050782078665936</v>
      </c>
      <c r="G639" s="13">
        <f t="shared" si="39"/>
        <v>-0.19907042420762172</v>
      </c>
    </row>
    <row r="640" spans="1:7" x14ac:dyDescent="0.2">
      <c r="A640" s="13" t="s">
        <v>911</v>
      </c>
      <c r="B640" s="15">
        <v>18.223134839151268</v>
      </c>
      <c r="C640" s="13">
        <v>0</v>
      </c>
      <c r="D640" s="13">
        <f t="shared" si="36"/>
        <v>-1.075714120285278</v>
      </c>
      <c r="E640" s="13">
        <f t="shared" si="37"/>
        <v>-1.075714120285278</v>
      </c>
      <c r="F640" s="13">
        <f t="shared" si="38"/>
        <v>0.25431793611325415</v>
      </c>
      <c r="G640" s="13">
        <f t="shared" si="39"/>
        <v>-0.29345595744159236</v>
      </c>
    </row>
    <row r="641" spans="1:7" x14ac:dyDescent="0.2">
      <c r="A641" s="13" t="s">
        <v>912</v>
      </c>
      <c r="B641" s="15">
        <v>19.252566735112936</v>
      </c>
      <c r="C641" s="13">
        <v>0</v>
      </c>
      <c r="D641" s="13">
        <f t="shared" si="36"/>
        <v>-1.164571381138291</v>
      </c>
      <c r="E641" s="13">
        <f t="shared" si="37"/>
        <v>-1.164571381138291</v>
      </c>
      <c r="F641" s="13">
        <f t="shared" si="38"/>
        <v>0.23783763396632182</v>
      </c>
      <c r="G641" s="13">
        <f t="shared" si="39"/>
        <v>-0.27159566720919615</v>
      </c>
    </row>
    <row r="642" spans="1:7" x14ac:dyDescent="0.2">
      <c r="A642" s="13" t="s">
        <v>913</v>
      </c>
      <c r="B642" s="15">
        <v>18.329911019849419</v>
      </c>
      <c r="C642" s="13">
        <v>0</v>
      </c>
      <c r="D642" s="13">
        <f t="shared" ref="D642:D705" si="40">$J$2+$J$3*B642</f>
        <v>-1.0849306978737554</v>
      </c>
      <c r="E642" s="13">
        <f t="shared" si="37"/>
        <v>-1.0849306978737554</v>
      </c>
      <c r="F642" s="13">
        <f t="shared" si="38"/>
        <v>0.25257406243895369</v>
      </c>
      <c r="G642" s="13">
        <f t="shared" si="39"/>
        <v>-0.29112005881195258</v>
      </c>
    </row>
    <row r="643" spans="1:7" x14ac:dyDescent="0.2">
      <c r="A643" s="13" t="s">
        <v>914</v>
      </c>
      <c r="B643" s="15">
        <v>18.499657768651609</v>
      </c>
      <c r="C643" s="13">
        <v>0</v>
      </c>
      <c r="D643" s="13">
        <f t="shared" si="40"/>
        <v>-1.0995826930144117</v>
      </c>
      <c r="E643" s="13">
        <f t="shared" ref="E643:E706" si="41">MIN(MAX(D643,-35),35)</f>
        <v>-1.0995826930144117</v>
      </c>
      <c r="F643" s="13">
        <f t="shared" ref="F643:F706" si="42">1/(1+EXP(-E643))</f>
        <v>0.24981809333009899</v>
      </c>
      <c r="G643" s="13">
        <f t="shared" ref="G643:G706" si="43">C643*LN(F643)+(1-C643)*LN(1-F643)</f>
        <v>-0.28743955963385692</v>
      </c>
    </row>
    <row r="644" spans="1:7" x14ac:dyDescent="0.2">
      <c r="A644" s="13" t="s">
        <v>915</v>
      </c>
      <c r="B644" s="15">
        <v>20.6652977412731</v>
      </c>
      <c r="C644" s="13">
        <v>0</v>
      </c>
      <c r="D644" s="13">
        <f t="shared" si="40"/>
        <v>-1.2865137923089152</v>
      </c>
      <c r="E644" s="13">
        <f t="shared" si="41"/>
        <v>-1.2865137923089152</v>
      </c>
      <c r="F644" s="13">
        <f t="shared" si="42"/>
        <v>0.216443472151821</v>
      </c>
      <c r="G644" s="13">
        <f t="shared" si="43"/>
        <v>-0.24391207192876044</v>
      </c>
    </row>
    <row r="645" spans="1:7" x14ac:dyDescent="0.2">
      <c r="A645" s="13" t="s">
        <v>916</v>
      </c>
      <c r="B645" s="15">
        <v>22.748802190280628</v>
      </c>
      <c r="C645" s="13">
        <v>0</v>
      </c>
      <c r="D645" s="13">
        <f t="shared" si="40"/>
        <v>-1.4663552165353591</v>
      </c>
      <c r="E645" s="13">
        <f t="shared" si="41"/>
        <v>-1.4663552165353591</v>
      </c>
      <c r="F645" s="13">
        <f t="shared" si="42"/>
        <v>0.1874972353206191</v>
      </c>
      <c r="G645" s="13">
        <f t="shared" si="43"/>
        <v>-0.2076359621017187</v>
      </c>
    </row>
    <row r="646" spans="1:7" x14ac:dyDescent="0.2">
      <c r="A646" s="13" t="s">
        <v>917</v>
      </c>
      <c r="B646" s="15">
        <v>19.383983572895279</v>
      </c>
      <c r="C646" s="13">
        <v>0</v>
      </c>
      <c r="D646" s="13">
        <f t="shared" si="40"/>
        <v>-1.1759148612471864</v>
      </c>
      <c r="E646" s="13">
        <f t="shared" si="41"/>
        <v>-1.1759148612471864</v>
      </c>
      <c r="F646" s="13">
        <f t="shared" si="42"/>
        <v>0.23578750989876399</v>
      </c>
      <c r="G646" s="13">
        <f t="shared" si="43"/>
        <v>-0.26890940008139202</v>
      </c>
    </row>
    <row r="647" spans="1:7" x14ac:dyDescent="0.2">
      <c r="A647" s="13" t="s">
        <v>918</v>
      </c>
      <c r="B647" s="15">
        <v>30.759753593429156</v>
      </c>
      <c r="C647" s="13">
        <v>0</v>
      </c>
      <c r="D647" s="13">
        <f t="shared" si="40"/>
        <v>-2.1578348581734339</v>
      </c>
      <c r="E647" s="13">
        <f t="shared" si="41"/>
        <v>-2.1578348581734339</v>
      </c>
      <c r="F647" s="13">
        <f t="shared" si="42"/>
        <v>0.10360135158800711</v>
      </c>
      <c r="G647" s="13">
        <f t="shared" si="43"/>
        <v>-0.10937004485213671</v>
      </c>
    </row>
    <row r="648" spans="1:7" x14ac:dyDescent="0.2">
      <c r="A648" s="13" t="s">
        <v>919</v>
      </c>
      <c r="B648" s="15">
        <v>19.466119096509239</v>
      </c>
      <c r="C648" s="13">
        <v>0</v>
      </c>
      <c r="D648" s="13">
        <f t="shared" si="40"/>
        <v>-1.1830045363152457</v>
      </c>
      <c r="E648" s="13">
        <f t="shared" si="41"/>
        <v>-1.1830045363152457</v>
      </c>
      <c r="F648" s="13">
        <f t="shared" si="42"/>
        <v>0.23451240271700269</v>
      </c>
      <c r="G648" s="13">
        <f t="shared" si="43"/>
        <v>-0.26724226612800261</v>
      </c>
    </row>
    <row r="649" spans="1:7" x14ac:dyDescent="0.2">
      <c r="A649" s="13" t="s">
        <v>920</v>
      </c>
      <c r="B649" s="15">
        <v>18.746064339493497</v>
      </c>
      <c r="C649" s="13">
        <v>0</v>
      </c>
      <c r="D649" s="13">
        <f t="shared" si="40"/>
        <v>-1.1208517182185902</v>
      </c>
      <c r="E649" s="13">
        <f t="shared" si="41"/>
        <v>-1.1208517182185902</v>
      </c>
      <c r="F649" s="13">
        <f t="shared" si="42"/>
        <v>0.24585333274556057</v>
      </c>
      <c r="G649" s="13">
        <f t="shared" si="43"/>
        <v>-0.28216841098543805</v>
      </c>
    </row>
    <row r="650" spans="1:7" x14ac:dyDescent="0.2">
      <c r="A650" s="13" t="s">
        <v>921</v>
      </c>
      <c r="B650" s="15">
        <v>21.212867898699521</v>
      </c>
      <c r="C650" s="13">
        <v>0</v>
      </c>
      <c r="D650" s="13">
        <f t="shared" si="40"/>
        <v>-1.3337782927626456</v>
      </c>
      <c r="E650" s="13">
        <f t="shared" si="41"/>
        <v>-1.3337782927626456</v>
      </c>
      <c r="F650" s="13">
        <f t="shared" si="42"/>
        <v>0.20853507804905808</v>
      </c>
      <c r="G650" s="13">
        <f t="shared" si="43"/>
        <v>-0.23386971908796</v>
      </c>
    </row>
    <row r="651" spans="1:7" x14ac:dyDescent="0.2">
      <c r="A651" s="13" t="s">
        <v>922</v>
      </c>
      <c r="B651" s="15">
        <v>28.999315537303218</v>
      </c>
      <c r="C651" s="13">
        <v>0</v>
      </c>
      <c r="D651" s="13">
        <f t="shared" si="40"/>
        <v>-2.0058794892146912</v>
      </c>
      <c r="E651" s="13">
        <f t="shared" si="41"/>
        <v>-2.0058794892146912</v>
      </c>
      <c r="F651" s="13">
        <f t="shared" si="42"/>
        <v>0.11858699413962941</v>
      </c>
      <c r="G651" s="13">
        <f t="shared" si="43"/>
        <v>-0.12622897077164671</v>
      </c>
    </row>
    <row r="652" spans="1:7" x14ac:dyDescent="0.2">
      <c r="A652" s="13" t="s">
        <v>923</v>
      </c>
      <c r="B652" s="15">
        <v>29.664613278576319</v>
      </c>
      <c r="C652" s="13">
        <v>0</v>
      </c>
      <c r="D652" s="13">
        <f t="shared" si="40"/>
        <v>-2.0633058572659735</v>
      </c>
      <c r="E652" s="13">
        <f t="shared" si="41"/>
        <v>-2.0633058572659735</v>
      </c>
      <c r="F652" s="13">
        <f t="shared" si="42"/>
        <v>0.11271478720902395</v>
      </c>
      <c r="G652" s="13">
        <f t="shared" si="43"/>
        <v>-0.11958880067926793</v>
      </c>
    </row>
    <row r="653" spans="1:7" x14ac:dyDescent="0.2">
      <c r="A653" s="13" t="s">
        <v>924</v>
      </c>
      <c r="B653" s="15">
        <v>20.071184120465436</v>
      </c>
      <c r="C653" s="13">
        <v>0</v>
      </c>
      <c r="D653" s="13">
        <f t="shared" si="40"/>
        <v>-1.2352318093166179</v>
      </c>
      <c r="E653" s="13">
        <f t="shared" si="41"/>
        <v>-1.2352318093166179</v>
      </c>
      <c r="F653" s="13">
        <f t="shared" si="42"/>
        <v>0.22526704872817133</v>
      </c>
      <c r="G653" s="13">
        <f t="shared" si="43"/>
        <v>-0.25523688801386857</v>
      </c>
    </row>
    <row r="654" spans="1:7" x14ac:dyDescent="0.2">
      <c r="A654" s="13" t="s">
        <v>925</v>
      </c>
      <c r="B654" s="15">
        <v>19.945242984257359</v>
      </c>
      <c r="C654" s="13">
        <v>0</v>
      </c>
      <c r="D654" s="13">
        <f t="shared" si="40"/>
        <v>-1.2243609742122599</v>
      </c>
      <c r="E654" s="13">
        <f t="shared" si="41"/>
        <v>-1.2243609742122599</v>
      </c>
      <c r="F654" s="13">
        <f t="shared" si="42"/>
        <v>0.22716991080188298</v>
      </c>
      <c r="G654" s="13">
        <f t="shared" si="43"/>
        <v>-0.25769606154401736</v>
      </c>
    </row>
    <row r="655" spans="1:7" x14ac:dyDescent="0.2">
      <c r="A655" s="13" t="s">
        <v>926</v>
      </c>
      <c r="B655" s="15">
        <v>23.252566735112936</v>
      </c>
      <c r="C655" s="13">
        <v>1</v>
      </c>
      <c r="D655" s="13">
        <f t="shared" si="40"/>
        <v>-1.509838556952791</v>
      </c>
      <c r="E655" s="13">
        <f t="shared" si="41"/>
        <v>-1.509838556952791</v>
      </c>
      <c r="F655" s="13">
        <f t="shared" si="42"/>
        <v>0.18096272023550364</v>
      </c>
      <c r="G655" s="13">
        <f t="shared" si="43"/>
        <v>-1.7094642344798316</v>
      </c>
    </row>
    <row r="656" spans="1:7" x14ac:dyDescent="0.2">
      <c r="A656" s="13" t="s">
        <v>927</v>
      </c>
      <c r="B656" s="15">
        <v>18.499657768651609</v>
      </c>
      <c r="C656" s="13">
        <v>0</v>
      </c>
      <c r="D656" s="13">
        <f t="shared" si="40"/>
        <v>-1.0995826930144117</v>
      </c>
      <c r="E656" s="13">
        <f t="shared" si="41"/>
        <v>-1.0995826930144117</v>
      </c>
      <c r="F656" s="13">
        <f t="shared" si="42"/>
        <v>0.24981809333009899</v>
      </c>
      <c r="G656" s="13">
        <f t="shared" si="43"/>
        <v>-0.28743955963385692</v>
      </c>
    </row>
    <row r="657" spans="1:7" x14ac:dyDescent="0.2">
      <c r="A657" s="13" t="s">
        <v>928</v>
      </c>
      <c r="B657" s="15">
        <v>20.186173853524984</v>
      </c>
      <c r="C657" s="13">
        <v>0</v>
      </c>
      <c r="D657" s="13">
        <f t="shared" si="40"/>
        <v>-1.2451573544119012</v>
      </c>
      <c r="E657" s="13">
        <f t="shared" si="41"/>
        <v>-1.2451573544119012</v>
      </c>
      <c r="F657" s="13">
        <f t="shared" si="42"/>
        <v>0.22353954953310151</v>
      </c>
      <c r="G657" s="13">
        <f t="shared" si="43"/>
        <v>-0.25300957076599723</v>
      </c>
    </row>
    <row r="658" spans="1:7" x14ac:dyDescent="0.2">
      <c r="A658" s="13" t="s">
        <v>929</v>
      </c>
      <c r="B658" s="15">
        <v>18.527036276522928</v>
      </c>
      <c r="C658" s="13">
        <v>0</v>
      </c>
      <c r="D658" s="13">
        <f t="shared" si="40"/>
        <v>-1.1019459180370981</v>
      </c>
      <c r="E658" s="13">
        <f t="shared" si="41"/>
        <v>-1.1019459180370981</v>
      </c>
      <c r="F658" s="13">
        <f t="shared" si="42"/>
        <v>0.249375465563275</v>
      </c>
      <c r="G658" s="13">
        <f t="shared" si="43"/>
        <v>-0.28684970638225288</v>
      </c>
    </row>
    <row r="659" spans="1:7" x14ac:dyDescent="0.2">
      <c r="A659" s="13" t="s">
        <v>930</v>
      </c>
      <c r="B659" s="15">
        <v>22.165639972621491</v>
      </c>
      <c r="C659" s="13">
        <v>0</v>
      </c>
      <c r="D659" s="13">
        <f t="shared" si="40"/>
        <v>-1.4160185235521363</v>
      </c>
      <c r="E659" s="13">
        <f t="shared" si="41"/>
        <v>-1.4160185235521363</v>
      </c>
      <c r="F659" s="13">
        <f t="shared" si="42"/>
        <v>0.19528651238782463</v>
      </c>
      <c r="G659" s="13">
        <f t="shared" si="43"/>
        <v>-0.21726898092642949</v>
      </c>
    </row>
    <row r="660" spans="1:7" x14ac:dyDescent="0.2">
      <c r="A660" s="13" t="s">
        <v>931</v>
      </c>
      <c r="B660" s="15">
        <v>19.123887748117728</v>
      </c>
      <c r="C660" s="13">
        <v>0</v>
      </c>
      <c r="D660" s="13">
        <f t="shared" si="40"/>
        <v>-1.1534642235316643</v>
      </c>
      <c r="E660" s="13">
        <f t="shared" si="41"/>
        <v>-1.1534642235316643</v>
      </c>
      <c r="F660" s="13">
        <f t="shared" si="42"/>
        <v>0.23985689744450456</v>
      </c>
      <c r="G660" s="13">
        <f t="shared" si="43"/>
        <v>-0.27424857059045321</v>
      </c>
    </row>
    <row r="661" spans="1:7" x14ac:dyDescent="0.2">
      <c r="A661" s="13" t="s">
        <v>932</v>
      </c>
      <c r="B661" s="15">
        <v>19.474332648870636</v>
      </c>
      <c r="C661" s="13">
        <v>0</v>
      </c>
      <c r="D661" s="13">
        <f t="shared" si="40"/>
        <v>-1.1837135038220516</v>
      </c>
      <c r="E661" s="13">
        <f t="shared" si="41"/>
        <v>-1.1837135038220516</v>
      </c>
      <c r="F661" s="13">
        <f t="shared" si="42"/>
        <v>0.23438515542413843</v>
      </c>
      <c r="G661" s="13">
        <f t="shared" si="43"/>
        <v>-0.26707604956446196</v>
      </c>
    </row>
    <row r="662" spans="1:7" x14ac:dyDescent="0.2">
      <c r="A662" s="13" t="s">
        <v>933</v>
      </c>
      <c r="B662" s="15">
        <v>18.666666666666668</v>
      </c>
      <c r="C662" s="13">
        <v>0</v>
      </c>
      <c r="D662" s="13">
        <f t="shared" si="40"/>
        <v>-1.1139983656527994</v>
      </c>
      <c r="E662" s="13">
        <f t="shared" si="41"/>
        <v>-1.1139983656527994</v>
      </c>
      <c r="F662" s="13">
        <f t="shared" si="42"/>
        <v>0.24712622130301035</v>
      </c>
      <c r="G662" s="13">
        <f t="shared" si="43"/>
        <v>-0.28385768980520315</v>
      </c>
    </row>
    <row r="663" spans="1:7" x14ac:dyDescent="0.2">
      <c r="A663" s="13" t="s">
        <v>934</v>
      </c>
      <c r="B663" s="15">
        <v>18.694045174537987</v>
      </c>
      <c r="C663" s="13">
        <v>0</v>
      </c>
      <c r="D663" s="13">
        <f t="shared" si="40"/>
        <v>-1.1163615906754858</v>
      </c>
      <c r="E663" s="13">
        <f t="shared" si="41"/>
        <v>-1.1163615906754858</v>
      </c>
      <c r="F663" s="13">
        <f t="shared" si="42"/>
        <v>0.24668679462591558</v>
      </c>
      <c r="G663" s="13">
        <f t="shared" si="43"/>
        <v>-0.28327419427083789</v>
      </c>
    </row>
    <row r="664" spans="1:7" x14ac:dyDescent="0.2">
      <c r="A664" s="13" t="s">
        <v>935</v>
      </c>
      <c r="B664" s="15">
        <v>19.378507871321013</v>
      </c>
      <c r="C664" s="13">
        <v>0</v>
      </c>
      <c r="D664" s="13">
        <f t="shared" si="40"/>
        <v>-1.1754422162426488</v>
      </c>
      <c r="E664" s="13">
        <f t="shared" si="41"/>
        <v>-1.1754422162426488</v>
      </c>
      <c r="F664" s="13">
        <f t="shared" si="42"/>
        <v>0.23587268726927682</v>
      </c>
      <c r="G664" s="13">
        <f t="shared" si="43"/>
        <v>-0.26902086399856961</v>
      </c>
    </row>
    <row r="665" spans="1:7" x14ac:dyDescent="0.2">
      <c r="A665" s="13" t="s">
        <v>936</v>
      </c>
      <c r="B665" s="15">
        <v>19.000684462696782</v>
      </c>
      <c r="C665" s="13">
        <v>0</v>
      </c>
      <c r="D665" s="13">
        <f t="shared" si="40"/>
        <v>-1.1428297109295749</v>
      </c>
      <c r="E665" s="13">
        <f t="shared" si="41"/>
        <v>-1.1428297109295749</v>
      </c>
      <c r="F665" s="13">
        <f t="shared" si="42"/>
        <v>0.24180120155980306</v>
      </c>
      <c r="G665" s="13">
        <f t="shared" si="43"/>
        <v>-0.27680966065426171</v>
      </c>
    </row>
    <row r="666" spans="1:7" x14ac:dyDescent="0.2">
      <c r="A666" s="13" t="s">
        <v>937</v>
      </c>
      <c r="B666" s="15">
        <v>25.900068446269678</v>
      </c>
      <c r="C666" s="13">
        <v>1</v>
      </c>
      <c r="D666" s="13">
        <f t="shared" si="40"/>
        <v>-1.7383624166465774</v>
      </c>
      <c r="E666" s="13">
        <f t="shared" si="41"/>
        <v>-1.7383624166465774</v>
      </c>
      <c r="F666" s="13">
        <f t="shared" si="42"/>
        <v>0.14952105752070188</v>
      </c>
      <c r="G666" s="13">
        <f t="shared" si="43"/>
        <v>-1.9003180430889621</v>
      </c>
    </row>
    <row r="667" spans="1:7" x14ac:dyDescent="0.2">
      <c r="A667" s="13" t="s">
        <v>938</v>
      </c>
      <c r="B667" s="15">
        <v>18.885694729637233</v>
      </c>
      <c r="C667" s="13">
        <v>0</v>
      </c>
      <c r="D667" s="13">
        <f t="shared" si="40"/>
        <v>-1.1329041658342913</v>
      </c>
      <c r="E667" s="13">
        <f t="shared" si="41"/>
        <v>-1.1329041658342913</v>
      </c>
      <c r="F667" s="13">
        <f t="shared" si="42"/>
        <v>0.2436255456810725</v>
      </c>
      <c r="G667" s="13">
        <f t="shared" si="43"/>
        <v>-0.27921871548241384</v>
      </c>
    </row>
    <row r="668" spans="1:7" x14ac:dyDescent="0.2">
      <c r="A668" s="13" t="s">
        <v>939</v>
      </c>
      <c r="B668" s="15">
        <v>19.200547570157426</v>
      </c>
      <c r="C668" s="13">
        <v>0</v>
      </c>
      <c r="D668" s="13">
        <f t="shared" si="40"/>
        <v>-1.1600812535951865</v>
      </c>
      <c r="E668" s="13">
        <f t="shared" si="41"/>
        <v>-1.1600812535951865</v>
      </c>
      <c r="F668" s="13">
        <f t="shared" si="42"/>
        <v>0.23865252126884581</v>
      </c>
      <c r="G668" s="13">
        <f t="shared" si="43"/>
        <v>-0.27266541727748073</v>
      </c>
    </row>
    <row r="669" spans="1:7" x14ac:dyDescent="0.2">
      <c r="A669" s="13" t="s">
        <v>940</v>
      </c>
      <c r="B669" s="15">
        <v>19.167693360711841</v>
      </c>
      <c r="C669" s="13">
        <v>0</v>
      </c>
      <c r="D669" s="13">
        <f t="shared" si="40"/>
        <v>-1.1572453835679626</v>
      </c>
      <c r="E669" s="13">
        <f t="shared" si="41"/>
        <v>-1.1572453835679626</v>
      </c>
      <c r="F669" s="13">
        <f t="shared" si="42"/>
        <v>0.23916817357879255</v>
      </c>
      <c r="G669" s="13">
        <f t="shared" si="43"/>
        <v>-0.27334293579047891</v>
      </c>
    </row>
    <row r="670" spans="1:7" x14ac:dyDescent="0.2">
      <c r="A670" s="13" t="s">
        <v>941</v>
      </c>
      <c r="B670" s="15">
        <v>22.628336755646817</v>
      </c>
      <c r="C670" s="13">
        <v>0</v>
      </c>
      <c r="D670" s="13">
        <f t="shared" si="40"/>
        <v>-1.4559570264355386</v>
      </c>
      <c r="E670" s="13">
        <f t="shared" si="41"/>
        <v>-1.4559570264355386</v>
      </c>
      <c r="F670" s="13">
        <f t="shared" si="42"/>
        <v>0.18908646645502583</v>
      </c>
      <c r="G670" s="13">
        <f t="shared" si="43"/>
        <v>-0.20959384763460834</v>
      </c>
    </row>
    <row r="671" spans="1:7" x14ac:dyDescent="0.2">
      <c r="A671" s="13" t="s">
        <v>942</v>
      </c>
      <c r="B671" s="15">
        <v>19.329226557152634</v>
      </c>
      <c r="C671" s="13">
        <v>0</v>
      </c>
      <c r="D671" s="13">
        <f t="shared" si="40"/>
        <v>-1.1711884112018129</v>
      </c>
      <c r="E671" s="13">
        <f t="shared" si="41"/>
        <v>-1.1711884112018129</v>
      </c>
      <c r="F671" s="13">
        <f t="shared" si="42"/>
        <v>0.23664024054295082</v>
      </c>
      <c r="G671" s="13">
        <f t="shared" si="43"/>
        <v>-0.27002585232515125</v>
      </c>
    </row>
    <row r="672" spans="1:7" x14ac:dyDescent="0.2">
      <c r="A672" s="13" t="s">
        <v>943</v>
      </c>
      <c r="B672" s="15">
        <v>22.165639972621491</v>
      </c>
      <c r="C672" s="13">
        <v>0</v>
      </c>
      <c r="D672" s="13">
        <f t="shared" si="40"/>
        <v>-1.4160185235521363</v>
      </c>
      <c r="E672" s="13">
        <f t="shared" si="41"/>
        <v>-1.4160185235521363</v>
      </c>
      <c r="F672" s="13">
        <f t="shared" si="42"/>
        <v>0.19528651238782463</v>
      </c>
      <c r="G672" s="13">
        <f t="shared" si="43"/>
        <v>-0.21726898092642949</v>
      </c>
    </row>
    <row r="673" spans="1:7" x14ac:dyDescent="0.2">
      <c r="A673" s="13" t="s">
        <v>944</v>
      </c>
      <c r="B673" s="15">
        <v>18.913073237508556</v>
      </c>
      <c r="C673" s="13">
        <v>0</v>
      </c>
      <c r="D673" s="13">
        <f t="shared" si="40"/>
        <v>-1.1352673908569781</v>
      </c>
      <c r="E673" s="13">
        <f t="shared" si="41"/>
        <v>-1.1352673908569781</v>
      </c>
      <c r="F673" s="13">
        <f t="shared" si="42"/>
        <v>0.24319033303585882</v>
      </c>
      <c r="G673" s="13">
        <f t="shared" si="43"/>
        <v>-0.27864348785334619</v>
      </c>
    </row>
    <row r="674" spans="1:7" x14ac:dyDescent="0.2">
      <c r="A674" s="13" t="s">
        <v>945</v>
      </c>
      <c r="B674" s="15">
        <v>20.071184120465436</v>
      </c>
      <c r="C674" s="13">
        <v>0</v>
      </c>
      <c r="D674" s="13">
        <f t="shared" si="40"/>
        <v>-1.2352318093166179</v>
      </c>
      <c r="E674" s="13">
        <f t="shared" si="41"/>
        <v>-1.2352318093166179</v>
      </c>
      <c r="F674" s="13">
        <f t="shared" si="42"/>
        <v>0.22526704872817133</v>
      </c>
      <c r="G674" s="13">
        <f t="shared" si="43"/>
        <v>-0.25523688801386857</v>
      </c>
    </row>
    <row r="675" spans="1:7" x14ac:dyDescent="0.2">
      <c r="A675" s="13" t="s">
        <v>946</v>
      </c>
      <c r="B675" s="15">
        <v>18.962354551676935</v>
      </c>
      <c r="C675" s="13">
        <v>0</v>
      </c>
      <c r="D675" s="13">
        <f t="shared" si="40"/>
        <v>-1.139521195897814</v>
      </c>
      <c r="E675" s="13">
        <f t="shared" si="41"/>
        <v>-1.139521195897814</v>
      </c>
      <c r="F675" s="13">
        <f t="shared" si="42"/>
        <v>0.24240828085146787</v>
      </c>
      <c r="G675" s="13">
        <f t="shared" si="43"/>
        <v>-0.27761066754417107</v>
      </c>
    </row>
    <row r="676" spans="1:7" x14ac:dyDescent="0.2">
      <c r="A676" s="13" t="s">
        <v>947</v>
      </c>
      <c r="B676" s="15">
        <v>19.997262149212869</v>
      </c>
      <c r="C676" s="13">
        <v>0</v>
      </c>
      <c r="D676" s="13">
        <f t="shared" si="40"/>
        <v>-1.2288511017553643</v>
      </c>
      <c r="E676" s="13">
        <f t="shared" si="41"/>
        <v>-1.2288511017553643</v>
      </c>
      <c r="F676" s="13">
        <f t="shared" si="42"/>
        <v>0.22638257305097739</v>
      </c>
      <c r="G676" s="13">
        <f t="shared" si="43"/>
        <v>-0.2566778080168679</v>
      </c>
    </row>
    <row r="677" spans="1:7" x14ac:dyDescent="0.2">
      <c r="A677" s="13" t="s">
        <v>948</v>
      </c>
      <c r="B677" s="15">
        <v>21.746748802190282</v>
      </c>
      <c r="C677" s="13">
        <v>0</v>
      </c>
      <c r="D677" s="13">
        <f t="shared" si="40"/>
        <v>-1.3798611807050329</v>
      </c>
      <c r="E677" s="13">
        <f t="shared" si="41"/>
        <v>-1.3798611807050329</v>
      </c>
      <c r="F677" s="13">
        <f t="shared" si="42"/>
        <v>0.20103129566294739</v>
      </c>
      <c r="G677" s="13">
        <f t="shared" si="43"/>
        <v>-0.22443350252232813</v>
      </c>
    </row>
    <row r="678" spans="1:7" x14ac:dyDescent="0.2">
      <c r="A678" s="13" t="s">
        <v>949</v>
      </c>
      <c r="B678" s="15">
        <v>19.085557837097877</v>
      </c>
      <c r="C678" s="13">
        <v>0</v>
      </c>
      <c r="D678" s="13">
        <f t="shared" si="40"/>
        <v>-1.150155708499903</v>
      </c>
      <c r="E678" s="13">
        <f t="shared" si="41"/>
        <v>-1.150155708499903</v>
      </c>
      <c r="F678" s="13">
        <f t="shared" si="42"/>
        <v>0.24046064340671874</v>
      </c>
      <c r="G678" s="13">
        <f t="shared" si="43"/>
        <v>-0.27504313920621043</v>
      </c>
    </row>
    <row r="679" spans="1:7" x14ac:dyDescent="0.2">
      <c r="A679" s="13" t="s">
        <v>950</v>
      </c>
      <c r="B679" s="15">
        <v>19.121149897330596</v>
      </c>
      <c r="C679" s="13">
        <v>0</v>
      </c>
      <c r="D679" s="13">
        <f t="shared" si="40"/>
        <v>-1.1532279010293958</v>
      </c>
      <c r="E679" s="13">
        <f t="shared" si="41"/>
        <v>-1.1532279010293958</v>
      </c>
      <c r="F679" s="13">
        <f t="shared" si="42"/>
        <v>0.23989998772742435</v>
      </c>
      <c r="G679" s="13">
        <f t="shared" si="43"/>
        <v>-0.27430525926414107</v>
      </c>
    </row>
    <row r="680" spans="1:7" x14ac:dyDescent="0.2">
      <c r="A680" s="13" t="s">
        <v>951</v>
      </c>
      <c r="B680" s="15">
        <v>20.150581793292265</v>
      </c>
      <c r="C680" s="13">
        <v>0</v>
      </c>
      <c r="D680" s="13">
        <f t="shared" si="40"/>
        <v>-1.2420851618824087</v>
      </c>
      <c r="E680" s="13">
        <f t="shared" si="41"/>
        <v>-1.2420851618824087</v>
      </c>
      <c r="F680" s="13">
        <f t="shared" si="42"/>
        <v>0.22407324168713197</v>
      </c>
      <c r="G680" s="13">
        <f t="shared" si="43"/>
        <v>-0.25369714687077027</v>
      </c>
    </row>
    <row r="681" spans="1:7" x14ac:dyDescent="0.2">
      <c r="A681" s="13" t="s">
        <v>952</v>
      </c>
      <c r="B681" s="15">
        <v>19.01163586584531</v>
      </c>
      <c r="C681" s="13">
        <v>0</v>
      </c>
      <c r="D681" s="13">
        <f t="shared" si="40"/>
        <v>-1.1437750009386494</v>
      </c>
      <c r="E681" s="13">
        <f t="shared" si="41"/>
        <v>-1.1437750009386494</v>
      </c>
      <c r="F681" s="13">
        <f t="shared" si="42"/>
        <v>0.24162794064806961</v>
      </c>
      <c r="G681" s="13">
        <f t="shared" si="43"/>
        <v>-0.27658117029181406</v>
      </c>
    </row>
    <row r="682" spans="1:7" x14ac:dyDescent="0.2">
      <c r="A682" s="13" t="s">
        <v>953</v>
      </c>
      <c r="B682" s="15">
        <v>19.167693360711841</v>
      </c>
      <c r="C682" s="13">
        <v>0</v>
      </c>
      <c r="D682" s="13">
        <f t="shared" si="40"/>
        <v>-1.1572453835679626</v>
      </c>
      <c r="E682" s="13">
        <f t="shared" si="41"/>
        <v>-1.1572453835679626</v>
      </c>
      <c r="F682" s="13">
        <f t="shared" si="42"/>
        <v>0.23916817357879255</v>
      </c>
      <c r="G682" s="13">
        <f t="shared" si="43"/>
        <v>-0.27334293579047891</v>
      </c>
    </row>
    <row r="683" spans="1:7" x14ac:dyDescent="0.2">
      <c r="A683" s="13" t="s">
        <v>954</v>
      </c>
      <c r="B683" s="15">
        <v>19.279945242984258</v>
      </c>
      <c r="C683" s="13">
        <v>0</v>
      </c>
      <c r="D683" s="13">
        <f t="shared" si="40"/>
        <v>-1.1669346061609776</v>
      </c>
      <c r="E683" s="13">
        <f t="shared" si="41"/>
        <v>-1.1669346061609776</v>
      </c>
      <c r="F683" s="13">
        <f t="shared" si="42"/>
        <v>0.23740951549359976</v>
      </c>
      <c r="G683" s="13">
        <f t="shared" si="43"/>
        <v>-0.27103410933596978</v>
      </c>
    </row>
    <row r="684" spans="1:7" x14ac:dyDescent="0.2">
      <c r="A684" s="13" t="s">
        <v>955</v>
      </c>
      <c r="B684" s="15">
        <v>22.329911019849419</v>
      </c>
      <c r="C684" s="13">
        <v>0</v>
      </c>
      <c r="D684" s="13">
        <f t="shared" si="40"/>
        <v>-1.4301978736882557</v>
      </c>
      <c r="E684" s="13">
        <f t="shared" si="41"/>
        <v>-1.4301978736882557</v>
      </c>
      <c r="F684" s="13">
        <f t="shared" si="42"/>
        <v>0.19306785509302105</v>
      </c>
      <c r="G684" s="13">
        <f t="shared" si="43"/>
        <v>-0.21451569738618526</v>
      </c>
    </row>
    <row r="685" spans="1:7" x14ac:dyDescent="0.2">
      <c r="A685" s="13" t="s">
        <v>956</v>
      </c>
      <c r="B685" s="15">
        <v>19.329226557152634</v>
      </c>
      <c r="C685" s="13">
        <v>0</v>
      </c>
      <c r="D685" s="13">
        <f t="shared" si="40"/>
        <v>-1.1711884112018129</v>
      </c>
      <c r="E685" s="13">
        <f t="shared" si="41"/>
        <v>-1.1711884112018129</v>
      </c>
      <c r="F685" s="13">
        <f t="shared" si="42"/>
        <v>0.23664024054295082</v>
      </c>
      <c r="G685" s="13">
        <f t="shared" si="43"/>
        <v>-0.27002585232515125</v>
      </c>
    </row>
    <row r="686" spans="1:7" x14ac:dyDescent="0.2">
      <c r="A686" s="13" t="s">
        <v>957</v>
      </c>
      <c r="B686" s="15">
        <v>22.90759753593429</v>
      </c>
      <c r="C686" s="13">
        <v>0</v>
      </c>
      <c r="D686" s="13">
        <f t="shared" si="40"/>
        <v>-1.4800619216669408</v>
      </c>
      <c r="E686" s="13">
        <f t="shared" si="41"/>
        <v>-1.4800619216669408</v>
      </c>
      <c r="F686" s="13">
        <f t="shared" si="42"/>
        <v>0.18541806657324034</v>
      </c>
      <c r="G686" s="13">
        <f t="shared" si="43"/>
        <v>-0.20508026247343211</v>
      </c>
    </row>
    <row r="687" spans="1:7" x14ac:dyDescent="0.2">
      <c r="A687" s="13" t="s">
        <v>958</v>
      </c>
      <c r="B687" s="15">
        <v>19.523613963039015</v>
      </c>
      <c r="C687" s="13">
        <v>0</v>
      </c>
      <c r="D687" s="13">
        <f t="shared" si="40"/>
        <v>-1.1879673088628875</v>
      </c>
      <c r="E687" s="13">
        <f t="shared" si="41"/>
        <v>-1.1879673088628875</v>
      </c>
      <c r="F687" s="13">
        <f t="shared" si="42"/>
        <v>0.23362267806126269</v>
      </c>
      <c r="G687" s="13">
        <f t="shared" si="43"/>
        <v>-0.26608064313550117</v>
      </c>
    </row>
    <row r="688" spans="1:7" x14ac:dyDescent="0.2">
      <c r="A688" s="13" t="s">
        <v>959</v>
      </c>
      <c r="B688" s="15">
        <v>31.178644763860369</v>
      </c>
      <c r="C688" s="13">
        <v>1</v>
      </c>
      <c r="D688" s="13">
        <f t="shared" si="40"/>
        <v>-2.1939922010205377</v>
      </c>
      <c r="E688" s="13">
        <f t="shared" si="41"/>
        <v>-2.1939922010205377</v>
      </c>
      <c r="F688" s="13">
        <f t="shared" si="42"/>
        <v>0.10029129023865584</v>
      </c>
      <c r="G688" s="13">
        <f t="shared" si="43"/>
        <v>-2.2996764248869419</v>
      </c>
    </row>
    <row r="689" spans="1:7" x14ac:dyDescent="0.2">
      <c r="A689" s="13" t="s">
        <v>960</v>
      </c>
      <c r="B689" s="15">
        <v>25.916495550992472</v>
      </c>
      <c r="C689" s="13">
        <v>0</v>
      </c>
      <c r="D689" s="13">
        <f t="shared" si="40"/>
        <v>-1.7397803516601893</v>
      </c>
      <c r="E689" s="13">
        <f t="shared" si="41"/>
        <v>-1.7397803516601893</v>
      </c>
      <c r="F689" s="13">
        <f t="shared" si="42"/>
        <v>0.14934083610061516</v>
      </c>
      <c r="G689" s="13">
        <f t="shared" si="43"/>
        <v>-0.16174374309195588</v>
      </c>
    </row>
    <row r="690" spans="1:7" x14ac:dyDescent="0.2">
      <c r="A690" s="13" t="s">
        <v>961</v>
      </c>
      <c r="B690" s="15">
        <v>24.62696783025325</v>
      </c>
      <c r="C690" s="13">
        <v>0</v>
      </c>
      <c r="D690" s="13">
        <f t="shared" si="40"/>
        <v>-1.6284724530916541</v>
      </c>
      <c r="E690" s="13">
        <f t="shared" si="41"/>
        <v>-1.6284724530916541</v>
      </c>
      <c r="F690" s="13">
        <f t="shared" si="42"/>
        <v>0.16403972730645361</v>
      </c>
      <c r="G690" s="13">
        <f t="shared" si="43"/>
        <v>-0.17917418772807919</v>
      </c>
    </row>
    <row r="691" spans="1:7" x14ac:dyDescent="0.2">
      <c r="A691" s="13" t="s">
        <v>962</v>
      </c>
      <c r="B691" s="15">
        <v>25.054072553045859</v>
      </c>
      <c r="C691" s="13">
        <v>0</v>
      </c>
      <c r="D691" s="13">
        <f t="shared" si="40"/>
        <v>-1.6653387634455641</v>
      </c>
      <c r="E691" s="13">
        <f t="shared" si="41"/>
        <v>-1.6653387634455641</v>
      </c>
      <c r="F691" s="13">
        <f t="shared" si="42"/>
        <v>0.15904663259842347</v>
      </c>
      <c r="G691" s="13">
        <f t="shared" si="43"/>
        <v>-0.17321906953396476</v>
      </c>
    </row>
    <row r="692" spans="1:7" x14ac:dyDescent="0.2">
      <c r="A692" s="13" t="s">
        <v>963</v>
      </c>
      <c r="B692" s="15">
        <v>20.251882272416154</v>
      </c>
      <c r="C692" s="13">
        <v>0</v>
      </c>
      <c r="D692" s="13">
        <f t="shared" si="40"/>
        <v>-1.2508290944663489</v>
      </c>
      <c r="E692" s="13">
        <f t="shared" si="41"/>
        <v>-1.2508290944663489</v>
      </c>
      <c r="F692" s="13">
        <f t="shared" si="42"/>
        <v>0.22255665160136343</v>
      </c>
      <c r="G692" s="13">
        <f t="shared" si="43"/>
        <v>-0.25174450137940896</v>
      </c>
    </row>
    <row r="693" spans="1:7" x14ac:dyDescent="0.2">
      <c r="A693" s="13" t="s">
        <v>964</v>
      </c>
      <c r="B693" s="15">
        <v>21.32785763175907</v>
      </c>
      <c r="C693" s="13">
        <v>0</v>
      </c>
      <c r="D693" s="13">
        <f t="shared" si="40"/>
        <v>-1.3437038378579291</v>
      </c>
      <c r="E693" s="13">
        <f t="shared" si="41"/>
        <v>-1.3437038378579291</v>
      </c>
      <c r="F693" s="13">
        <f t="shared" si="42"/>
        <v>0.20690162361355455</v>
      </c>
      <c r="G693" s="13">
        <f t="shared" si="43"/>
        <v>-0.23180800906877597</v>
      </c>
    </row>
    <row r="694" spans="1:7" x14ac:dyDescent="0.2">
      <c r="A694" s="13" t="s">
        <v>965</v>
      </c>
      <c r="B694" s="15">
        <v>21.166324435318277</v>
      </c>
      <c r="C694" s="13">
        <v>0</v>
      </c>
      <c r="D694" s="13">
        <f t="shared" si="40"/>
        <v>-1.3297608102240788</v>
      </c>
      <c r="E694" s="13">
        <f t="shared" si="41"/>
        <v>-1.3297608102240788</v>
      </c>
      <c r="F694" s="13">
        <f t="shared" si="42"/>
        <v>0.20919893275890974</v>
      </c>
      <c r="G694" s="13">
        <f t="shared" si="43"/>
        <v>-0.23470883811515159</v>
      </c>
    </row>
    <row r="695" spans="1:7" x14ac:dyDescent="0.2">
      <c r="A695" s="13" t="s">
        <v>966</v>
      </c>
      <c r="B695" s="15">
        <v>19.731690622861056</v>
      </c>
      <c r="C695" s="13">
        <v>0</v>
      </c>
      <c r="D695" s="13">
        <f t="shared" si="40"/>
        <v>-1.2059278190353051</v>
      </c>
      <c r="E695" s="13">
        <f t="shared" si="41"/>
        <v>-1.2059278190353051</v>
      </c>
      <c r="F695" s="13">
        <f t="shared" si="42"/>
        <v>0.23042236941897082</v>
      </c>
      <c r="G695" s="13">
        <f t="shared" si="43"/>
        <v>-0.26191344634591479</v>
      </c>
    </row>
    <row r="696" spans="1:7" x14ac:dyDescent="0.2">
      <c r="A696" s="13" t="s">
        <v>967</v>
      </c>
      <c r="B696" s="15">
        <v>20.50924024640657</v>
      </c>
      <c r="C696" s="13">
        <v>0</v>
      </c>
      <c r="D696" s="13">
        <f t="shared" si="40"/>
        <v>-1.2730434096796019</v>
      </c>
      <c r="E696" s="13">
        <f t="shared" si="41"/>
        <v>-1.2730434096796019</v>
      </c>
      <c r="F696" s="13">
        <f t="shared" si="42"/>
        <v>0.21873671569407449</v>
      </c>
      <c r="G696" s="13">
        <f t="shared" si="43"/>
        <v>-0.24684307416450602</v>
      </c>
    </row>
    <row r="697" spans="1:7" x14ac:dyDescent="0.2">
      <c r="A697" s="13" t="s">
        <v>968</v>
      </c>
      <c r="B697" s="15">
        <v>20</v>
      </c>
      <c r="C697" s="13">
        <v>0</v>
      </c>
      <c r="D697" s="13">
        <f t="shared" si="40"/>
        <v>-1.2290874242576328</v>
      </c>
      <c r="E697" s="13">
        <f t="shared" si="41"/>
        <v>-1.2290874242576328</v>
      </c>
      <c r="F697" s="13">
        <f t="shared" si="42"/>
        <v>0.22634118773940679</v>
      </c>
      <c r="G697" s="13">
        <f t="shared" si="43"/>
        <v>-0.25662431361098004</v>
      </c>
    </row>
    <row r="698" spans="1:7" x14ac:dyDescent="0.2">
      <c r="A698" s="13" t="s">
        <v>969</v>
      </c>
      <c r="B698" s="15">
        <v>19.600273785078713</v>
      </c>
      <c r="C698" s="13">
        <v>0</v>
      </c>
      <c r="D698" s="13">
        <f t="shared" si="40"/>
        <v>-1.1945843389264097</v>
      </c>
      <c r="E698" s="13">
        <f t="shared" si="41"/>
        <v>-1.1945843389264097</v>
      </c>
      <c r="F698" s="13">
        <f t="shared" si="42"/>
        <v>0.23244003321458157</v>
      </c>
      <c r="G698" s="13">
        <f t="shared" si="43"/>
        <v>-0.26453866995354119</v>
      </c>
    </row>
    <row r="699" spans="1:7" x14ac:dyDescent="0.2">
      <c r="A699" s="13" t="s">
        <v>970</v>
      </c>
      <c r="B699" s="15">
        <v>19.603011635865844</v>
      </c>
      <c r="C699" s="13">
        <v>0</v>
      </c>
      <c r="D699" s="13">
        <f t="shared" si="40"/>
        <v>-1.1948206614286783</v>
      </c>
      <c r="E699" s="13">
        <f t="shared" si="41"/>
        <v>-1.1948206614286783</v>
      </c>
      <c r="F699" s="13">
        <f t="shared" si="42"/>
        <v>0.23239787318966326</v>
      </c>
      <c r="G699" s="13">
        <f t="shared" si="43"/>
        <v>-0.26448374412505077</v>
      </c>
    </row>
    <row r="700" spans="1:7" x14ac:dyDescent="0.2">
      <c r="A700" s="13" t="s">
        <v>971</v>
      </c>
      <c r="B700" s="15">
        <v>19.917864476386036</v>
      </c>
      <c r="C700" s="13">
        <v>0</v>
      </c>
      <c r="D700" s="13">
        <f t="shared" si="40"/>
        <v>-1.2219977491895733</v>
      </c>
      <c r="E700" s="13">
        <f t="shared" si="41"/>
        <v>-1.2219977491895733</v>
      </c>
      <c r="F700" s="13">
        <f t="shared" si="42"/>
        <v>0.2275850749186038</v>
      </c>
      <c r="G700" s="13">
        <f t="shared" si="43"/>
        <v>-0.25823340561938901</v>
      </c>
    </row>
    <row r="701" spans="1:7" x14ac:dyDescent="0.2">
      <c r="A701" s="13" t="s">
        <v>972</v>
      </c>
      <c r="B701" s="15">
        <v>21.49760438056126</v>
      </c>
      <c r="C701" s="13">
        <v>0</v>
      </c>
      <c r="D701" s="13">
        <f t="shared" si="40"/>
        <v>-1.3583558329985854</v>
      </c>
      <c r="E701" s="13">
        <f t="shared" si="41"/>
        <v>-1.3583558329985854</v>
      </c>
      <c r="F701" s="13">
        <f t="shared" si="42"/>
        <v>0.20450765244734692</v>
      </c>
      <c r="G701" s="13">
        <f t="shared" si="43"/>
        <v>-0.22879405092039123</v>
      </c>
    </row>
    <row r="702" spans="1:7" x14ac:dyDescent="0.2">
      <c r="A702" s="13" t="s">
        <v>973</v>
      </c>
      <c r="B702" s="15">
        <v>19.665982203969882</v>
      </c>
      <c r="C702" s="13">
        <v>0</v>
      </c>
      <c r="D702" s="13">
        <f t="shared" si="40"/>
        <v>-1.2002560789808572</v>
      </c>
      <c r="E702" s="13">
        <f t="shared" si="41"/>
        <v>-1.2002560789808572</v>
      </c>
      <c r="F702" s="13">
        <f t="shared" si="42"/>
        <v>0.2314296646064804</v>
      </c>
      <c r="G702" s="13">
        <f t="shared" si="43"/>
        <v>-0.26322319723307097</v>
      </c>
    </row>
    <row r="703" spans="1:7" x14ac:dyDescent="0.2">
      <c r="A703" s="13" t="s">
        <v>974</v>
      </c>
      <c r="B703" s="15">
        <v>24.167008898015059</v>
      </c>
      <c r="C703" s="13">
        <v>0</v>
      </c>
      <c r="D703" s="13">
        <f t="shared" si="40"/>
        <v>-1.5887702727105208</v>
      </c>
      <c r="E703" s="13">
        <f t="shared" si="41"/>
        <v>-1.5887702727105208</v>
      </c>
      <c r="F703" s="13">
        <f t="shared" si="42"/>
        <v>0.16955698129489238</v>
      </c>
      <c r="G703" s="13">
        <f t="shared" si="43"/>
        <v>-0.18579596311331342</v>
      </c>
    </row>
    <row r="704" spans="1:7" x14ac:dyDescent="0.2">
      <c r="A704" s="13" t="s">
        <v>975</v>
      </c>
      <c r="B704" s="15">
        <v>19.789185489390828</v>
      </c>
      <c r="C704" s="13">
        <v>0</v>
      </c>
      <c r="D704" s="13">
        <f t="shared" si="40"/>
        <v>-1.2108905915829467</v>
      </c>
      <c r="E704" s="13">
        <f t="shared" si="41"/>
        <v>-1.2108905915829467</v>
      </c>
      <c r="F704" s="13">
        <f t="shared" si="42"/>
        <v>0.22954350896892317</v>
      </c>
      <c r="G704" s="13">
        <f t="shared" si="43"/>
        <v>-0.26077209430296888</v>
      </c>
    </row>
    <row r="705" spans="1:7" x14ac:dyDescent="0.2">
      <c r="A705" s="13" t="s">
        <v>976</v>
      </c>
      <c r="B705" s="15">
        <v>21.190965092402465</v>
      </c>
      <c r="C705" s="13">
        <v>0</v>
      </c>
      <c r="D705" s="13">
        <f t="shared" si="40"/>
        <v>-1.3318877127444964</v>
      </c>
      <c r="E705" s="13">
        <f t="shared" si="41"/>
        <v>-1.3318877127444964</v>
      </c>
      <c r="F705" s="13">
        <f t="shared" si="42"/>
        <v>0.20884728682246204</v>
      </c>
      <c r="G705" s="13">
        <f t="shared" si="43"/>
        <v>-0.23426426641325721</v>
      </c>
    </row>
    <row r="706" spans="1:7" x14ac:dyDescent="0.2">
      <c r="A706" s="13" t="s">
        <v>977</v>
      </c>
      <c r="B706" s="15">
        <v>19.917864476386036</v>
      </c>
      <c r="C706" s="13">
        <v>0</v>
      </c>
      <c r="D706" s="13">
        <f t="shared" ref="D706:D769" si="44">$J$2+$J$3*B706</f>
        <v>-1.2219977491895733</v>
      </c>
      <c r="E706" s="13">
        <f t="shared" si="41"/>
        <v>-1.2219977491895733</v>
      </c>
      <c r="F706" s="13">
        <f t="shared" si="42"/>
        <v>0.2275850749186038</v>
      </c>
      <c r="G706" s="13">
        <f t="shared" si="43"/>
        <v>-0.25823340561938901</v>
      </c>
    </row>
    <row r="707" spans="1:7" x14ac:dyDescent="0.2">
      <c r="A707" s="13" t="s">
        <v>978</v>
      </c>
      <c r="B707" s="15">
        <v>21.459274469541409</v>
      </c>
      <c r="C707" s="13">
        <v>0</v>
      </c>
      <c r="D707" s="13">
        <f t="shared" si="44"/>
        <v>-1.3550473179668241</v>
      </c>
      <c r="E707" s="13">
        <f t="shared" ref="E707:E770" si="45">MIN(MAX(D707,-35),35)</f>
        <v>-1.3550473179668241</v>
      </c>
      <c r="F707" s="13">
        <f t="shared" ref="F707:F770" si="46">1/(1+EXP(-E707))</f>
        <v>0.20504642204018517</v>
      </c>
      <c r="G707" s="13">
        <f t="shared" ref="G707:G770" si="47">C707*LN(F707)+(1-C707)*LN(1-F707)</f>
        <v>-0.22947155853609136</v>
      </c>
    </row>
    <row r="708" spans="1:7" x14ac:dyDescent="0.2">
      <c r="A708" s="13" t="s">
        <v>979</v>
      </c>
      <c r="B708" s="15">
        <v>19.961670088980149</v>
      </c>
      <c r="C708" s="13">
        <v>0</v>
      </c>
      <c r="D708" s="13">
        <f t="shared" si="44"/>
        <v>-1.2257789092258715</v>
      </c>
      <c r="E708" s="13">
        <f t="shared" si="45"/>
        <v>-1.2257789092258715</v>
      </c>
      <c r="F708" s="13">
        <f t="shared" si="46"/>
        <v>0.22692106913179352</v>
      </c>
      <c r="G708" s="13">
        <f t="shared" si="47"/>
        <v>-0.25737412581687091</v>
      </c>
    </row>
    <row r="709" spans="1:7" x14ac:dyDescent="0.2">
      <c r="A709" s="13" t="s">
        <v>980</v>
      </c>
      <c r="B709" s="15">
        <v>22.083504449007528</v>
      </c>
      <c r="C709" s="13">
        <v>0</v>
      </c>
      <c r="D709" s="13">
        <f t="shared" si="44"/>
        <v>-1.4089288484840767</v>
      </c>
      <c r="E709" s="13">
        <f t="shared" si="45"/>
        <v>-1.4089288484840767</v>
      </c>
      <c r="F709" s="13">
        <f t="shared" si="46"/>
        <v>0.19640306005331251</v>
      </c>
      <c r="G709" s="13">
        <f t="shared" si="47"/>
        <v>-0.2186574539795593</v>
      </c>
    </row>
    <row r="710" spans="1:7" x14ac:dyDescent="0.2">
      <c r="A710" s="13" t="s">
        <v>981</v>
      </c>
      <c r="B710" s="15">
        <v>19.956194387405887</v>
      </c>
      <c r="C710" s="13">
        <v>0</v>
      </c>
      <c r="D710" s="13">
        <f t="shared" si="44"/>
        <v>-1.2253062642213344</v>
      </c>
      <c r="E710" s="13">
        <f t="shared" si="45"/>
        <v>-1.2253062642213344</v>
      </c>
      <c r="F710" s="13">
        <f t="shared" si="46"/>
        <v>0.22700399495285245</v>
      </c>
      <c r="G710" s="13">
        <f t="shared" si="47"/>
        <v>-0.25748139852301472</v>
      </c>
    </row>
    <row r="711" spans="1:7" x14ac:dyDescent="0.2">
      <c r="A711" s="13" t="s">
        <v>982</v>
      </c>
      <c r="B711" s="15">
        <v>20.251882272416154</v>
      </c>
      <c r="C711" s="13">
        <v>0</v>
      </c>
      <c r="D711" s="13">
        <f t="shared" si="44"/>
        <v>-1.2508290944663489</v>
      </c>
      <c r="E711" s="13">
        <f t="shared" si="45"/>
        <v>-1.2508290944663489</v>
      </c>
      <c r="F711" s="13">
        <f t="shared" si="46"/>
        <v>0.22255665160136343</v>
      </c>
      <c r="G711" s="13">
        <f t="shared" si="47"/>
        <v>-0.25174450137940896</v>
      </c>
    </row>
    <row r="712" spans="1:7" x14ac:dyDescent="0.2">
      <c r="A712" s="13" t="s">
        <v>983</v>
      </c>
      <c r="B712" s="15">
        <v>25.251197809719372</v>
      </c>
      <c r="C712" s="13">
        <v>0</v>
      </c>
      <c r="D712" s="13">
        <f t="shared" si="44"/>
        <v>-1.682353983608907</v>
      </c>
      <c r="E712" s="13">
        <f t="shared" si="45"/>
        <v>-1.682353983608907</v>
      </c>
      <c r="F712" s="13">
        <f t="shared" si="46"/>
        <v>0.15678401420343954</v>
      </c>
      <c r="G712" s="13">
        <f t="shared" si="47"/>
        <v>-0.17053214288736712</v>
      </c>
    </row>
    <row r="713" spans="1:7" x14ac:dyDescent="0.2">
      <c r="A713" s="13" t="s">
        <v>984</v>
      </c>
      <c r="B713" s="15">
        <v>22.329911019849419</v>
      </c>
      <c r="C713" s="13">
        <v>0</v>
      </c>
      <c r="D713" s="13">
        <f t="shared" si="44"/>
        <v>-1.4301978736882557</v>
      </c>
      <c r="E713" s="13">
        <f t="shared" si="45"/>
        <v>-1.4301978736882557</v>
      </c>
      <c r="F713" s="13">
        <f t="shared" si="46"/>
        <v>0.19306785509302105</v>
      </c>
      <c r="G713" s="13">
        <f t="shared" si="47"/>
        <v>-0.21451569738618526</v>
      </c>
    </row>
    <row r="714" spans="1:7" x14ac:dyDescent="0.2">
      <c r="A714" s="13" t="s">
        <v>985</v>
      </c>
      <c r="B714" s="15">
        <v>25.308692676249144</v>
      </c>
      <c r="C714" s="13">
        <v>0</v>
      </c>
      <c r="D714" s="13">
        <f t="shared" si="44"/>
        <v>-1.6873167561565487</v>
      </c>
      <c r="E714" s="13">
        <f t="shared" si="45"/>
        <v>-1.6873167561565487</v>
      </c>
      <c r="F714" s="13">
        <f t="shared" si="46"/>
        <v>0.15612903880669168</v>
      </c>
      <c r="G714" s="13">
        <f t="shared" si="47"/>
        <v>-0.16975568565637167</v>
      </c>
    </row>
    <row r="715" spans="1:7" x14ac:dyDescent="0.2">
      <c r="A715" s="13" t="s">
        <v>986</v>
      </c>
      <c r="B715" s="15">
        <v>22.414784394250514</v>
      </c>
      <c r="C715" s="13">
        <v>0</v>
      </c>
      <c r="D715" s="13">
        <f t="shared" si="44"/>
        <v>-1.4375238712585838</v>
      </c>
      <c r="E715" s="13">
        <f t="shared" si="45"/>
        <v>-1.4375238712585838</v>
      </c>
      <c r="F715" s="13">
        <f t="shared" si="46"/>
        <v>0.19192908417135432</v>
      </c>
      <c r="G715" s="13">
        <f t="shared" si="47"/>
        <v>-0.21310545719768909</v>
      </c>
    </row>
    <row r="716" spans="1:7" x14ac:dyDescent="0.2">
      <c r="A716" s="13" t="s">
        <v>987</v>
      </c>
      <c r="B716" s="15">
        <v>21.793292265571527</v>
      </c>
      <c r="C716" s="13">
        <v>0</v>
      </c>
      <c r="D716" s="13">
        <f t="shared" si="44"/>
        <v>-1.3838786632435998</v>
      </c>
      <c r="E716" s="13">
        <f t="shared" si="45"/>
        <v>-1.3838786632435998</v>
      </c>
      <c r="F716" s="13">
        <f t="shared" si="46"/>
        <v>0.200386791783737</v>
      </c>
      <c r="G716" s="13">
        <f t="shared" si="47"/>
        <v>-0.22362715796272789</v>
      </c>
    </row>
    <row r="717" spans="1:7" x14ac:dyDescent="0.2">
      <c r="A717" s="13" t="s">
        <v>988</v>
      </c>
      <c r="B717" s="15">
        <v>21.49760438056126</v>
      </c>
      <c r="C717" s="13">
        <v>0</v>
      </c>
      <c r="D717" s="13">
        <f t="shared" si="44"/>
        <v>-1.3583558329985854</v>
      </c>
      <c r="E717" s="13">
        <f t="shared" si="45"/>
        <v>-1.3583558329985854</v>
      </c>
      <c r="F717" s="13">
        <f t="shared" si="46"/>
        <v>0.20450765244734692</v>
      </c>
      <c r="G717" s="13">
        <f t="shared" si="47"/>
        <v>-0.22879405092039123</v>
      </c>
    </row>
    <row r="718" spans="1:7" x14ac:dyDescent="0.2">
      <c r="A718" s="13" t="s">
        <v>989</v>
      </c>
      <c r="B718" s="15">
        <v>20.413415468856947</v>
      </c>
      <c r="C718" s="13">
        <v>0</v>
      </c>
      <c r="D718" s="13">
        <f t="shared" si="44"/>
        <v>-1.2647721221001993</v>
      </c>
      <c r="E718" s="13">
        <f t="shared" si="45"/>
        <v>-1.2647721221001993</v>
      </c>
      <c r="F718" s="13">
        <f t="shared" si="46"/>
        <v>0.22015349193392222</v>
      </c>
      <c r="G718" s="13">
        <f t="shared" si="47"/>
        <v>-0.24865816319378534</v>
      </c>
    </row>
    <row r="719" spans="1:7" x14ac:dyDescent="0.2">
      <c r="A719" s="13" t="s">
        <v>990</v>
      </c>
      <c r="B719" s="15">
        <v>20.358658453114305</v>
      </c>
      <c r="C719" s="13">
        <v>0</v>
      </c>
      <c r="D719" s="13">
        <f t="shared" si="44"/>
        <v>-1.2600456720548263</v>
      </c>
      <c r="E719" s="13">
        <f t="shared" si="45"/>
        <v>-1.2600456720548263</v>
      </c>
      <c r="F719" s="13">
        <f t="shared" si="46"/>
        <v>0.22096603013048249</v>
      </c>
      <c r="G719" s="13">
        <f t="shared" si="47"/>
        <v>-0.2497006270409439</v>
      </c>
    </row>
    <row r="720" spans="1:7" x14ac:dyDescent="0.2">
      <c r="A720" s="13" t="s">
        <v>991</v>
      </c>
      <c r="B720" s="15">
        <v>22.436687200547571</v>
      </c>
      <c r="C720" s="13">
        <v>0</v>
      </c>
      <c r="D720" s="13">
        <f t="shared" si="44"/>
        <v>-1.4394144512767331</v>
      </c>
      <c r="E720" s="13">
        <f t="shared" si="45"/>
        <v>-1.4394144512767331</v>
      </c>
      <c r="F720" s="13">
        <f t="shared" si="46"/>
        <v>0.19163604051304811</v>
      </c>
      <c r="G720" s="13">
        <f t="shared" si="47"/>
        <v>-0.2127428769713012</v>
      </c>
    </row>
    <row r="721" spans="1:7" x14ac:dyDescent="0.2">
      <c r="A721" s="13" t="s">
        <v>992</v>
      </c>
      <c r="B721" s="15">
        <v>22.666666666666668</v>
      </c>
      <c r="C721" s="13">
        <v>0</v>
      </c>
      <c r="D721" s="13">
        <f t="shared" si="44"/>
        <v>-1.4592655414672997</v>
      </c>
      <c r="E721" s="13">
        <f t="shared" si="45"/>
        <v>-1.4592655414672997</v>
      </c>
      <c r="F721" s="13">
        <f t="shared" si="46"/>
        <v>0.18857968443494402</v>
      </c>
      <c r="G721" s="13">
        <f t="shared" si="47"/>
        <v>-0.20896909085369819</v>
      </c>
    </row>
    <row r="722" spans="1:7" x14ac:dyDescent="0.2">
      <c r="A722" s="13" t="s">
        <v>993</v>
      </c>
      <c r="B722" s="15">
        <v>21.037645448323065</v>
      </c>
      <c r="C722" s="13">
        <v>0</v>
      </c>
      <c r="D722" s="13">
        <f t="shared" si="44"/>
        <v>-1.3186536526174517</v>
      </c>
      <c r="E722" s="13">
        <f t="shared" si="45"/>
        <v>-1.3186536526174517</v>
      </c>
      <c r="F722" s="13">
        <f t="shared" si="46"/>
        <v>0.21104237780814331</v>
      </c>
      <c r="G722" s="13">
        <f t="shared" si="47"/>
        <v>-0.23704267036219015</v>
      </c>
    </row>
    <row r="723" spans="1:7" x14ac:dyDescent="0.2">
      <c r="A723" s="13" t="s">
        <v>994</v>
      </c>
      <c r="B723" s="15">
        <v>20.265571526351813</v>
      </c>
      <c r="C723" s="13">
        <v>0</v>
      </c>
      <c r="D723" s="13">
        <f t="shared" si="44"/>
        <v>-1.252010706977692</v>
      </c>
      <c r="E723" s="13">
        <f t="shared" si="45"/>
        <v>-1.252010706977692</v>
      </c>
      <c r="F723" s="13">
        <f t="shared" si="46"/>
        <v>0.22235226990027948</v>
      </c>
      <c r="G723" s="13">
        <f t="shared" si="47"/>
        <v>-0.25148164641858178</v>
      </c>
    </row>
    <row r="724" spans="1:7" x14ac:dyDescent="0.2">
      <c r="A724" s="13" t="s">
        <v>995</v>
      </c>
      <c r="B724" s="15">
        <v>31.926078028747433</v>
      </c>
      <c r="C724" s="13">
        <v>0</v>
      </c>
      <c r="D724" s="13">
        <f t="shared" si="44"/>
        <v>-2.2585082441398798</v>
      </c>
      <c r="E724" s="13">
        <f t="shared" si="45"/>
        <v>-2.2585082441398798</v>
      </c>
      <c r="F724" s="13">
        <f t="shared" si="46"/>
        <v>9.4618083707955533E-2</v>
      </c>
      <c r="G724" s="13">
        <f t="shared" si="47"/>
        <v>-9.9398417349565824E-2</v>
      </c>
    </row>
    <row r="725" spans="1:7" x14ac:dyDescent="0.2">
      <c r="A725" s="13" t="s">
        <v>996</v>
      </c>
      <c r="B725" s="15">
        <v>20.6652977412731</v>
      </c>
      <c r="C725" s="13">
        <v>0</v>
      </c>
      <c r="D725" s="13">
        <f t="shared" si="44"/>
        <v>-1.2865137923089152</v>
      </c>
      <c r="E725" s="13">
        <f t="shared" si="45"/>
        <v>-1.2865137923089152</v>
      </c>
      <c r="F725" s="13">
        <f t="shared" si="46"/>
        <v>0.216443472151821</v>
      </c>
      <c r="G725" s="13">
        <f t="shared" si="47"/>
        <v>-0.24391207192876044</v>
      </c>
    </row>
    <row r="726" spans="1:7" x14ac:dyDescent="0.2">
      <c r="A726" s="13" t="s">
        <v>997</v>
      </c>
      <c r="B726" s="15">
        <v>21.675564681724847</v>
      </c>
      <c r="C726" s="13">
        <v>0</v>
      </c>
      <c r="D726" s="13">
        <f t="shared" si="44"/>
        <v>-1.3737167956460479</v>
      </c>
      <c r="E726" s="13">
        <f t="shared" si="45"/>
        <v>-1.3737167956460479</v>
      </c>
      <c r="F726" s="13">
        <f t="shared" si="46"/>
        <v>0.20202000587312821</v>
      </c>
      <c r="G726" s="13">
        <f t="shared" si="47"/>
        <v>-0.22567175186303776</v>
      </c>
    </row>
    <row r="727" spans="1:7" x14ac:dyDescent="0.2">
      <c r="A727" s="13" t="s">
        <v>998</v>
      </c>
      <c r="B727" s="15">
        <v>21.166324435318277</v>
      </c>
      <c r="C727" s="13">
        <v>0</v>
      </c>
      <c r="D727" s="13">
        <f t="shared" si="44"/>
        <v>-1.3297608102240788</v>
      </c>
      <c r="E727" s="13">
        <f t="shared" si="45"/>
        <v>-1.3297608102240788</v>
      </c>
      <c r="F727" s="13">
        <f t="shared" si="46"/>
        <v>0.20919893275890974</v>
      </c>
      <c r="G727" s="13">
        <f t="shared" si="47"/>
        <v>-0.23470883811515159</v>
      </c>
    </row>
    <row r="728" spans="1:7" x14ac:dyDescent="0.2">
      <c r="A728" s="13" t="s">
        <v>999</v>
      </c>
      <c r="B728" s="15">
        <v>22.740588637919235</v>
      </c>
      <c r="C728" s="13">
        <v>0</v>
      </c>
      <c r="D728" s="13">
        <f t="shared" si="44"/>
        <v>-1.4656462490285533</v>
      </c>
      <c r="E728" s="13">
        <f t="shared" si="45"/>
        <v>-1.4656462490285533</v>
      </c>
      <c r="F728" s="13">
        <f t="shared" si="46"/>
        <v>0.18760526479405623</v>
      </c>
      <c r="G728" s="13">
        <f t="shared" si="47"/>
        <v>-0.20776892984104245</v>
      </c>
    </row>
    <row r="729" spans="1:7" x14ac:dyDescent="0.2">
      <c r="A729" s="13" t="s">
        <v>1000</v>
      </c>
      <c r="B729" s="15">
        <v>21.423682409308693</v>
      </c>
      <c r="C729" s="13">
        <v>0</v>
      </c>
      <c r="D729" s="13">
        <f t="shared" si="44"/>
        <v>-1.3519751254373318</v>
      </c>
      <c r="E729" s="13">
        <f t="shared" si="45"/>
        <v>-1.3519751254373318</v>
      </c>
      <c r="F729" s="13">
        <f t="shared" si="46"/>
        <v>0.20554765055142965</v>
      </c>
      <c r="G729" s="13">
        <f t="shared" si="47"/>
        <v>-0.23010227032496375</v>
      </c>
    </row>
    <row r="730" spans="1:7" x14ac:dyDescent="0.2">
      <c r="A730" s="13" t="s">
        <v>1001</v>
      </c>
      <c r="B730" s="15">
        <v>21.831622176591377</v>
      </c>
      <c r="C730" s="13">
        <v>0</v>
      </c>
      <c r="D730" s="13">
        <f t="shared" si="44"/>
        <v>-1.3871871782753611</v>
      </c>
      <c r="E730" s="13">
        <f t="shared" si="45"/>
        <v>-1.3871871782753611</v>
      </c>
      <c r="F730" s="13">
        <f t="shared" si="46"/>
        <v>0.19985718751624196</v>
      </c>
      <c r="G730" s="13">
        <f t="shared" si="47"/>
        <v>-0.22296505164152669</v>
      </c>
    </row>
    <row r="731" spans="1:7" x14ac:dyDescent="0.2">
      <c r="A731" s="13" t="s">
        <v>1002</v>
      </c>
      <c r="B731" s="15">
        <v>32.046543463381248</v>
      </c>
      <c r="C731" s="13">
        <v>0</v>
      </c>
      <c r="D731" s="13">
        <f t="shared" si="44"/>
        <v>-2.2689064342397005</v>
      </c>
      <c r="E731" s="13">
        <f t="shared" si="45"/>
        <v>-2.2689064342397005</v>
      </c>
      <c r="F731" s="13">
        <f t="shared" si="46"/>
        <v>9.3731064523131707E-2</v>
      </c>
      <c r="G731" s="13">
        <f t="shared" si="47"/>
        <v>-9.8419178712232852E-2</v>
      </c>
    </row>
    <row r="732" spans="1:7" x14ac:dyDescent="0.2">
      <c r="A732" s="13" t="s">
        <v>1003</v>
      </c>
      <c r="B732" s="15">
        <v>20.832306639288159</v>
      </c>
      <c r="C732" s="13">
        <v>0</v>
      </c>
      <c r="D732" s="13">
        <f t="shared" si="44"/>
        <v>-1.3009294649473031</v>
      </c>
      <c r="E732" s="13">
        <f t="shared" si="45"/>
        <v>-1.3009294649473031</v>
      </c>
      <c r="F732" s="13">
        <f t="shared" si="46"/>
        <v>0.21400863108769302</v>
      </c>
      <c r="G732" s="13">
        <f t="shared" si="47"/>
        <v>-0.24080946764082162</v>
      </c>
    </row>
    <row r="733" spans="1:7" x14ac:dyDescent="0.2">
      <c r="A733" s="13" t="s">
        <v>1004</v>
      </c>
      <c r="B733" s="15">
        <v>23.329226557152634</v>
      </c>
      <c r="C733" s="13">
        <v>0</v>
      </c>
      <c r="D733" s="13">
        <f t="shared" si="44"/>
        <v>-1.5164555870163132</v>
      </c>
      <c r="E733" s="13">
        <f t="shared" si="45"/>
        <v>-1.5164555870163132</v>
      </c>
      <c r="F733" s="13">
        <f t="shared" si="46"/>
        <v>0.17998404533902918</v>
      </c>
      <c r="G733" s="13">
        <f t="shared" si="47"/>
        <v>-0.19843148200949831</v>
      </c>
    </row>
    <row r="734" spans="1:7" x14ac:dyDescent="0.2">
      <c r="A734" s="13" t="s">
        <v>1005</v>
      </c>
      <c r="B734" s="15">
        <v>21.664613278576319</v>
      </c>
      <c r="C734" s="13">
        <v>0</v>
      </c>
      <c r="D734" s="13">
        <f t="shared" si="44"/>
        <v>-1.3727715056369731</v>
      </c>
      <c r="E734" s="13">
        <f t="shared" si="45"/>
        <v>-1.3727715056369731</v>
      </c>
      <c r="F734" s="13">
        <f t="shared" si="46"/>
        <v>0.20217243703729876</v>
      </c>
      <c r="G734" s="13">
        <f t="shared" si="47"/>
        <v>-0.22586279139528842</v>
      </c>
    </row>
    <row r="735" spans="1:7" x14ac:dyDescent="0.2">
      <c r="A735" s="13" t="s">
        <v>1006</v>
      </c>
      <c r="B735" s="15">
        <v>20.6652977412731</v>
      </c>
      <c r="C735" s="13">
        <v>0</v>
      </c>
      <c r="D735" s="13">
        <f t="shared" si="44"/>
        <v>-1.2865137923089152</v>
      </c>
      <c r="E735" s="13">
        <f t="shared" si="45"/>
        <v>-1.2865137923089152</v>
      </c>
      <c r="F735" s="13">
        <f t="shared" si="46"/>
        <v>0.216443472151821</v>
      </c>
      <c r="G735" s="13">
        <f t="shared" si="47"/>
        <v>-0.24391207192876044</v>
      </c>
    </row>
    <row r="736" spans="1:7" x14ac:dyDescent="0.2">
      <c r="A736" s="13" t="s">
        <v>1007</v>
      </c>
      <c r="B736" s="15">
        <v>22.880219028062971</v>
      </c>
      <c r="C736" s="13">
        <v>0</v>
      </c>
      <c r="D736" s="13">
        <f t="shared" si="44"/>
        <v>-1.4776986966442545</v>
      </c>
      <c r="E736" s="13">
        <f t="shared" si="45"/>
        <v>-1.4776986966442545</v>
      </c>
      <c r="F736" s="13">
        <f t="shared" si="46"/>
        <v>0.18577526923196425</v>
      </c>
      <c r="G736" s="13">
        <f t="shared" si="47"/>
        <v>-0.20551886905861205</v>
      </c>
    </row>
    <row r="737" spans="1:7" x14ac:dyDescent="0.2">
      <c r="A737" s="13" t="s">
        <v>1008</v>
      </c>
      <c r="B737" s="15">
        <v>21.127994524298426</v>
      </c>
      <c r="C737" s="13">
        <v>0</v>
      </c>
      <c r="D737" s="13">
        <f t="shared" si="44"/>
        <v>-1.3264522951923174</v>
      </c>
      <c r="E737" s="13">
        <f t="shared" si="45"/>
        <v>-1.3264522951923174</v>
      </c>
      <c r="F737" s="13">
        <f t="shared" si="46"/>
        <v>0.20974680269733198</v>
      </c>
      <c r="G737" s="13">
        <f t="shared" si="47"/>
        <v>-0.23540188195638773</v>
      </c>
    </row>
    <row r="738" spans="1:7" x14ac:dyDescent="0.2">
      <c r="A738" s="13" t="s">
        <v>1009</v>
      </c>
      <c r="B738" s="15">
        <v>22.130047912388775</v>
      </c>
      <c r="C738" s="13">
        <v>0</v>
      </c>
      <c r="D738" s="13">
        <f t="shared" si="44"/>
        <v>-1.412946331022644</v>
      </c>
      <c r="E738" s="13">
        <f t="shared" si="45"/>
        <v>-1.412946331022644</v>
      </c>
      <c r="F738" s="13">
        <f t="shared" si="46"/>
        <v>0.1957697584980912</v>
      </c>
      <c r="G738" s="13">
        <f t="shared" si="47"/>
        <v>-0.21786968077199068</v>
      </c>
    </row>
    <row r="739" spans="1:7" x14ac:dyDescent="0.2">
      <c r="A739" s="13" t="s">
        <v>1010</v>
      </c>
      <c r="B739" s="15">
        <v>20.832306639288159</v>
      </c>
      <c r="C739" s="13">
        <v>0</v>
      </c>
      <c r="D739" s="13">
        <f t="shared" si="44"/>
        <v>-1.3009294649473031</v>
      </c>
      <c r="E739" s="13">
        <f t="shared" si="45"/>
        <v>-1.3009294649473031</v>
      </c>
      <c r="F739" s="13">
        <f t="shared" si="46"/>
        <v>0.21400863108769302</v>
      </c>
      <c r="G739" s="13">
        <f t="shared" si="47"/>
        <v>-0.24080946764082162</v>
      </c>
    </row>
    <row r="740" spans="1:7" x14ac:dyDescent="0.2">
      <c r="A740" s="13" t="s">
        <v>1011</v>
      </c>
      <c r="B740" s="15">
        <v>21.251197809719372</v>
      </c>
      <c r="C740" s="13">
        <v>0</v>
      </c>
      <c r="D740" s="13">
        <f t="shared" si="44"/>
        <v>-1.3370868077944069</v>
      </c>
      <c r="E740" s="13">
        <f t="shared" si="45"/>
        <v>-1.3370868077944069</v>
      </c>
      <c r="F740" s="13">
        <f t="shared" si="46"/>
        <v>0.20798954016938204</v>
      </c>
      <c r="G740" s="13">
        <f t="shared" si="47"/>
        <v>-0.23318068039808018</v>
      </c>
    </row>
    <row r="741" spans="1:7" x14ac:dyDescent="0.2">
      <c r="A741" s="13" t="s">
        <v>1012</v>
      </c>
      <c r="B741" s="15">
        <v>21.34428473648186</v>
      </c>
      <c r="C741" s="13">
        <v>0</v>
      </c>
      <c r="D741" s="13">
        <f t="shared" si="44"/>
        <v>-1.3451217728715408</v>
      </c>
      <c r="E741" s="13">
        <f t="shared" si="45"/>
        <v>-1.3451217728715408</v>
      </c>
      <c r="F741" s="13">
        <f t="shared" si="46"/>
        <v>0.20666904661544983</v>
      </c>
      <c r="G741" s="13">
        <f t="shared" si="47"/>
        <v>-0.23151480092466714</v>
      </c>
    </row>
    <row r="742" spans="1:7" x14ac:dyDescent="0.2">
      <c r="A742" s="13" t="s">
        <v>1013</v>
      </c>
      <c r="B742" s="15">
        <v>22.083504449007528</v>
      </c>
      <c r="C742" s="13">
        <v>0</v>
      </c>
      <c r="D742" s="13">
        <f t="shared" si="44"/>
        <v>-1.4089288484840767</v>
      </c>
      <c r="E742" s="13">
        <f t="shared" si="45"/>
        <v>-1.4089288484840767</v>
      </c>
      <c r="F742" s="13">
        <f t="shared" si="46"/>
        <v>0.19640306005331251</v>
      </c>
      <c r="G742" s="13">
        <f t="shared" si="47"/>
        <v>-0.2186574539795593</v>
      </c>
    </row>
    <row r="743" spans="1:7" x14ac:dyDescent="0.2">
      <c r="A743" s="13" t="s">
        <v>1014</v>
      </c>
      <c r="B743" s="15">
        <v>21.352498288843258</v>
      </c>
      <c r="C743" s="13">
        <v>0</v>
      </c>
      <c r="D743" s="13">
        <f t="shared" si="44"/>
        <v>-1.3458307403783467</v>
      </c>
      <c r="E743" s="13">
        <f t="shared" si="45"/>
        <v>-1.3458307403783467</v>
      </c>
      <c r="F743" s="13">
        <f t="shared" si="46"/>
        <v>0.20655283063750662</v>
      </c>
      <c r="G743" s="13">
        <f t="shared" si="47"/>
        <v>-0.23136832048548664</v>
      </c>
    </row>
    <row r="744" spans="1:7" x14ac:dyDescent="0.2">
      <c r="A744" s="13" t="s">
        <v>1015</v>
      </c>
      <c r="B744" s="15">
        <v>21.193702943189596</v>
      </c>
      <c r="C744" s="13">
        <v>0</v>
      </c>
      <c r="D744" s="13">
        <f t="shared" si="44"/>
        <v>-1.3321240352467649</v>
      </c>
      <c r="E744" s="13">
        <f t="shared" si="45"/>
        <v>-1.3321240352467649</v>
      </c>
      <c r="F744" s="13">
        <f t="shared" si="46"/>
        <v>0.20880824191904787</v>
      </c>
      <c r="G744" s="13">
        <f t="shared" si="47"/>
        <v>-0.23421491571354391</v>
      </c>
    </row>
    <row r="745" spans="1:7" x14ac:dyDescent="0.2">
      <c r="A745" s="13" t="s">
        <v>1016</v>
      </c>
      <c r="B745" s="15">
        <v>21.21013004791239</v>
      </c>
      <c r="C745" s="13">
        <v>1</v>
      </c>
      <c r="D745" s="13">
        <f t="shared" si="44"/>
        <v>-1.333541970260377</v>
      </c>
      <c r="E745" s="13">
        <f t="shared" si="45"/>
        <v>-1.333541970260377</v>
      </c>
      <c r="F745" s="13">
        <f t="shared" si="46"/>
        <v>0.20857408533913471</v>
      </c>
      <c r="G745" s="13">
        <f t="shared" si="47"/>
        <v>-1.5674609754888367</v>
      </c>
    </row>
    <row r="746" spans="1:7" x14ac:dyDescent="0.2">
      <c r="A746" s="13" t="s">
        <v>1017</v>
      </c>
      <c r="B746" s="15">
        <v>27.832991101984941</v>
      </c>
      <c r="C746" s="13">
        <v>0</v>
      </c>
      <c r="D746" s="13">
        <f t="shared" si="44"/>
        <v>-1.9052061032482455</v>
      </c>
      <c r="E746" s="13">
        <f t="shared" si="45"/>
        <v>-1.9052061032482455</v>
      </c>
      <c r="F746" s="13">
        <f t="shared" si="46"/>
        <v>0.12952038006525221</v>
      </c>
      <c r="G746" s="13">
        <f t="shared" si="47"/>
        <v>-0.1387109319551961</v>
      </c>
    </row>
    <row r="747" spans="1:7" x14ac:dyDescent="0.2">
      <c r="A747" s="13" t="s">
        <v>1018</v>
      </c>
      <c r="B747" s="15">
        <v>21.412731006160165</v>
      </c>
      <c r="C747" s="13">
        <v>0</v>
      </c>
      <c r="D747" s="13">
        <f t="shared" si="44"/>
        <v>-1.3510298354282573</v>
      </c>
      <c r="E747" s="13">
        <f t="shared" si="45"/>
        <v>-1.3510298354282573</v>
      </c>
      <c r="F747" s="13">
        <f t="shared" si="46"/>
        <v>0.2057020573099386</v>
      </c>
      <c r="G747" s="13">
        <f t="shared" si="47"/>
        <v>-0.23029664543823253</v>
      </c>
    </row>
    <row r="748" spans="1:7" x14ac:dyDescent="0.2">
      <c r="A748" s="13" t="s">
        <v>1019</v>
      </c>
      <c r="B748" s="15">
        <v>21.664613278576319</v>
      </c>
      <c r="C748" s="13">
        <v>0</v>
      </c>
      <c r="D748" s="13">
        <f t="shared" si="44"/>
        <v>-1.3727715056369731</v>
      </c>
      <c r="E748" s="13">
        <f t="shared" si="45"/>
        <v>-1.3727715056369731</v>
      </c>
      <c r="F748" s="13">
        <f t="shared" si="46"/>
        <v>0.20217243703729876</v>
      </c>
      <c r="G748" s="13">
        <f t="shared" si="47"/>
        <v>-0.22586279139528842</v>
      </c>
    </row>
    <row r="749" spans="1:7" x14ac:dyDescent="0.2">
      <c r="A749" s="13" t="s">
        <v>1020</v>
      </c>
      <c r="B749" s="15">
        <v>22.012320328542096</v>
      </c>
      <c r="C749" s="13">
        <v>0</v>
      </c>
      <c r="D749" s="13">
        <f t="shared" si="44"/>
        <v>-1.4027844634250921</v>
      </c>
      <c r="E749" s="13">
        <f t="shared" si="45"/>
        <v>-1.4027844634250921</v>
      </c>
      <c r="F749" s="13">
        <f t="shared" si="46"/>
        <v>0.19737463090401641</v>
      </c>
      <c r="G749" s="13">
        <f t="shared" si="47"/>
        <v>-0.21986721300696996</v>
      </c>
    </row>
    <row r="750" spans="1:7" x14ac:dyDescent="0.2">
      <c r="A750" s="13" t="s">
        <v>1021</v>
      </c>
      <c r="B750" s="15">
        <v>21.746748802190282</v>
      </c>
      <c r="C750" s="13">
        <v>0</v>
      </c>
      <c r="D750" s="13">
        <f t="shared" si="44"/>
        <v>-1.3798611807050329</v>
      </c>
      <c r="E750" s="13">
        <f t="shared" si="45"/>
        <v>-1.3798611807050329</v>
      </c>
      <c r="F750" s="13">
        <f t="shared" si="46"/>
        <v>0.20103129566294739</v>
      </c>
      <c r="G750" s="13">
        <f t="shared" si="47"/>
        <v>-0.22443350252232813</v>
      </c>
    </row>
    <row r="751" spans="1:7" x14ac:dyDescent="0.2">
      <c r="A751" s="13" t="s">
        <v>1022</v>
      </c>
      <c r="B751" s="15">
        <v>21.412731006160165</v>
      </c>
      <c r="C751" s="13">
        <v>0</v>
      </c>
      <c r="D751" s="13">
        <f t="shared" si="44"/>
        <v>-1.3510298354282573</v>
      </c>
      <c r="E751" s="13">
        <f t="shared" si="45"/>
        <v>-1.3510298354282573</v>
      </c>
      <c r="F751" s="13">
        <f t="shared" si="46"/>
        <v>0.2057020573099386</v>
      </c>
      <c r="G751" s="13">
        <f t="shared" si="47"/>
        <v>-0.23029664543823253</v>
      </c>
    </row>
    <row r="752" spans="1:7" x14ac:dyDescent="0.2">
      <c r="A752" s="13" t="s">
        <v>1023</v>
      </c>
      <c r="B752" s="15">
        <v>27.000684462696782</v>
      </c>
      <c r="C752" s="13">
        <v>0</v>
      </c>
      <c r="D752" s="13">
        <f t="shared" si="44"/>
        <v>-1.8333640625585754</v>
      </c>
      <c r="E752" s="13">
        <f t="shared" si="45"/>
        <v>-1.8333640625585754</v>
      </c>
      <c r="F752" s="13">
        <f t="shared" si="46"/>
        <v>0.13783800510343894</v>
      </c>
      <c r="G752" s="13">
        <f t="shared" si="47"/>
        <v>-0.14831209686056787</v>
      </c>
    </row>
    <row r="753" spans="1:7" x14ac:dyDescent="0.2">
      <c r="A753" s="13" t="s">
        <v>1024</v>
      </c>
      <c r="B753" s="15">
        <v>22.581793292265573</v>
      </c>
      <c r="C753" s="13">
        <v>0</v>
      </c>
      <c r="D753" s="13">
        <f t="shared" si="44"/>
        <v>-1.4519395438969716</v>
      </c>
      <c r="E753" s="13">
        <f t="shared" si="45"/>
        <v>-1.4519395438969716</v>
      </c>
      <c r="F753" s="13">
        <f t="shared" si="46"/>
        <v>0.18970324778542952</v>
      </c>
      <c r="G753" s="13">
        <f t="shared" si="47"/>
        <v>-0.21035473765063981</v>
      </c>
    </row>
    <row r="754" spans="1:7" x14ac:dyDescent="0.2">
      <c r="A754" s="13" t="s">
        <v>1025</v>
      </c>
      <c r="B754" s="15">
        <v>21.579739904175224</v>
      </c>
      <c r="C754" s="13">
        <v>0</v>
      </c>
      <c r="D754" s="13">
        <f t="shared" si="44"/>
        <v>-1.365445508066645</v>
      </c>
      <c r="E754" s="13">
        <f t="shared" si="45"/>
        <v>-1.365445508066645</v>
      </c>
      <c r="F754" s="13">
        <f t="shared" si="46"/>
        <v>0.2033566898403632</v>
      </c>
      <c r="G754" s="13">
        <f t="shared" si="47"/>
        <v>-0.22734824094571604</v>
      </c>
    </row>
    <row r="755" spans="1:7" x14ac:dyDescent="0.2">
      <c r="A755" s="13" t="s">
        <v>1026</v>
      </c>
      <c r="B755" s="15">
        <v>30.329911019849419</v>
      </c>
      <c r="C755" s="13">
        <v>0</v>
      </c>
      <c r="D755" s="13">
        <f t="shared" si="44"/>
        <v>-2.1207322253172558</v>
      </c>
      <c r="E755" s="13">
        <f t="shared" si="45"/>
        <v>-2.1207322253172558</v>
      </c>
      <c r="F755" s="13">
        <f t="shared" si="46"/>
        <v>0.10709802906641444</v>
      </c>
      <c r="G755" s="13">
        <f t="shared" si="47"/>
        <v>-0.11327847912173893</v>
      </c>
    </row>
    <row r="756" spans="1:7" x14ac:dyDescent="0.2">
      <c r="A756" s="13" t="s">
        <v>1027</v>
      </c>
      <c r="B756" s="15">
        <v>21.793292265571527</v>
      </c>
      <c r="C756" s="13">
        <v>0</v>
      </c>
      <c r="D756" s="13">
        <f t="shared" si="44"/>
        <v>-1.3838786632435998</v>
      </c>
      <c r="E756" s="13">
        <f t="shared" si="45"/>
        <v>-1.3838786632435998</v>
      </c>
      <c r="F756" s="13">
        <f t="shared" si="46"/>
        <v>0.200386791783737</v>
      </c>
      <c r="G756" s="13">
        <f t="shared" si="47"/>
        <v>-0.22362715796272789</v>
      </c>
    </row>
    <row r="757" spans="1:7" x14ac:dyDescent="0.2">
      <c r="A757" s="13" t="s">
        <v>1028</v>
      </c>
      <c r="B757" s="15">
        <v>21.95482546201232</v>
      </c>
      <c r="C757" s="13">
        <v>1</v>
      </c>
      <c r="D757" s="13">
        <f t="shared" si="44"/>
        <v>-1.3978216908774501</v>
      </c>
      <c r="E757" s="13">
        <f t="shared" si="45"/>
        <v>-1.3978216908774501</v>
      </c>
      <c r="F757" s="13">
        <f t="shared" si="46"/>
        <v>0.19816200374805495</v>
      </c>
      <c r="G757" s="13">
        <f t="shared" si="47"/>
        <v>-1.618670382083611</v>
      </c>
    </row>
    <row r="758" spans="1:7" x14ac:dyDescent="0.2">
      <c r="A758" s="13" t="s">
        <v>1029</v>
      </c>
      <c r="B758" s="15">
        <v>23.085557837097877</v>
      </c>
      <c r="C758" s="13">
        <v>0</v>
      </c>
      <c r="D758" s="13">
        <f t="shared" si="44"/>
        <v>-1.4954228843144033</v>
      </c>
      <c r="E758" s="13">
        <f t="shared" si="45"/>
        <v>-1.4954228843144033</v>
      </c>
      <c r="F758" s="13">
        <f t="shared" si="46"/>
        <v>0.18310917691918827</v>
      </c>
      <c r="G758" s="13">
        <f t="shared" si="47"/>
        <v>-0.2022498245316505</v>
      </c>
    </row>
    <row r="759" spans="1:7" x14ac:dyDescent="0.2">
      <c r="A759" s="13" t="s">
        <v>1030</v>
      </c>
      <c r="B759" s="15">
        <v>21.831622176591377</v>
      </c>
      <c r="C759" s="13">
        <v>0</v>
      </c>
      <c r="D759" s="13">
        <f t="shared" si="44"/>
        <v>-1.3871871782753611</v>
      </c>
      <c r="E759" s="13">
        <f t="shared" si="45"/>
        <v>-1.3871871782753611</v>
      </c>
      <c r="F759" s="13">
        <f t="shared" si="46"/>
        <v>0.19985718751624196</v>
      </c>
      <c r="G759" s="13">
        <f t="shared" si="47"/>
        <v>-0.22296505164152669</v>
      </c>
    </row>
    <row r="760" spans="1:7" x14ac:dyDescent="0.2">
      <c r="A760" s="13" t="s">
        <v>1031</v>
      </c>
      <c r="B760" s="15">
        <v>22.962354551676935</v>
      </c>
      <c r="C760" s="13">
        <v>1</v>
      </c>
      <c r="D760" s="13">
        <f t="shared" si="44"/>
        <v>-1.4847883717123143</v>
      </c>
      <c r="E760" s="13">
        <f t="shared" si="45"/>
        <v>-1.4847883717123143</v>
      </c>
      <c r="F760" s="13">
        <f t="shared" si="46"/>
        <v>0.18470525320980852</v>
      </c>
      <c r="G760" s="13">
        <f t="shared" si="47"/>
        <v>-1.68899395033079</v>
      </c>
    </row>
    <row r="761" spans="1:7" x14ac:dyDescent="0.2">
      <c r="A761" s="13" t="s">
        <v>1032</v>
      </c>
      <c r="B761" s="15">
        <v>24.747433264887064</v>
      </c>
      <c r="C761" s="13">
        <v>0</v>
      </c>
      <c r="D761" s="13">
        <f t="shared" si="44"/>
        <v>-1.6388706431914752</v>
      </c>
      <c r="E761" s="13">
        <f t="shared" si="45"/>
        <v>-1.6388706431914752</v>
      </c>
      <c r="F761" s="13">
        <f t="shared" si="46"/>
        <v>0.16261879293439782</v>
      </c>
      <c r="G761" s="13">
        <f t="shared" si="47"/>
        <v>-0.1774758676532161</v>
      </c>
    </row>
    <row r="762" spans="1:7" x14ac:dyDescent="0.2">
      <c r="A762" s="13" t="s">
        <v>1033</v>
      </c>
      <c r="B762" s="15">
        <v>21.957563312799451</v>
      </c>
      <c r="C762" s="13">
        <v>0</v>
      </c>
      <c r="D762" s="13">
        <f t="shared" si="44"/>
        <v>-1.3980580133797187</v>
      </c>
      <c r="E762" s="13">
        <f t="shared" si="45"/>
        <v>-1.3980580133797187</v>
      </c>
      <c r="F762" s="13">
        <f t="shared" si="46"/>
        <v>0.19812445624044803</v>
      </c>
      <c r="G762" s="13">
        <f t="shared" si="47"/>
        <v>-0.22080186550234676</v>
      </c>
    </row>
    <row r="763" spans="1:7" x14ac:dyDescent="0.2">
      <c r="A763" s="13" t="s">
        <v>1034</v>
      </c>
      <c r="B763" s="15">
        <v>22.414784394250514</v>
      </c>
      <c r="C763" s="13">
        <v>0</v>
      </c>
      <c r="D763" s="13">
        <f t="shared" si="44"/>
        <v>-1.4375238712585838</v>
      </c>
      <c r="E763" s="13">
        <f t="shared" si="45"/>
        <v>-1.4375238712585838</v>
      </c>
      <c r="F763" s="13">
        <f t="shared" si="46"/>
        <v>0.19192908417135432</v>
      </c>
      <c r="G763" s="13">
        <f t="shared" si="47"/>
        <v>-0.21310545719768909</v>
      </c>
    </row>
    <row r="764" spans="1:7" x14ac:dyDescent="0.2">
      <c r="A764" s="13" t="s">
        <v>1035</v>
      </c>
      <c r="B764" s="15">
        <v>21.998631074606433</v>
      </c>
      <c r="C764" s="13">
        <v>0</v>
      </c>
      <c r="D764" s="13">
        <f t="shared" si="44"/>
        <v>-1.4016028509137486</v>
      </c>
      <c r="E764" s="13">
        <f t="shared" si="45"/>
        <v>-1.4016028509137486</v>
      </c>
      <c r="F764" s="13">
        <f t="shared" si="46"/>
        <v>0.19756188639825173</v>
      </c>
      <c r="G764" s="13">
        <f t="shared" si="47"/>
        <v>-0.22010054395880274</v>
      </c>
    </row>
    <row r="765" spans="1:7" x14ac:dyDescent="0.2">
      <c r="A765" s="13" t="s">
        <v>1036</v>
      </c>
      <c r="B765" s="15">
        <v>22.414784394250514</v>
      </c>
      <c r="C765" s="13">
        <v>0</v>
      </c>
      <c r="D765" s="13">
        <f t="shared" si="44"/>
        <v>-1.4375238712585838</v>
      </c>
      <c r="E765" s="13">
        <f t="shared" si="45"/>
        <v>-1.4375238712585838</v>
      </c>
      <c r="F765" s="13">
        <f t="shared" si="46"/>
        <v>0.19192908417135432</v>
      </c>
      <c r="G765" s="13">
        <f t="shared" si="47"/>
        <v>-0.21310545719768909</v>
      </c>
    </row>
    <row r="766" spans="1:7" x14ac:dyDescent="0.2">
      <c r="A766" s="13" t="s">
        <v>1037</v>
      </c>
      <c r="B766" s="15">
        <v>42.414784394250511</v>
      </c>
      <c r="C766" s="13">
        <v>1</v>
      </c>
      <c r="D766" s="13">
        <f t="shared" si="44"/>
        <v>-3.1638597503310848</v>
      </c>
      <c r="E766" s="13">
        <f t="shared" si="45"/>
        <v>-3.1638597503310848</v>
      </c>
      <c r="F766" s="13">
        <f t="shared" si="46"/>
        <v>4.0548625589965408E-2</v>
      </c>
      <c r="G766" s="13">
        <f t="shared" si="47"/>
        <v>-3.2052533932006755</v>
      </c>
    </row>
    <row r="767" spans="1:7" x14ac:dyDescent="0.2">
      <c r="A767" s="13" t="s">
        <v>1038</v>
      </c>
      <c r="B767" s="15">
        <v>22.165639972621491</v>
      </c>
      <c r="C767" s="13">
        <v>0</v>
      </c>
      <c r="D767" s="13">
        <f t="shared" si="44"/>
        <v>-1.4160185235521363</v>
      </c>
      <c r="E767" s="13">
        <f t="shared" si="45"/>
        <v>-1.4160185235521363</v>
      </c>
      <c r="F767" s="13">
        <f t="shared" si="46"/>
        <v>0.19528651238782463</v>
      </c>
      <c r="G767" s="13">
        <f t="shared" si="47"/>
        <v>-0.21726898092642949</v>
      </c>
    </row>
    <row r="768" spans="1:7" x14ac:dyDescent="0.2">
      <c r="A768" s="13" t="s">
        <v>1039</v>
      </c>
      <c r="B768" s="15">
        <v>23.942505133470227</v>
      </c>
      <c r="C768" s="13">
        <v>0</v>
      </c>
      <c r="D768" s="13">
        <f t="shared" si="44"/>
        <v>-1.5693918275244914</v>
      </c>
      <c r="E768" s="13">
        <f t="shared" si="45"/>
        <v>-1.5693918275244914</v>
      </c>
      <c r="F768" s="13">
        <f t="shared" si="46"/>
        <v>0.17230310881285299</v>
      </c>
      <c r="G768" s="13">
        <f t="shared" si="47"/>
        <v>-0.18910826506359277</v>
      </c>
    </row>
    <row r="769" spans="1:7" x14ac:dyDescent="0.2">
      <c r="A769" s="13" t="s">
        <v>1040</v>
      </c>
      <c r="B769" s="15">
        <v>22.316221765913756</v>
      </c>
      <c r="C769" s="13">
        <v>0</v>
      </c>
      <c r="D769" s="13">
        <f t="shared" si="44"/>
        <v>-1.4290162611769122</v>
      </c>
      <c r="E769" s="13">
        <f t="shared" si="45"/>
        <v>-1.4290162611769122</v>
      </c>
      <c r="F769" s="13">
        <f t="shared" si="46"/>
        <v>0.19325200841374282</v>
      </c>
      <c r="G769" s="13">
        <f t="shared" si="47"/>
        <v>-0.21474393756508633</v>
      </c>
    </row>
    <row r="770" spans="1:7" x14ac:dyDescent="0.2">
      <c r="A770" s="13" t="s">
        <v>1041</v>
      </c>
      <c r="B770" s="15">
        <v>23.085557837097877</v>
      </c>
      <c r="C770" s="13">
        <v>0</v>
      </c>
      <c r="D770" s="13">
        <f t="shared" ref="D770:D833" si="48">$J$2+$J$3*B770</f>
        <v>-1.4954228843144033</v>
      </c>
      <c r="E770" s="13">
        <f t="shared" si="45"/>
        <v>-1.4954228843144033</v>
      </c>
      <c r="F770" s="13">
        <f t="shared" si="46"/>
        <v>0.18310917691918827</v>
      </c>
      <c r="G770" s="13">
        <f t="shared" si="47"/>
        <v>-0.2022498245316505</v>
      </c>
    </row>
    <row r="771" spans="1:7" x14ac:dyDescent="0.2">
      <c r="A771" s="13" t="s">
        <v>1042</v>
      </c>
      <c r="B771" s="15">
        <v>25.34428473648186</v>
      </c>
      <c r="C771" s="13">
        <v>0</v>
      </c>
      <c r="D771" s="13">
        <f t="shared" si="48"/>
        <v>-1.6903889486860411</v>
      </c>
      <c r="E771" s="13">
        <f t="shared" ref="E771:E834" si="49">MIN(MAX(D771,-35),35)</f>
        <v>-1.6903889486860411</v>
      </c>
      <c r="F771" s="13">
        <f t="shared" ref="F771:F834" si="50">1/(1+EXP(-E771))</f>
        <v>0.15572469643597925</v>
      </c>
      <c r="G771" s="13">
        <f t="shared" ref="G771:G834" si="51">C771*LN(F771)+(1-C771)*LN(1-F771)</f>
        <v>-0.16927664851736787</v>
      </c>
    </row>
    <row r="772" spans="1:7" x14ac:dyDescent="0.2">
      <c r="A772" s="13" t="s">
        <v>1043</v>
      </c>
      <c r="B772" s="15">
        <v>22.387405886379192</v>
      </c>
      <c r="C772" s="13">
        <v>0</v>
      </c>
      <c r="D772" s="13">
        <f t="shared" si="48"/>
        <v>-1.4351606462358972</v>
      </c>
      <c r="E772" s="13">
        <f t="shared" si="49"/>
        <v>-1.4351606462358972</v>
      </c>
      <c r="F772" s="13">
        <f t="shared" si="50"/>
        <v>0.1922958690648118</v>
      </c>
      <c r="G772" s="13">
        <f t="shared" si="51"/>
        <v>-0.2135594621044887</v>
      </c>
    </row>
    <row r="773" spans="1:7" x14ac:dyDescent="0.2">
      <c r="A773" s="13" t="s">
        <v>1044</v>
      </c>
      <c r="B773" s="15">
        <v>22.806297056810404</v>
      </c>
      <c r="C773" s="13">
        <v>0</v>
      </c>
      <c r="D773" s="13">
        <f t="shared" si="48"/>
        <v>-1.471317989083001</v>
      </c>
      <c r="E773" s="13">
        <f t="shared" si="49"/>
        <v>-1.471317989083001</v>
      </c>
      <c r="F773" s="13">
        <f t="shared" si="50"/>
        <v>0.18674236877249514</v>
      </c>
      <c r="G773" s="13">
        <f t="shared" si="51"/>
        <v>-0.20670733005449757</v>
      </c>
    </row>
    <row r="774" spans="1:7" x14ac:dyDescent="0.2">
      <c r="A774" s="13" t="s">
        <v>1045</v>
      </c>
      <c r="B774" s="15">
        <v>28.084873374401095</v>
      </c>
      <c r="C774" s="13">
        <v>0</v>
      </c>
      <c r="D774" s="13">
        <f t="shared" si="48"/>
        <v>-1.9269477734569616</v>
      </c>
      <c r="E774" s="13">
        <f t="shared" si="49"/>
        <v>-1.9269477734569616</v>
      </c>
      <c r="F774" s="13">
        <f t="shared" si="50"/>
        <v>0.12708880047416329</v>
      </c>
      <c r="G774" s="13">
        <f t="shared" si="51"/>
        <v>-0.13592144707243914</v>
      </c>
    </row>
    <row r="775" spans="1:7" x14ac:dyDescent="0.2">
      <c r="A775" s="13" t="s">
        <v>1046</v>
      </c>
      <c r="B775" s="15">
        <v>23.060917180013689</v>
      </c>
      <c r="C775" s="13">
        <v>0</v>
      </c>
      <c r="D775" s="13">
        <f t="shared" si="48"/>
        <v>-1.4932959817939855</v>
      </c>
      <c r="E775" s="13">
        <f t="shared" si="49"/>
        <v>-1.4932959817939855</v>
      </c>
      <c r="F775" s="13">
        <f t="shared" si="50"/>
        <v>0.18342753388813574</v>
      </c>
      <c r="G775" s="13">
        <f t="shared" si="51"/>
        <v>-0.20263961838264755</v>
      </c>
    </row>
    <row r="776" spans="1:7" x14ac:dyDescent="0.2">
      <c r="A776" s="13" t="s">
        <v>1047</v>
      </c>
      <c r="B776" s="15">
        <v>25.916495550992472</v>
      </c>
      <c r="C776" s="13">
        <v>0</v>
      </c>
      <c r="D776" s="13">
        <f t="shared" si="48"/>
        <v>-1.7397803516601893</v>
      </c>
      <c r="E776" s="13">
        <f t="shared" si="49"/>
        <v>-1.7397803516601893</v>
      </c>
      <c r="F776" s="13">
        <f t="shared" si="50"/>
        <v>0.14934083610061516</v>
      </c>
      <c r="G776" s="13">
        <f t="shared" si="51"/>
        <v>-0.16174374309195588</v>
      </c>
    </row>
    <row r="777" spans="1:7" x14ac:dyDescent="0.2">
      <c r="A777" s="13" t="s">
        <v>1048</v>
      </c>
      <c r="B777" s="15">
        <v>24</v>
      </c>
      <c r="C777" s="13">
        <v>0</v>
      </c>
      <c r="D777" s="13">
        <f t="shared" si="48"/>
        <v>-1.5743546000721331</v>
      </c>
      <c r="E777" s="13">
        <f t="shared" si="49"/>
        <v>-1.5743546000721331</v>
      </c>
      <c r="F777" s="13">
        <f t="shared" si="50"/>
        <v>0.171596494865072</v>
      </c>
      <c r="G777" s="13">
        <f t="shared" si="51"/>
        <v>-0.18825491825897867</v>
      </c>
    </row>
    <row r="778" spans="1:7" x14ac:dyDescent="0.2">
      <c r="A778" s="13" t="s">
        <v>1049</v>
      </c>
      <c r="B778" s="15">
        <v>22.581793292265573</v>
      </c>
      <c r="C778" s="13">
        <v>0</v>
      </c>
      <c r="D778" s="13">
        <f t="shared" si="48"/>
        <v>-1.4519395438969716</v>
      </c>
      <c r="E778" s="13">
        <f t="shared" si="49"/>
        <v>-1.4519395438969716</v>
      </c>
      <c r="F778" s="13">
        <f t="shared" si="50"/>
        <v>0.18970324778542952</v>
      </c>
      <c r="G778" s="13">
        <f t="shared" si="51"/>
        <v>-0.21035473765063981</v>
      </c>
    </row>
    <row r="779" spans="1:7" x14ac:dyDescent="0.2">
      <c r="A779" s="13" t="s">
        <v>1050</v>
      </c>
      <c r="B779" s="15">
        <v>23.748117727583846</v>
      </c>
      <c r="C779" s="13">
        <v>0</v>
      </c>
      <c r="D779" s="13">
        <f t="shared" si="48"/>
        <v>-1.552612929863417</v>
      </c>
      <c r="E779" s="13">
        <f t="shared" si="49"/>
        <v>-1.552612929863417</v>
      </c>
      <c r="F779" s="13">
        <f t="shared" si="50"/>
        <v>0.17470920025266354</v>
      </c>
      <c r="G779" s="13">
        <f t="shared" si="51"/>
        <v>-0.192019470213312</v>
      </c>
    </row>
    <row r="780" spans="1:7" x14ac:dyDescent="0.2">
      <c r="A780" s="13" t="s">
        <v>1051</v>
      </c>
      <c r="B780" s="15">
        <v>27.917864476386036</v>
      </c>
      <c r="C780" s="13">
        <v>0</v>
      </c>
      <c r="D780" s="13">
        <f t="shared" si="48"/>
        <v>-1.9125321008185738</v>
      </c>
      <c r="E780" s="13">
        <f t="shared" si="49"/>
        <v>-1.9125321008185738</v>
      </c>
      <c r="F780" s="13">
        <f t="shared" si="50"/>
        <v>0.12869665095353708</v>
      </c>
      <c r="G780" s="13">
        <f t="shared" si="51"/>
        <v>-0.13776508601710241</v>
      </c>
    </row>
    <row r="781" spans="1:7" x14ac:dyDescent="0.2">
      <c r="A781" s="13" t="s">
        <v>1052</v>
      </c>
      <c r="B781" s="15">
        <v>23.329226557152634</v>
      </c>
      <c r="C781" s="13">
        <v>1</v>
      </c>
      <c r="D781" s="13">
        <f t="shared" si="48"/>
        <v>-1.5164555870163132</v>
      </c>
      <c r="E781" s="13">
        <f t="shared" si="49"/>
        <v>-1.5164555870163132</v>
      </c>
      <c r="F781" s="13">
        <f t="shared" si="50"/>
        <v>0.17998404533902918</v>
      </c>
      <c r="G781" s="13">
        <f t="shared" si="51"/>
        <v>-1.7148870690258116</v>
      </c>
    </row>
    <row r="782" spans="1:7" x14ac:dyDescent="0.2">
      <c r="A782" s="13" t="s">
        <v>1053</v>
      </c>
      <c r="B782" s="15">
        <v>24.580424366872005</v>
      </c>
      <c r="C782" s="13">
        <v>0</v>
      </c>
      <c r="D782" s="13">
        <f t="shared" si="48"/>
        <v>-1.6244549705530875</v>
      </c>
      <c r="E782" s="13">
        <f t="shared" si="49"/>
        <v>-1.6244549705530875</v>
      </c>
      <c r="F782" s="13">
        <f t="shared" si="50"/>
        <v>0.16459139132675521</v>
      </c>
      <c r="G782" s="13">
        <f t="shared" si="51"/>
        <v>-0.17983432212029551</v>
      </c>
    </row>
    <row r="783" spans="1:7" x14ac:dyDescent="0.2">
      <c r="A783" s="13" t="s">
        <v>1054</v>
      </c>
      <c r="B783" s="15">
        <v>25.826146475017111</v>
      </c>
      <c r="C783" s="13">
        <v>0</v>
      </c>
      <c r="D783" s="13">
        <f t="shared" si="48"/>
        <v>-1.7319817090853238</v>
      </c>
      <c r="E783" s="13">
        <f t="shared" si="49"/>
        <v>-1.7319817090853238</v>
      </c>
      <c r="F783" s="13">
        <f t="shared" si="50"/>
        <v>0.15033427291426768</v>
      </c>
      <c r="G783" s="13">
        <f t="shared" si="51"/>
        <v>-0.16291226909773335</v>
      </c>
    </row>
    <row r="784" spans="1:7" x14ac:dyDescent="0.2">
      <c r="A784" s="13" t="s">
        <v>1055</v>
      </c>
      <c r="B784" s="15">
        <v>22.833675564681723</v>
      </c>
      <c r="C784" s="13">
        <v>0</v>
      </c>
      <c r="D784" s="13">
        <f t="shared" si="48"/>
        <v>-1.4736812141056872</v>
      </c>
      <c r="E784" s="13">
        <f t="shared" si="49"/>
        <v>-1.4736812141056872</v>
      </c>
      <c r="F784" s="13">
        <f t="shared" si="50"/>
        <v>0.18638373226501759</v>
      </c>
      <c r="G784" s="13">
        <f t="shared" si="51"/>
        <v>-0.20626643968983471</v>
      </c>
    </row>
    <row r="785" spans="1:7" x14ac:dyDescent="0.2">
      <c r="A785" s="13" t="s">
        <v>1056</v>
      </c>
      <c r="B785" s="15">
        <v>23.414099931553729</v>
      </c>
      <c r="C785" s="13">
        <v>0</v>
      </c>
      <c r="D785" s="13">
        <f t="shared" si="48"/>
        <v>-1.5237815845866416</v>
      </c>
      <c r="E785" s="13">
        <f t="shared" si="49"/>
        <v>-1.5237815845866416</v>
      </c>
      <c r="F785" s="13">
        <f t="shared" si="50"/>
        <v>0.17890533669318959</v>
      </c>
      <c r="G785" s="13">
        <f t="shared" si="51"/>
        <v>-0.19711687373217596</v>
      </c>
    </row>
    <row r="786" spans="1:7" x14ac:dyDescent="0.2">
      <c r="A786" s="13" t="s">
        <v>1057</v>
      </c>
      <c r="B786" s="15">
        <v>22.965092402464066</v>
      </c>
      <c r="C786" s="13">
        <v>0</v>
      </c>
      <c r="D786" s="13">
        <f t="shared" si="48"/>
        <v>-1.4850246942145828</v>
      </c>
      <c r="E786" s="13">
        <f t="shared" si="49"/>
        <v>-1.4850246942145828</v>
      </c>
      <c r="F786" s="13">
        <f t="shared" si="50"/>
        <v>0.184669668239544</v>
      </c>
      <c r="G786" s="13">
        <f t="shared" si="51"/>
        <v>-0.20416193281572395</v>
      </c>
    </row>
    <row r="787" spans="1:7" x14ac:dyDescent="0.2">
      <c r="A787" s="13" t="s">
        <v>1058</v>
      </c>
      <c r="B787" s="15">
        <v>23.4031485284052</v>
      </c>
      <c r="C787" s="13">
        <v>0</v>
      </c>
      <c r="D787" s="13">
        <f t="shared" si="48"/>
        <v>-1.5228362945775669</v>
      </c>
      <c r="E787" s="13">
        <f t="shared" si="49"/>
        <v>-1.5228362945775669</v>
      </c>
      <c r="F787" s="13">
        <f t="shared" si="50"/>
        <v>0.17904424026097576</v>
      </c>
      <c r="G787" s="13">
        <f t="shared" si="51"/>
        <v>-0.19728605680495856</v>
      </c>
    </row>
    <row r="788" spans="1:7" x14ac:dyDescent="0.2">
      <c r="A788" s="13" t="s">
        <v>1059</v>
      </c>
      <c r="B788" s="15">
        <v>27.085557837097877</v>
      </c>
      <c r="C788" s="13">
        <v>0</v>
      </c>
      <c r="D788" s="13">
        <f t="shared" si="48"/>
        <v>-1.8406900601289038</v>
      </c>
      <c r="E788" s="13">
        <f t="shared" si="49"/>
        <v>-1.8406900601289038</v>
      </c>
      <c r="F788" s="13">
        <f t="shared" si="50"/>
        <v>0.13696970081985058</v>
      </c>
      <c r="G788" s="13">
        <f t="shared" si="51"/>
        <v>-0.14730547938390853</v>
      </c>
    </row>
    <row r="789" spans="1:7" x14ac:dyDescent="0.2">
      <c r="A789" s="13" t="s">
        <v>1060</v>
      </c>
      <c r="B789" s="15">
        <v>23.561943874058862</v>
      </c>
      <c r="C789" s="13">
        <v>0</v>
      </c>
      <c r="D789" s="13">
        <f t="shared" si="48"/>
        <v>-1.5365429997091489</v>
      </c>
      <c r="E789" s="13">
        <f t="shared" si="49"/>
        <v>-1.5365429997091489</v>
      </c>
      <c r="F789" s="13">
        <f t="shared" si="50"/>
        <v>0.17703838297061569</v>
      </c>
      <c r="G789" s="13">
        <f t="shared" si="51"/>
        <v>-0.19484571726702787</v>
      </c>
    </row>
    <row r="790" spans="1:7" x14ac:dyDescent="0.2">
      <c r="A790" s="13" t="s">
        <v>1061</v>
      </c>
      <c r="B790" s="15">
        <v>23.208761122518823</v>
      </c>
      <c r="C790" s="13">
        <v>0</v>
      </c>
      <c r="D790" s="13">
        <f t="shared" si="48"/>
        <v>-1.5060573969164925</v>
      </c>
      <c r="E790" s="13">
        <f t="shared" si="49"/>
        <v>-1.5060573969164925</v>
      </c>
      <c r="F790" s="13">
        <f t="shared" si="50"/>
        <v>0.18152382188571539</v>
      </c>
      <c r="G790" s="13">
        <f t="shared" si="51"/>
        <v>-0.20031098691423638</v>
      </c>
    </row>
    <row r="791" spans="1:7" x14ac:dyDescent="0.2">
      <c r="A791" s="13" t="s">
        <v>1062</v>
      </c>
      <c r="B791" s="15">
        <v>25.831622176591377</v>
      </c>
      <c r="C791" s="13">
        <v>0</v>
      </c>
      <c r="D791" s="13">
        <f t="shared" si="48"/>
        <v>-1.7324543540898614</v>
      </c>
      <c r="E791" s="13">
        <f t="shared" si="49"/>
        <v>-1.7324543540898614</v>
      </c>
      <c r="F791" s="13">
        <f t="shared" si="50"/>
        <v>0.15027391011145447</v>
      </c>
      <c r="G791" s="13">
        <f t="shared" si="51"/>
        <v>-0.16284122862050421</v>
      </c>
    </row>
    <row r="792" spans="1:7" x14ac:dyDescent="0.2">
      <c r="A792" s="13" t="s">
        <v>1063</v>
      </c>
      <c r="B792" s="15">
        <v>23.252566735112936</v>
      </c>
      <c r="C792" s="13">
        <v>0</v>
      </c>
      <c r="D792" s="13">
        <f t="shared" si="48"/>
        <v>-1.509838556952791</v>
      </c>
      <c r="E792" s="13">
        <f t="shared" si="49"/>
        <v>-1.509838556952791</v>
      </c>
      <c r="F792" s="13">
        <f t="shared" si="50"/>
        <v>0.18096272023550364</v>
      </c>
      <c r="G792" s="13">
        <f t="shared" si="51"/>
        <v>-0.19962567752704069</v>
      </c>
    </row>
    <row r="793" spans="1:7" x14ac:dyDescent="0.2">
      <c r="A793" s="13" t="s">
        <v>1064</v>
      </c>
      <c r="B793" s="15">
        <v>33.57973990417522</v>
      </c>
      <c r="C793" s="13">
        <v>0</v>
      </c>
      <c r="D793" s="13">
        <f t="shared" si="48"/>
        <v>-2.4012470355101456</v>
      </c>
      <c r="E793" s="13">
        <f t="shared" si="49"/>
        <v>-2.4012470355101456</v>
      </c>
      <c r="F793" s="13">
        <f t="shared" si="50"/>
        <v>8.3077653217942846E-2</v>
      </c>
      <c r="G793" s="13">
        <f t="shared" si="51"/>
        <v>-8.6732492119386356E-2</v>
      </c>
    </row>
    <row r="794" spans="1:7" x14ac:dyDescent="0.2">
      <c r="A794" s="13" t="s">
        <v>1065</v>
      </c>
      <c r="B794" s="15">
        <v>25.49760438056126</v>
      </c>
      <c r="C794" s="13">
        <v>0</v>
      </c>
      <c r="D794" s="13">
        <f t="shared" si="48"/>
        <v>-1.7036230088130855</v>
      </c>
      <c r="E794" s="13">
        <f t="shared" si="49"/>
        <v>-1.7036230088130855</v>
      </c>
      <c r="F794" s="13">
        <f t="shared" si="50"/>
        <v>0.15399267145651371</v>
      </c>
      <c r="G794" s="13">
        <f t="shared" si="51"/>
        <v>-0.16722725683248069</v>
      </c>
    </row>
    <row r="795" spans="1:7" x14ac:dyDescent="0.2">
      <c r="A795" s="13" t="s">
        <v>1066</v>
      </c>
      <c r="B795" s="15">
        <v>26.918548939082822</v>
      </c>
      <c r="C795" s="13">
        <v>0</v>
      </c>
      <c r="D795" s="13">
        <f t="shared" si="48"/>
        <v>-1.8262743874905161</v>
      </c>
      <c r="E795" s="13">
        <f t="shared" si="49"/>
        <v>-1.8262743874905161</v>
      </c>
      <c r="F795" s="13">
        <f t="shared" si="50"/>
        <v>0.1386826981019941</v>
      </c>
      <c r="G795" s="13">
        <f t="shared" si="51"/>
        <v>-0.1492923152684825</v>
      </c>
    </row>
    <row r="796" spans="1:7" x14ac:dyDescent="0.2">
      <c r="A796" s="13" t="s">
        <v>1067</v>
      </c>
      <c r="B796" s="15">
        <v>29.412731006160165</v>
      </c>
      <c r="C796" s="13">
        <v>0</v>
      </c>
      <c r="D796" s="13">
        <f t="shared" si="48"/>
        <v>-2.0415641870572578</v>
      </c>
      <c r="E796" s="13">
        <f t="shared" si="49"/>
        <v>-2.0415641870572578</v>
      </c>
      <c r="F796" s="13">
        <f t="shared" si="50"/>
        <v>0.11490755241680853</v>
      </c>
      <c r="G796" s="13">
        <f t="shared" si="51"/>
        <v>-0.12206317888385135</v>
      </c>
    </row>
    <row r="797" spans="1:7" x14ac:dyDescent="0.2">
      <c r="A797" s="13" t="s">
        <v>1068</v>
      </c>
      <c r="B797" s="15">
        <v>23.748117727583846</v>
      </c>
      <c r="C797" s="13">
        <v>0</v>
      </c>
      <c r="D797" s="13">
        <f t="shared" si="48"/>
        <v>-1.552612929863417</v>
      </c>
      <c r="E797" s="13">
        <f t="shared" si="49"/>
        <v>-1.552612929863417</v>
      </c>
      <c r="F797" s="13">
        <f t="shared" si="50"/>
        <v>0.17470920025266354</v>
      </c>
      <c r="G797" s="13">
        <f t="shared" si="51"/>
        <v>-0.192019470213312</v>
      </c>
    </row>
    <row r="798" spans="1:7" x14ac:dyDescent="0.2">
      <c r="A798" s="13" t="s">
        <v>1069</v>
      </c>
      <c r="B798" s="15">
        <v>25.43189596167009</v>
      </c>
      <c r="C798" s="13">
        <v>0</v>
      </c>
      <c r="D798" s="13">
        <f t="shared" si="48"/>
        <v>-1.697951268758638</v>
      </c>
      <c r="E798" s="13">
        <f t="shared" si="49"/>
        <v>-1.697951268758638</v>
      </c>
      <c r="F798" s="13">
        <f t="shared" si="50"/>
        <v>0.15473303061729973</v>
      </c>
      <c r="G798" s="13">
        <f t="shared" si="51"/>
        <v>-0.16810276142565606</v>
      </c>
    </row>
    <row r="799" spans="1:7" x14ac:dyDescent="0.2">
      <c r="A799" s="13" t="s">
        <v>1070</v>
      </c>
      <c r="B799" s="15">
        <v>23.917864476386036</v>
      </c>
      <c r="C799" s="13">
        <v>0</v>
      </c>
      <c r="D799" s="13">
        <f t="shared" si="48"/>
        <v>-1.5672649250040733</v>
      </c>
      <c r="E799" s="13">
        <f t="shared" si="49"/>
        <v>-1.5672649250040733</v>
      </c>
      <c r="F799" s="13">
        <f t="shared" si="50"/>
        <v>0.17260664792483696</v>
      </c>
      <c r="G799" s="13">
        <f t="shared" si="51"/>
        <v>-0.18947505970409373</v>
      </c>
    </row>
    <row r="800" spans="1:7" x14ac:dyDescent="0.2">
      <c r="A800" s="13" t="s">
        <v>1071</v>
      </c>
      <c r="B800" s="15">
        <v>23.917864476386036</v>
      </c>
      <c r="C800" s="13">
        <v>0</v>
      </c>
      <c r="D800" s="13">
        <f t="shared" si="48"/>
        <v>-1.5672649250040733</v>
      </c>
      <c r="E800" s="13">
        <f t="shared" si="49"/>
        <v>-1.5672649250040733</v>
      </c>
      <c r="F800" s="13">
        <f t="shared" si="50"/>
        <v>0.17260664792483696</v>
      </c>
      <c r="G800" s="13">
        <f t="shared" si="51"/>
        <v>-0.18947505970409373</v>
      </c>
    </row>
    <row r="801" spans="1:7" x14ac:dyDescent="0.2">
      <c r="A801" s="13" t="s">
        <v>1072</v>
      </c>
      <c r="B801" s="15">
        <v>23.917864476386036</v>
      </c>
      <c r="C801" s="13">
        <v>0</v>
      </c>
      <c r="D801" s="13">
        <f t="shared" si="48"/>
        <v>-1.5672649250040733</v>
      </c>
      <c r="E801" s="13">
        <f t="shared" si="49"/>
        <v>-1.5672649250040733</v>
      </c>
      <c r="F801" s="13">
        <f t="shared" si="50"/>
        <v>0.17260664792483696</v>
      </c>
      <c r="G801" s="13">
        <f t="shared" si="51"/>
        <v>-0.18947505970409373</v>
      </c>
    </row>
    <row r="802" spans="1:7" x14ac:dyDescent="0.2">
      <c r="A802" s="13" t="s">
        <v>1073</v>
      </c>
      <c r="B802" s="15">
        <v>23.917864476386036</v>
      </c>
      <c r="C802" s="13">
        <v>0</v>
      </c>
      <c r="D802" s="13">
        <f t="shared" si="48"/>
        <v>-1.5672649250040733</v>
      </c>
      <c r="E802" s="13">
        <f t="shared" si="49"/>
        <v>-1.5672649250040733</v>
      </c>
      <c r="F802" s="13">
        <f t="shared" si="50"/>
        <v>0.17260664792483696</v>
      </c>
      <c r="G802" s="13">
        <f t="shared" si="51"/>
        <v>-0.18947505970409373</v>
      </c>
    </row>
    <row r="803" spans="1:7" x14ac:dyDescent="0.2">
      <c r="A803" s="13" t="s">
        <v>1074</v>
      </c>
      <c r="B803" s="15">
        <v>27.167693360711841</v>
      </c>
      <c r="C803" s="13">
        <v>0</v>
      </c>
      <c r="D803" s="13">
        <f t="shared" si="48"/>
        <v>-1.8477797351969631</v>
      </c>
      <c r="E803" s="13">
        <f t="shared" si="49"/>
        <v>-1.8477797351969631</v>
      </c>
      <c r="F803" s="13">
        <f t="shared" si="50"/>
        <v>0.13613379234126657</v>
      </c>
      <c r="G803" s="13">
        <f t="shared" si="51"/>
        <v>-0.14633737441576478</v>
      </c>
    </row>
    <row r="804" spans="1:7" x14ac:dyDescent="0.2">
      <c r="A804" s="13" t="s">
        <v>1075</v>
      </c>
      <c r="B804" s="15">
        <v>23.958932238193018</v>
      </c>
      <c r="C804" s="13">
        <v>0</v>
      </c>
      <c r="D804" s="13">
        <f t="shared" si="48"/>
        <v>-1.5708097625381032</v>
      </c>
      <c r="E804" s="13">
        <f t="shared" si="49"/>
        <v>-1.5708097625381032</v>
      </c>
      <c r="F804" s="13">
        <f t="shared" si="50"/>
        <v>0.17210098432050205</v>
      </c>
      <c r="G804" s="13">
        <f t="shared" si="51"/>
        <v>-0.18886409377455185</v>
      </c>
    </row>
    <row r="805" spans="1:7" x14ac:dyDescent="0.2">
      <c r="A805" s="13" t="s">
        <v>1076</v>
      </c>
      <c r="B805" s="15">
        <v>24.435318275154003</v>
      </c>
      <c r="C805" s="13">
        <v>0</v>
      </c>
      <c r="D805" s="13">
        <f t="shared" si="48"/>
        <v>-1.6119298779328488</v>
      </c>
      <c r="E805" s="13">
        <f t="shared" si="49"/>
        <v>-1.6119298779328488</v>
      </c>
      <c r="F805" s="13">
        <f t="shared" si="50"/>
        <v>0.16632084778259681</v>
      </c>
      <c r="G805" s="13">
        <f t="shared" si="51"/>
        <v>-0.18190666021456117</v>
      </c>
    </row>
    <row r="806" spans="1:7" x14ac:dyDescent="0.2">
      <c r="A806" s="13" t="s">
        <v>1077</v>
      </c>
      <c r="B806" s="15">
        <v>25.084188911704313</v>
      </c>
      <c r="C806" s="13">
        <v>0</v>
      </c>
      <c r="D806" s="13">
        <f t="shared" si="48"/>
        <v>-1.6679383109705193</v>
      </c>
      <c r="E806" s="13">
        <f t="shared" si="49"/>
        <v>-1.6679383109705193</v>
      </c>
      <c r="F806" s="13">
        <f t="shared" si="50"/>
        <v>0.15869924912415628</v>
      </c>
      <c r="G806" s="13">
        <f t="shared" si="51"/>
        <v>-0.17280607190723224</v>
      </c>
    </row>
    <row r="807" spans="1:7" x14ac:dyDescent="0.2">
      <c r="A807" s="13" t="s">
        <v>1078</v>
      </c>
      <c r="B807" s="15">
        <v>27.252566735112936</v>
      </c>
      <c r="C807" s="13">
        <v>0</v>
      </c>
      <c r="D807" s="13">
        <f t="shared" si="48"/>
        <v>-1.8551057327672915</v>
      </c>
      <c r="E807" s="13">
        <f t="shared" si="49"/>
        <v>-1.8551057327672915</v>
      </c>
      <c r="F807" s="13">
        <f t="shared" si="50"/>
        <v>0.13527453923507868</v>
      </c>
      <c r="G807" s="13">
        <f t="shared" si="51"/>
        <v>-0.14534320882691551</v>
      </c>
    </row>
    <row r="808" spans="1:7" x14ac:dyDescent="0.2">
      <c r="A808" s="13" t="s">
        <v>1079</v>
      </c>
      <c r="B808" s="15">
        <v>24.167008898015059</v>
      </c>
      <c r="C808" s="13">
        <v>0</v>
      </c>
      <c r="D808" s="13">
        <f t="shared" si="48"/>
        <v>-1.5887702727105208</v>
      </c>
      <c r="E808" s="13">
        <f t="shared" si="49"/>
        <v>-1.5887702727105208</v>
      </c>
      <c r="F808" s="13">
        <f t="shared" si="50"/>
        <v>0.16955698129489238</v>
      </c>
      <c r="G808" s="13">
        <f t="shared" si="51"/>
        <v>-0.18579596311331342</v>
      </c>
    </row>
    <row r="809" spans="1:7" x14ac:dyDescent="0.2">
      <c r="A809" s="13" t="s">
        <v>1080</v>
      </c>
      <c r="B809" s="15">
        <v>24.251882272416154</v>
      </c>
      <c r="C809" s="13">
        <v>0</v>
      </c>
      <c r="D809" s="13">
        <f t="shared" si="48"/>
        <v>-1.5960962702808492</v>
      </c>
      <c r="E809" s="13">
        <f t="shared" si="49"/>
        <v>-1.5960962702808492</v>
      </c>
      <c r="F809" s="13">
        <f t="shared" si="50"/>
        <v>0.16852792231510441</v>
      </c>
      <c r="G809" s="13">
        <f t="shared" si="51"/>
        <v>-0.18455756156856504</v>
      </c>
    </row>
    <row r="810" spans="1:7" x14ac:dyDescent="0.2">
      <c r="A810" s="13" t="s">
        <v>1081</v>
      </c>
      <c r="B810" s="15">
        <v>24.298425735797398</v>
      </c>
      <c r="C810" s="13">
        <v>0</v>
      </c>
      <c r="D810" s="13">
        <f t="shared" si="48"/>
        <v>-1.6001137528194163</v>
      </c>
      <c r="E810" s="13">
        <f t="shared" si="49"/>
        <v>-1.6001137528194163</v>
      </c>
      <c r="F810" s="13">
        <f t="shared" si="50"/>
        <v>0.16796571694114124</v>
      </c>
      <c r="G810" s="13">
        <f t="shared" si="51"/>
        <v>-0.18388163341026603</v>
      </c>
    </row>
    <row r="811" spans="1:7" x14ac:dyDescent="0.2">
      <c r="A811" s="13" t="s">
        <v>1082</v>
      </c>
      <c r="B811" s="15">
        <v>25.237508555783709</v>
      </c>
      <c r="C811" s="13">
        <v>0</v>
      </c>
      <c r="D811" s="13">
        <f t="shared" si="48"/>
        <v>-1.6811723710975637</v>
      </c>
      <c r="E811" s="13">
        <f t="shared" si="49"/>
        <v>-1.6811723710975637</v>
      </c>
      <c r="F811" s="13">
        <f t="shared" si="50"/>
        <v>0.15694029002991733</v>
      </c>
      <c r="G811" s="13">
        <f t="shared" si="51"/>
        <v>-0.1707174931563859</v>
      </c>
    </row>
    <row r="812" spans="1:7" x14ac:dyDescent="0.2">
      <c r="A812" s="13" t="s">
        <v>1083</v>
      </c>
      <c r="B812" s="15">
        <v>24.498288843258042</v>
      </c>
      <c r="C812" s="13">
        <v>0</v>
      </c>
      <c r="D812" s="13">
        <f t="shared" si="48"/>
        <v>-1.6173652954850277</v>
      </c>
      <c r="E812" s="13">
        <f t="shared" si="49"/>
        <v>-1.6173652954850277</v>
      </c>
      <c r="F812" s="13">
        <f t="shared" si="50"/>
        <v>0.1655685487275558</v>
      </c>
      <c r="G812" s="13">
        <f t="shared" si="51"/>
        <v>-0.1810046827264129</v>
      </c>
    </row>
    <row r="813" spans="1:7" x14ac:dyDescent="0.2">
      <c r="A813" s="13" t="s">
        <v>1084</v>
      </c>
      <c r="B813" s="15">
        <v>33.629021218343603</v>
      </c>
      <c r="C813" s="13">
        <v>0</v>
      </c>
      <c r="D813" s="13">
        <f t="shared" si="48"/>
        <v>-2.4055008405509817</v>
      </c>
      <c r="E813" s="13">
        <f t="shared" si="49"/>
        <v>-2.4055008405509817</v>
      </c>
      <c r="F813" s="13">
        <f t="shared" si="50"/>
        <v>8.2754190550729148E-2</v>
      </c>
      <c r="G813" s="13">
        <f t="shared" si="51"/>
        <v>-8.6379784359775544E-2</v>
      </c>
    </row>
    <row r="814" spans="1:7" x14ac:dyDescent="0.2">
      <c r="A814" s="13" t="s">
        <v>1085</v>
      </c>
      <c r="B814" s="15">
        <v>27.329226557152634</v>
      </c>
      <c r="C814" s="13">
        <v>0</v>
      </c>
      <c r="D814" s="13">
        <f t="shared" si="48"/>
        <v>-1.8617227628308137</v>
      </c>
      <c r="E814" s="13">
        <f t="shared" si="49"/>
        <v>-1.8617227628308137</v>
      </c>
      <c r="F814" s="13">
        <f t="shared" si="50"/>
        <v>0.13450237626010308</v>
      </c>
      <c r="G814" s="13">
        <f t="shared" si="51"/>
        <v>-0.14445064990413439</v>
      </c>
    </row>
    <row r="815" spans="1:7" x14ac:dyDescent="0.2">
      <c r="A815" s="13" t="s">
        <v>1086</v>
      </c>
      <c r="B815" s="15">
        <v>28.577686516084874</v>
      </c>
      <c r="C815" s="13">
        <v>0</v>
      </c>
      <c r="D815" s="13">
        <f t="shared" si="48"/>
        <v>-1.969485823865319</v>
      </c>
      <c r="E815" s="13">
        <f t="shared" si="49"/>
        <v>-1.969485823865319</v>
      </c>
      <c r="F815" s="13">
        <f t="shared" si="50"/>
        <v>0.12244412512688754</v>
      </c>
      <c r="G815" s="13">
        <f t="shared" si="51"/>
        <v>-0.13061465060021327</v>
      </c>
    </row>
    <row r="816" spans="1:7" x14ac:dyDescent="0.2">
      <c r="A816" s="13" t="s">
        <v>1087</v>
      </c>
      <c r="B816" s="15">
        <v>24.79671457905544</v>
      </c>
      <c r="C816" s="13">
        <v>0</v>
      </c>
      <c r="D816" s="13">
        <f t="shared" si="48"/>
        <v>-1.6431244482323109</v>
      </c>
      <c r="E816" s="13">
        <f t="shared" si="49"/>
        <v>-1.6431244482323109</v>
      </c>
      <c r="F816" s="13">
        <f t="shared" si="50"/>
        <v>0.16204036662528459</v>
      </c>
      <c r="G816" s="13">
        <f t="shared" si="51"/>
        <v>-0.17678534985751215</v>
      </c>
    </row>
    <row r="817" spans="1:7" x14ac:dyDescent="0.2">
      <c r="A817" s="13" t="s">
        <v>1088</v>
      </c>
      <c r="B817" s="15">
        <v>32.917180013689254</v>
      </c>
      <c r="C817" s="13">
        <v>0</v>
      </c>
      <c r="D817" s="13">
        <f t="shared" si="48"/>
        <v>-2.3440569899611319</v>
      </c>
      <c r="E817" s="13">
        <f t="shared" si="49"/>
        <v>-2.3440569899611319</v>
      </c>
      <c r="F817" s="13">
        <f t="shared" si="50"/>
        <v>8.7539315231479578E-2</v>
      </c>
      <c r="G817" s="13">
        <f t="shared" si="51"/>
        <v>-9.1610279638866879E-2</v>
      </c>
    </row>
    <row r="818" spans="1:7" x14ac:dyDescent="0.2">
      <c r="A818" s="13" t="s">
        <v>1089</v>
      </c>
      <c r="B818" s="15">
        <v>24.870636550308006</v>
      </c>
      <c r="C818" s="13">
        <v>0</v>
      </c>
      <c r="D818" s="13">
        <f t="shared" si="48"/>
        <v>-1.649505155793564</v>
      </c>
      <c r="E818" s="13">
        <f t="shared" si="49"/>
        <v>-1.649505155793564</v>
      </c>
      <c r="F818" s="13">
        <f t="shared" si="50"/>
        <v>0.16117584040044253</v>
      </c>
      <c r="G818" s="13">
        <f t="shared" si="51"/>
        <v>-0.17575417779457864</v>
      </c>
    </row>
    <row r="819" spans="1:7" x14ac:dyDescent="0.2">
      <c r="A819" s="13" t="s">
        <v>1090</v>
      </c>
      <c r="B819" s="15">
        <v>28.262833675564682</v>
      </c>
      <c r="C819" s="13">
        <v>0</v>
      </c>
      <c r="D819" s="13">
        <f t="shared" si="48"/>
        <v>-1.942308736104424</v>
      </c>
      <c r="E819" s="13">
        <f t="shared" si="49"/>
        <v>-1.942308736104424</v>
      </c>
      <c r="F819" s="13">
        <f t="shared" si="50"/>
        <v>0.12539443681387105</v>
      </c>
      <c r="G819" s="13">
        <f t="shared" si="51"/>
        <v>-0.13398227918873218</v>
      </c>
    </row>
    <row r="820" spans="1:7" x14ac:dyDescent="0.2">
      <c r="A820" s="13" t="s">
        <v>1091</v>
      </c>
      <c r="B820" s="15">
        <v>33.530458590006845</v>
      </c>
      <c r="C820" s="13">
        <v>1</v>
      </c>
      <c r="D820" s="13">
        <f t="shared" si="48"/>
        <v>-2.3969932304693105</v>
      </c>
      <c r="E820" s="13">
        <f t="shared" si="49"/>
        <v>-2.3969932304693105</v>
      </c>
      <c r="F820" s="13">
        <f t="shared" si="50"/>
        <v>8.3402265248033958E-2</v>
      </c>
      <c r="G820" s="13">
        <f t="shared" si="51"/>
        <v>-2.4840798087388865</v>
      </c>
    </row>
    <row r="821" spans="1:7" x14ac:dyDescent="0.2">
      <c r="A821" s="13" t="s">
        <v>1092</v>
      </c>
      <c r="B821" s="15">
        <v>24.832306639288159</v>
      </c>
      <c r="C821" s="13">
        <v>0</v>
      </c>
      <c r="D821" s="13">
        <f t="shared" si="48"/>
        <v>-1.6461966407618032</v>
      </c>
      <c r="E821" s="13">
        <f t="shared" si="49"/>
        <v>-1.6461966407618032</v>
      </c>
      <c r="F821" s="13">
        <f t="shared" si="50"/>
        <v>0.16162364722571859</v>
      </c>
      <c r="G821" s="13">
        <f t="shared" si="51"/>
        <v>-0.17628817099648061</v>
      </c>
    </row>
    <row r="822" spans="1:7" x14ac:dyDescent="0.2">
      <c r="A822" s="13" t="s">
        <v>1093</v>
      </c>
      <c r="B822" s="15">
        <v>25.478439425051334</v>
      </c>
      <c r="C822" s="13">
        <v>0</v>
      </c>
      <c r="D822" s="13">
        <f t="shared" si="48"/>
        <v>-1.701968751297205</v>
      </c>
      <c r="E822" s="13">
        <f t="shared" si="49"/>
        <v>-1.701968751297205</v>
      </c>
      <c r="F822" s="13">
        <f t="shared" si="50"/>
        <v>0.15420830973228852</v>
      </c>
      <c r="G822" s="13">
        <f t="shared" si="51"/>
        <v>-0.16748217869322754</v>
      </c>
    </row>
    <row r="823" spans="1:7" x14ac:dyDescent="0.2">
      <c r="A823" s="13" t="s">
        <v>1094</v>
      </c>
      <c r="B823" s="15">
        <v>24.999315537303218</v>
      </c>
      <c r="C823" s="13">
        <v>0</v>
      </c>
      <c r="D823" s="13">
        <f t="shared" si="48"/>
        <v>-1.6606123134001913</v>
      </c>
      <c r="E823" s="13">
        <f t="shared" si="49"/>
        <v>-1.6606123134001913</v>
      </c>
      <c r="F823" s="13">
        <f t="shared" si="50"/>
        <v>0.15967981827847835</v>
      </c>
      <c r="G823" s="13">
        <f t="shared" si="51"/>
        <v>-0.17397229105502091</v>
      </c>
    </row>
    <row r="824" spans="1:7" x14ac:dyDescent="0.2">
      <c r="A824" s="13" t="s">
        <v>1095</v>
      </c>
      <c r="B824" s="15">
        <v>28.251882272416154</v>
      </c>
      <c r="C824" s="13">
        <v>0</v>
      </c>
      <c r="D824" s="13">
        <f t="shared" si="48"/>
        <v>-1.9413634460953493</v>
      </c>
      <c r="E824" s="13">
        <f t="shared" si="49"/>
        <v>-1.9413634460953493</v>
      </c>
      <c r="F824" s="13">
        <f t="shared" si="50"/>
        <v>0.12549814412059437</v>
      </c>
      <c r="G824" s="13">
        <f t="shared" si="51"/>
        <v>-0.13410086230800131</v>
      </c>
    </row>
    <row r="825" spans="1:7" x14ac:dyDescent="0.2">
      <c r="A825" s="13" t="s">
        <v>1096</v>
      </c>
      <c r="B825" s="15">
        <v>25.084188911704313</v>
      </c>
      <c r="C825" s="13">
        <v>0</v>
      </c>
      <c r="D825" s="13">
        <f t="shared" si="48"/>
        <v>-1.6679383109705193</v>
      </c>
      <c r="E825" s="13">
        <f t="shared" si="49"/>
        <v>-1.6679383109705193</v>
      </c>
      <c r="F825" s="13">
        <f t="shared" si="50"/>
        <v>0.15869924912415628</v>
      </c>
      <c r="G825" s="13">
        <f t="shared" si="51"/>
        <v>-0.17280607190723224</v>
      </c>
    </row>
    <row r="826" spans="1:7" x14ac:dyDescent="0.2">
      <c r="A826" s="13" t="s">
        <v>1097</v>
      </c>
      <c r="B826" s="15">
        <v>25.149897330595483</v>
      </c>
      <c r="C826" s="13">
        <v>0</v>
      </c>
      <c r="D826" s="13">
        <f t="shared" si="48"/>
        <v>-1.6736100510249667</v>
      </c>
      <c r="E826" s="13">
        <f t="shared" si="49"/>
        <v>-1.6736100510249667</v>
      </c>
      <c r="F826" s="13">
        <f t="shared" si="50"/>
        <v>0.15794345863329806</v>
      </c>
      <c r="G826" s="13">
        <f t="shared" si="51"/>
        <v>-0.17190811572748882</v>
      </c>
    </row>
    <row r="827" spans="1:7" x14ac:dyDescent="0.2">
      <c r="A827" s="13" t="s">
        <v>1098</v>
      </c>
      <c r="B827" s="15">
        <v>26.861054072553046</v>
      </c>
      <c r="C827" s="13">
        <v>0</v>
      </c>
      <c r="D827" s="13">
        <f t="shared" si="48"/>
        <v>-1.8213116149428743</v>
      </c>
      <c r="E827" s="13">
        <f t="shared" si="49"/>
        <v>-1.8213116149428743</v>
      </c>
      <c r="F827" s="13">
        <f t="shared" si="50"/>
        <v>0.13927656398991975</v>
      </c>
      <c r="G827" s="13">
        <f t="shared" si="51"/>
        <v>-0.1499820386860479</v>
      </c>
    </row>
    <row r="828" spans="1:7" x14ac:dyDescent="0.2">
      <c r="A828" s="13" t="s">
        <v>1099</v>
      </c>
      <c r="B828" s="15">
        <v>26.748802190280628</v>
      </c>
      <c r="C828" s="13">
        <v>0</v>
      </c>
      <c r="D828" s="13">
        <f t="shared" si="48"/>
        <v>-1.8116223923498593</v>
      </c>
      <c r="E828" s="13">
        <f t="shared" si="49"/>
        <v>-1.8116223923498593</v>
      </c>
      <c r="F828" s="13">
        <f t="shared" si="50"/>
        <v>0.14044215924336889</v>
      </c>
      <c r="G828" s="13">
        <f t="shared" si="51"/>
        <v>-0.15133716060426178</v>
      </c>
    </row>
    <row r="829" spans="1:7" x14ac:dyDescent="0.2">
      <c r="A829" s="13" t="s">
        <v>1100</v>
      </c>
      <c r="B829" s="15">
        <v>28.536618754277892</v>
      </c>
      <c r="C829" s="13">
        <v>0</v>
      </c>
      <c r="D829" s="13">
        <f t="shared" si="48"/>
        <v>-1.9659409863312891</v>
      </c>
      <c r="E829" s="13">
        <f t="shared" si="49"/>
        <v>-1.9659409863312891</v>
      </c>
      <c r="F829" s="13">
        <f t="shared" si="50"/>
        <v>0.12282553352242301</v>
      </c>
      <c r="G829" s="13">
        <f t="shared" si="51"/>
        <v>-0.1310493708447478</v>
      </c>
    </row>
    <row r="830" spans="1:7" x14ac:dyDescent="0.2">
      <c r="A830" s="13" t="s">
        <v>1101</v>
      </c>
      <c r="B830" s="15">
        <v>27.000684462696782</v>
      </c>
      <c r="C830" s="13">
        <v>0</v>
      </c>
      <c r="D830" s="13">
        <f t="shared" si="48"/>
        <v>-1.8333640625585754</v>
      </c>
      <c r="E830" s="13">
        <f t="shared" si="49"/>
        <v>-1.8333640625585754</v>
      </c>
      <c r="F830" s="13">
        <f t="shared" si="50"/>
        <v>0.13783800510343894</v>
      </c>
      <c r="G830" s="13">
        <f t="shared" si="51"/>
        <v>-0.14831209686056787</v>
      </c>
    </row>
    <row r="831" spans="1:7" x14ac:dyDescent="0.2">
      <c r="A831" s="13" t="s">
        <v>1102</v>
      </c>
      <c r="B831" s="15">
        <v>25.689253935660506</v>
      </c>
      <c r="C831" s="13">
        <v>0</v>
      </c>
      <c r="D831" s="13">
        <f t="shared" si="48"/>
        <v>-1.7201655839718912</v>
      </c>
      <c r="E831" s="13">
        <f t="shared" si="49"/>
        <v>-1.7201655839718912</v>
      </c>
      <c r="F831" s="13">
        <f t="shared" si="50"/>
        <v>0.15184983662513335</v>
      </c>
      <c r="G831" s="13">
        <f t="shared" si="51"/>
        <v>-0.16469757941545562</v>
      </c>
    </row>
    <row r="832" spans="1:7" x14ac:dyDescent="0.2">
      <c r="A832" s="13" t="s">
        <v>1103</v>
      </c>
      <c r="B832" s="15">
        <v>25.727583846680357</v>
      </c>
      <c r="C832" s="13">
        <v>0</v>
      </c>
      <c r="D832" s="13">
        <f t="shared" si="48"/>
        <v>-1.7234740990036526</v>
      </c>
      <c r="E832" s="13">
        <f t="shared" si="49"/>
        <v>-1.7234740990036526</v>
      </c>
      <c r="F832" s="13">
        <f t="shared" si="50"/>
        <v>0.15142421877182549</v>
      </c>
      <c r="G832" s="13">
        <f t="shared" si="51"/>
        <v>-0.16419588630044346</v>
      </c>
    </row>
    <row r="833" spans="1:7" x14ac:dyDescent="0.2">
      <c r="A833" s="13" t="s">
        <v>1104</v>
      </c>
      <c r="B833" s="15">
        <v>29.831622176591377</v>
      </c>
      <c r="C833" s="13">
        <v>0</v>
      </c>
      <c r="D833" s="13">
        <f t="shared" si="48"/>
        <v>-2.0777215299043617</v>
      </c>
      <c r="E833" s="13">
        <f t="shared" si="49"/>
        <v>-2.0777215299043617</v>
      </c>
      <c r="F833" s="13">
        <f t="shared" si="50"/>
        <v>0.11128110248153902</v>
      </c>
      <c r="G833" s="13">
        <f t="shared" si="51"/>
        <v>-0.11797429423687116</v>
      </c>
    </row>
    <row r="834" spans="1:7" x14ac:dyDescent="0.2">
      <c r="A834" s="13" t="s">
        <v>1105</v>
      </c>
      <c r="B834" s="15">
        <v>31.252566735112936</v>
      </c>
      <c r="C834" s="13">
        <v>0</v>
      </c>
      <c r="D834" s="13">
        <f t="shared" ref="D834:D897" si="52">$J$2+$J$3*B834</f>
        <v>-2.2003729085817918</v>
      </c>
      <c r="E834" s="13">
        <f t="shared" si="49"/>
        <v>-2.2003729085817918</v>
      </c>
      <c r="F834" s="13">
        <f t="shared" si="50"/>
        <v>9.9717006804178859E-2</v>
      </c>
      <c r="G834" s="13">
        <f t="shared" si="51"/>
        <v>-0.10504612819849724</v>
      </c>
    </row>
    <row r="835" spans="1:7" x14ac:dyDescent="0.2">
      <c r="A835" s="13" t="s">
        <v>1106</v>
      </c>
      <c r="B835" s="15">
        <v>28.251882272416154</v>
      </c>
      <c r="C835" s="13">
        <v>0</v>
      </c>
      <c r="D835" s="13">
        <f t="shared" si="52"/>
        <v>-1.9413634460953493</v>
      </c>
      <c r="E835" s="13">
        <f t="shared" ref="E835:E898" si="53">MIN(MAX(D835,-35),35)</f>
        <v>-1.9413634460953493</v>
      </c>
      <c r="F835" s="13">
        <f t="shared" ref="F835:F898" si="54">1/(1+EXP(-E835))</f>
        <v>0.12549814412059437</v>
      </c>
      <c r="G835" s="13">
        <f t="shared" ref="G835:G898" si="55">C835*LN(F835)+(1-C835)*LN(1-F835)</f>
        <v>-0.13410086230800131</v>
      </c>
    </row>
    <row r="836" spans="1:7" x14ac:dyDescent="0.2">
      <c r="A836" s="13" t="s">
        <v>1107</v>
      </c>
      <c r="B836" s="15">
        <v>29.664613278576319</v>
      </c>
      <c r="C836" s="13">
        <v>0</v>
      </c>
      <c r="D836" s="13">
        <f t="shared" si="52"/>
        <v>-2.0633058572659735</v>
      </c>
      <c r="E836" s="13">
        <f t="shared" si="53"/>
        <v>-2.0633058572659735</v>
      </c>
      <c r="F836" s="13">
        <f t="shared" si="54"/>
        <v>0.11271478720902395</v>
      </c>
      <c r="G836" s="13">
        <f t="shared" si="55"/>
        <v>-0.11958880067926793</v>
      </c>
    </row>
    <row r="837" spans="1:7" x14ac:dyDescent="0.2">
      <c r="A837" s="13" t="s">
        <v>1108</v>
      </c>
      <c r="B837" s="15">
        <v>27.329226557152634</v>
      </c>
      <c r="C837" s="13">
        <v>0</v>
      </c>
      <c r="D837" s="13">
        <f t="shared" si="52"/>
        <v>-1.8617227628308137</v>
      </c>
      <c r="E837" s="13">
        <f t="shared" si="53"/>
        <v>-1.8617227628308137</v>
      </c>
      <c r="F837" s="13">
        <f t="shared" si="54"/>
        <v>0.13450237626010308</v>
      </c>
      <c r="G837" s="13">
        <f t="shared" si="55"/>
        <v>-0.14445064990413439</v>
      </c>
    </row>
    <row r="838" spans="1:7" x14ac:dyDescent="0.2">
      <c r="A838" s="13" t="s">
        <v>1109</v>
      </c>
      <c r="B838" s="15">
        <v>26.165639972621491</v>
      </c>
      <c r="C838" s="13">
        <v>0</v>
      </c>
      <c r="D838" s="13">
        <f t="shared" si="52"/>
        <v>-1.7612856993666368</v>
      </c>
      <c r="E838" s="13">
        <f t="shared" si="53"/>
        <v>-1.7612856993666368</v>
      </c>
      <c r="F838" s="13">
        <f t="shared" si="54"/>
        <v>0.14662938815173127</v>
      </c>
      <c r="G838" s="13">
        <f t="shared" si="55"/>
        <v>-0.15856134537114375</v>
      </c>
    </row>
    <row r="839" spans="1:7" x14ac:dyDescent="0.2">
      <c r="A839" s="13" t="s">
        <v>1110</v>
      </c>
      <c r="B839" s="15">
        <v>26.321697467488022</v>
      </c>
      <c r="C839" s="13">
        <v>0</v>
      </c>
      <c r="D839" s="13">
        <f t="shared" si="52"/>
        <v>-1.7747560819959498</v>
      </c>
      <c r="E839" s="13">
        <f t="shared" si="53"/>
        <v>-1.7747560819959498</v>
      </c>
      <c r="F839" s="13">
        <f t="shared" si="54"/>
        <v>0.14495186026684315</v>
      </c>
      <c r="G839" s="13">
        <f t="shared" si="55"/>
        <v>-0.15659750784890525</v>
      </c>
    </row>
    <row r="840" spans="1:7" x14ac:dyDescent="0.2">
      <c r="A840" s="13" t="s">
        <v>1111</v>
      </c>
      <c r="B840" s="15">
        <v>27.252566735112936</v>
      </c>
      <c r="C840" s="13">
        <v>0</v>
      </c>
      <c r="D840" s="13">
        <f t="shared" si="52"/>
        <v>-1.8551057327672915</v>
      </c>
      <c r="E840" s="13">
        <f t="shared" si="53"/>
        <v>-1.8551057327672915</v>
      </c>
      <c r="F840" s="13">
        <f t="shared" si="54"/>
        <v>0.13527453923507868</v>
      </c>
      <c r="G840" s="13">
        <f t="shared" si="55"/>
        <v>-0.14534320882691551</v>
      </c>
    </row>
    <row r="841" spans="1:7" x14ac:dyDescent="0.2">
      <c r="A841" s="13" t="s">
        <v>1112</v>
      </c>
      <c r="B841" s="15">
        <v>26.488706365503081</v>
      </c>
      <c r="C841" s="13">
        <v>0</v>
      </c>
      <c r="D841" s="13">
        <f t="shared" si="52"/>
        <v>-1.7891717546343375</v>
      </c>
      <c r="E841" s="13">
        <f t="shared" si="53"/>
        <v>-1.7891717546343375</v>
      </c>
      <c r="F841" s="13">
        <f t="shared" si="54"/>
        <v>0.14317429880201951</v>
      </c>
      <c r="G841" s="13">
        <f t="shared" si="55"/>
        <v>-0.1545207635688218</v>
      </c>
    </row>
    <row r="842" spans="1:7" x14ac:dyDescent="0.2">
      <c r="A842" s="13" t="s">
        <v>1113</v>
      </c>
      <c r="B842" s="15">
        <v>26.255989048596852</v>
      </c>
      <c r="C842" s="13">
        <v>0</v>
      </c>
      <c r="D842" s="13">
        <f t="shared" si="52"/>
        <v>-1.7690843419415023</v>
      </c>
      <c r="E842" s="13">
        <f t="shared" si="53"/>
        <v>-1.7690843419415023</v>
      </c>
      <c r="F842" s="13">
        <f t="shared" si="54"/>
        <v>0.14565623691508037</v>
      </c>
      <c r="G842" s="13">
        <f t="shared" si="55"/>
        <v>-0.15742163330187209</v>
      </c>
    </row>
    <row r="843" spans="1:7" x14ac:dyDescent="0.2">
      <c r="A843" s="13" t="s">
        <v>1114</v>
      </c>
      <c r="B843" s="15">
        <v>28.251882272416154</v>
      </c>
      <c r="C843" s="13">
        <v>0</v>
      </c>
      <c r="D843" s="13">
        <f t="shared" si="52"/>
        <v>-1.9413634460953493</v>
      </c>
      <c r="E843" s="13">
        <f t="shared" si="53"/>
        <v>-1.9413634460953493</v>
      </c>
      <c r="F843" s="13">
        <f t="shared" si="54"/>
        <v>0.12549814412059437</v>
      </c>
      <c r="G843" s="13">
        <f t="shared" si="55"/>
        <v>-0.13410086230800131</v>
      </c>
    </row>
    <row r="844" spans="1:7" x14ac:dyDescent="0.2">
      <c r="A844" s="13" t="s">
        <v>1115</v>
      </c>
      <c r="B844" s="15">
        <v>33.875427789185487</v>
      </c>
      <c r="C844" s="13">
        <v>0</v>
      </c>
      <c r="D844" s="13">
        <f t="shared" si="52"/>
        <v>-2.4267698657551602</v>
      </c>
      <c r="E844" s="13">
        <f t="shared" si="53"/>
        <v>-2.4267698657551602</v>
      </c>
      <c r="F844" s="13">
        <f t="shared" si="54"/>
        <v>8.1154006332891049E-2</v>
      </c>
      <c r="G844" s="13">
        <f t="shared" si="55"/>
        <v>-8.463675101007323E-2</v>
      </c>
    </row>
    <row r="845" spans="1:7" x14ac:dyDescent="0.2">
      <c r="A845" s="13" t="s">
        <v>1116</v>
      </c>
      <c r="B845" s="15">
        <v>27.178644763860369</v>
      </c>
      <c r="C845" s="13">
        <v>0</v>
      </c>
      <c r="D845" s="13">
        <f t="shared" si="52"/>
        <v>-1.8487250252060379</v>
      </c>
      <c r="E845" s="13">
        <f t="shared" si="53"/>
        <v>-1.8487250252060379</v>
      </c>
      <c r="F845" s="13">
        <f t="shared" si="54"/>
        <v>0.13602266316110201</v>
      </c>
      <c r="G845" s="13">
        <f t="shared" si="55"/>
        <v>-0.14620874103264203</v>
      </c>
    </row>
    <row r="846" spans="1:7" x14ac:dyDescent="0.2">
      <c r="A846" s="13" t="s">
        <v>1117</v>
      </c>
      <c r="B846" s="15">
        <v>27.455167693360711</v>
      </c>
      <c r="C846" s="13">
        <v>0</v>
      </c>
      <c r="D846" s="13">
        <f t="shared" si="52"/>
        <v>-1.8725935979351715</v>
      </c>
      <c r="E846" s="13">
        <f t="shared" si="53"/>
        <v>-1.8725935979351715</v>
      </c>
      <c r="F846" s="13">
        <f t="shared" si="54"/>
        <v>0.13324190677175643</v>
      </c>
      <c r="G846" s="13">
        <f t="shared" si="55"/>
        <v>-0.14299535701814781</v>
      </c>
    </row>
    <row r="847" spans="1:7" x14ac:dyDescent="0.2">
      <c r="A847" s="13" t="s">
        <v>1118</v>
      </c>
      <c r="B847" s="15">
        <v>29.251197809719372</v>
      </c>
      <c r="C847" s="13">
        <v>0</v>
      </c>
      <c r="D847" s="13">
        <f t="shared" si="52"/>
        <v>-2.0276211594234077</v>
      </c>
      <c r="E847" s="13">
        <f t="shared" si="53"/>
        <v>-2.0276211594234077</v>
      </c>
      <c r="F847" s="13">
        <f t="shared" si="54"/>
        <v>0.11633324334883681</v>
      </c>
      <c r="G847" s="13">
        <f t="shared" si="55"/>
        <v>-0.12367525953041171</v>
      </c>
    </row>
    <row r="848" spans="1:7" x14ac:dyDescent="0.2">
      <c r="A848" s="13" t="s">
        <v>1119</v>
      </c>
      <c r="B848" s="15">
        <v>26.581793292265573</v>
      </c>
      <c r="C848" s="13">
        <v>0</v>
      </c>
      <c r="D848" s="13">
        <f t="shared" si="52"/>
        <v>-1.7972067197114721</v>
      </c>
      <c r="E848" s="13">
        <f t="shared" si="53"/>
        <v>-1.7972067197114721</v>
      </c>
      <c r="F848" s="13">
        <f t="shared" si="54"/>
        <v>0.14219142935006365</v>
      </c>
      <c r="G848" s="13">
        <f t="shared" si="55"/>
        <v>-0.15337431551777608</v>
      </c>
    </row>
    <row r="849" spans="1:7" x14ac:dyDescent="0.2">
      <c r="A849" s="13" t="s">
        <v>1120</v>
      </c>
      <c r="B849" s="15">
        <v>26.918548939082822</v>
      </c>
      <c r="C849" s="13">
        <v>0</v>
      </c>
      <c r="D849" s="13">
        <f t="shared" si="52"/>
        <v>-1.8262743874905161</v>
      </c>
      <c r="E849" s="13">
        <f t="shared" si="53"/>
        <v>-1.8262743874905161</v>
      </c>
      <c r="F849" s="13">
        <f t="shared" si="54"/>
        <v>0.1386826981019941</v>
      </c>
      <c r="G849" s="13">
        <f t="shared" si="55"/>
        <v>-0.1492923152684825</v>
      </c>
    </row>
    <row r="850" spans="1:7" x14ac:dyDescent="0.2">
      <c r="A850" s="13" t="s">
        <v>1121</v>
      </c>
      <c r="B850" s="15">
        <v>28.832306639288159</v>
      </c>
      <c r="C850" s="13">
        <v>0</v>
      </c>
      <c r="D850" s="13">
        <f t="shared" si="52"/>
        <v>-1.9914638165763037</v>
      </c>
      <c r="E850" s="13">
        <f t="shared" si="53"/>
        <v>-1.9914638165763037</v>
      </c>
      <c r="F850" s="13">
        <f t="shared" si="54"/>
        <v>0.12010208383932376</v>
      </c>
      <c r="G850" s="13">
        <f t="shared" si="55"/>
        <v>-0.12794938260177929</v>
      </c>
    </row>
    <row r="851" spans="1:7" x14ac:dyDescent="0.2">
      <c r="A851" s="13" t="s">
        <v>1122</v>
      </c>
      <c r="B851" s="15">
        <v>27.329226557152634</v>
      </c>
      <c r="C851" s="13">
        <v>0</v>
      </c>
      <c r="D851" s="13">
        <f t="shared" si="52"/>
        <v>-1.8617227628308137</v>
      </c>
      <c r="E851" s="13">
        <f t="shared" si="53"/>
        <v>-1.8617227628308137</v>
      </c>
      <c r="F851" s="13">
        <f t="shared" si="54"/>
        <v>0.13450237626010308</v>
      </c>
      <c r="G851" s="13">
        <f t="shared" si="55"/>
        <v>-0.14445064990413439</v>
      </c>
    </row>
    <row r="852" spans="1:7" x14ac:dyDescent="0.2">
      <c r="A852" s="13" t="s">
        <v>1123</v>
      </c>
      <c r="B852" s="15">
        <v>30.68583162217659</v>
      </c>
      <c r="C852" s="13">
        <v>0</v>
      </c>
      <c r="D852" s="13">
        <f t="shared" si="52"/>
        <v>-2.1514541506121807</v>
      </c>
      <c r="E852" s="13">
        <f t="shared" si="53"/>
        <v>-2.1514541506121807</v>
      </c>
      <c r="F852" s="13">
        <f t="shared" si="54"/>
        <v>0.10419541640438733</v>
      </c>
      <c r="G852" s="13">
        <f t="shared" si="55"/>
        <v>-0.11003298845979009</v>
      </c>
    </row>
    <row r="853" spans="1:7" x14ac:dyDescent="0.2">
      <c r="A853" s="13" t="s">
        <v>1124</v>
      </c>
      <c r="B853" s="15">
        <v>28.084873374401095</v>
      </c>
      <c r="C853" s="13">
        <v>1</v>
      </c>
      <c r="D853" s="13">
        <f t="shared" si="52"/>
        <v>-1.9269477734569616</v>
      </c>
      <c r="E853" s="13">
        <f t="shared" si="53"/>
        <v>-1.9269477734569616</v>
      </c>
      <c r="F853" s="13">
        <f t="shared" si="54"/>
        <v>0.12708880047416329</v>
      </c>
      <c r="G853" s="13">
        <f t="shared" si="55"/>
        <v>-2.0628692205294006</v>
      </c>
    </row>
    <row r="854" spans="1:7" x14ac:dyDescent="0.2">
      <c r="A854" s="13" t="s">
        <v>1125</v>
      </c>
      <c r="B854" s="15">
        <v>27.414099931553729</v>
      </c>
      <c r="C854" s="13">
        <v>0</v>
      </c>
      <c r="D854" s="13">
        <f t="shared" si="52"/>
        <v>-1.8690487604011417</v>
      </c>
      <c r="E854" s="13">
        <f t="shared" si="53"/>
        <v>-1.8690487604011417</v>
      </c>
      <c r="F854" s="13">
        <f t="shared" si="54"/>
        <v>0.13365182725251998</v>
      </c>
      <c r="G854" s="13">
        <f t="shared" si="55"/>
        <v>-0.1434684041664448</v>
      </c>
    </row>
    <row r="855" spans="1:7" x14ac:dyDescent="0.2">
      <c r="A855" s="13" t="s">
        <v>1126</v>
      </c>
      <c r="B855" s="15">
        <v>27.394934976043807</v>
      </c>
      <c r="C855" s="13">
        <v>0</v>
      </c>
      <c r="D855" s="13">
        <f t="shared" si="52"/>
        <v>-1.8673945028852617</v>
      </c>
      <c r="E855" s="13">
        <f t="shared" si="53"/>
        <v>-1.8673945028852617</v>
      </c>
      <c r="F855" s="13">
        <f t="shared" si="54"/>
        <v>0.13384348821242351</v>
      </c>
      <c r="G855" s="13">
        <f t="shared" si="55"/>
        <v>-0.14368965720246393</v>
      </c>
    </row>
    <row r="856" spans="1:7" x14ac:dyDescent="0.2">
      <c r="A856" s="13" t="s">
        <v>1127</v>
      </c>
      <c r="B856" s="15">
        <v>27.559206023271731</v>
      </c>
      <c r="C856" s="13">
        <v>0</v>
      </c>
      <c r="D856" s="13">
        <f t="shared" si="52"/>
        <v>-1.8815738530213804</v>
      </c>
      <c r="E856" s="13">
        <f t="shared" si="53"/>
        <v>-1.8815738530213804</v>
      </c>
      <c r="F856" s="13">
        <f t="shared" si="54"/>
        <v>0.13220820210997802</v>
      </c>
      <c r="G856" s="13">
        <f t="shared" si="55"/>
        <v>-0.14180345727580307</v>
      </c>
    </row>
    <row r="857" spans="1:7" x14ac:dyDescent="0.2">
      <c r="A857" s="13" t="s">
        <v>1128</v>
      </c>
      <c r="B857" s="15">
        <v>32.084873374401099</v>
      </c>
      <c r="C857" s="13">
        <v>0</v>
      </c>
      <c r="D857" s="13">
        <f t="shared" si="52"/>
        <v>-2.2722149492714623</v>
      </c>
      <c r="E857" s="13">
        <f t="shared" si="53"/>
        <v>-2.2722149492714623</v>
      </c>
      <c r="F857" s="13">
        <f t="shared" si="54"/>
        <v>9.3450398399753068E-2</v>
      </c>
      <c r="G857" s="13">
        <f t="shared" si="55"/>
        <v>-9.8109532578457448E-2</v>
      </c>
    </row>
    <row r="858" spans="1:7" x14ac:dyDescent="0.2">
      <c r="A858" s="13" t="s">
        <v>1129</v>
      </c>
      <c r="B858" s="15">
        <v>28.963723477070499</v>
      </c>
      <c r="C858" s="13">
        <v>0</v>
      </c>
      <c r="D858" s="13">
        <f t="shared" si="52"/>
        <v>-2.0028072966851989</v>
      </c>
      <c r="E858" s="13">
        <f t="shared" si="53"/>
        <v>-2.0028072966851989</v>
      </c>
      <c r="F858" s="13">
        <f t="shared" si="54"/>
        <v>0.11890848882335818</v>
      </c>
      <c r="G858" s="13">
        <f t="shared" si="55"/>
        <v>-0.12659378650310923</v>
      </c>
    </row>
    <row r="859" spans="1:7" x14ac:dyDescent="0.2">
      <c r="A859" s="13" t="s">
        <v>1130</v>
      </c>
      <c r="B859" s="15">
        <v>28.917180013689254</v>
      </c>
      <c r="C859" s="13">
        <v>0</v>
      </c>
      <c r="D859" s="13">
        <f t="shared" si="52"/>
        <v>-1.9987898141466316</v>
      </c>
      <c r="E859" s="13">
        <f t="shared" si="53"/>
        <v>-1.9987898141466316</v>
      </c>
      <c r="F859" s="13">
        <f t="shared" si="54"/>
        <v>0.11933004233987454</v>
      </c>
      <c r="G859" s="13">
        <f t="shared" si="55"/>
        <v>-0.12707234564067518</v>
      </c>
    </row>
    <row r="860" spans="1:7" x14ac:dyDescent="0.2">
      <c r="A860" s="13" t="s">
        <v>1131</v>
      </c>
      <c r="B860" s="15">
        <v>27.665982203969882</v>
      </c>
      <c r="C860" s="13">
        <v>0</v>
      </c>
      <c r="D860" s="13">
        <f t="shared" si="52"/>
        <v>-1.8907904306098577</v>
      </c>
      <c r="E860" s="13">
        <f t="shared" si="53"/>
        <v>-1.8907904306098577</v>
      </c>
      <c r="F860" s="13">
        <f t="shared" si="54"/>
        <v>0.1311543713134074</v>
      </c>
      <c r="G860" s="13">
        <f t="shared" si="55"/>
        <v>-0.14058981197506804</v>
      </c>
    </row>
    <row r="861" spans="1:7" x14ac:dyDescent="0.2">
      <c r="A861" s="13" t="s">
        <v>1132</v>
      </c>
      <c r="B861" s="15">
        <v>28.180698151950718</v>
      </c>
      <c r="C861" s="13">
        <v>0</v>
      </c>
      <c r="D861" s="13">
        <f t="shared" si="52"/>
        <v>-1.9352190610363642</v>
      </c>
      <c r="E861" s="13">
        <f t="shared" si="53"/>
        <v>-1.9352190610363642</v>
      </c>
      <c r="F861" s="13">
        <f t="shared" si="54"/>
        <v>0.12617403345511471</v>
      </c>
      <c r="G861" s="13">
        <f t="shared" si="55"/>
        <v>-0.13487404610056308</v>
      </c>
    </row>
    <row r="862" spans="1:7" x14ac:dyDescent="0.2">
      <c r="A862" s="13" t="s">
        <v>1133</v>
      </c>
      <c r="B862" s="15">
        <v>27.748117727583846</v>
      </c>
      <c r="C862" s="13">
        <v>0</v>
      </c>
      <c r="D862" s="13">
        <f t="shared" si="52"/>
        <v>-1.8978801056779175</v>
      </c>
      <c r="E862" s="13">
        <f t="shared" si="53"/>
        <v>-1.8978801056779175</v>
      </c>
      <c r="F862" s="13">
        <f t="shared" si="54"/>
        <v>0.1303485927463105</v>
      </c>
      <c r="G862" s="13">
        <f t="shared" si="55"/>
        <v>-0.13966282894531404</v>
      </c>
    </row>
    <row r="863" spans="1:7" x14ac:dyDescent="0.2">
      <c r="A863" s="13" t="s">
        <v>1134</v>
      </c>
      <c r="B863" s="15">
        <v>30.250513347022586</v>
      </c>
      <c r="C863" s="13">
        <v>0</v>
      </c>
      <c r="D863" s="13">
        <f t="shared" si="52"/>
        <v>-2.1138788727514655</v>
      </c>
      <c r="E863" s="13">
        <f t="shared" si="53"/>
        <v>-2.1138788727514655</v>
      </c>
      <c r="F863" s="13">
        <f t="shared" si="54"/>
        <v>0.10775516865307706</v>
      </c>
      <c r="G863" s="13">
        <f t="shared" si="55"/>
        <v>-0.11401470945921698</v>
      </c>
    </row>
    <row r="864" spans="1:7" x14ac:dyDescent="0.2">
      <c r="A864" s="13" t="s">
        <v>1135</v>
      </c>
      <c r="B864" s="15">
        <v>28.698151950718685</v>
      </c>
      <c r="C864" s="13">
        <v>0</v>
      </c>
      <c r="D864" s="13">
        <f t="shared" si="52"/>
        <v>-1.9798840139651397</v>
      </c>
      <c r="E864" s="13">
        <f t="shared" si="53"/>
        <v>-1.9798840139651397</v>
      </c>
      <c r="F864" s="13">
        <f t="shared" si="54"/>
        <v>0.12133120261309682</v>
      </c>
      <c r="G864" s="13">
        <f t="shared" si="55"/>
        <v>-0.12934724708363068</v>
      </c>
    </row>
    <row r="865" spans="1:7" x14ac:dyDescent="0.2">
      <c r="A865" s="13" t="s">
        <v>1136</v>
      </c>
      <c r="B865" s="15">
        <v>28.084873374401095</v>
      </c>
      <c r="C865" s="13">
        <v>0</v>
      </c>
      <c r="D865" s="13">
        <f t="shared" si="52"/>
        <v>-1.9269477734569616</v>
      </c>
      <c r="E865" s="13">
        <f t="shared" si="53"/>
        <v>-1.9269477734569616</v>
      </c>
      <c r="F865" s="13">
        <f t="shared" si="54"/>
        <v>0.12708880047416329</v>
      </c>
      <c r="G865" s="13">
        <f t="shared" si="55"/>
        <v>-0.13592144707243914</v>
      </c>
    </row>
    <row r="866" spans="1:7" x14ac:dyDescent="0.2">
      <c r="A866" s="13" t="s">
        <v>1137</v>
      </c>
      <c r="B866" s="15">
        <v>32.774811772758383</v>
      </c>
      <c r="C866" s="13">
        <v>0</v>
      </c>
      <c r="D866" s="13">
        <f t="shared" si="52"/>
        <v>-2.3317682198431617</v>
      </c>
      <c r="E866" s="13">
        <f t="shared" si="53"/>
        <v>-2.3317682198431617</v>
      </c>
      <c r="F866" s="13">
        <f t="shared" si="54"/>
        <v>8.8525883426864585E-2</v>
      </c>
      <c r="G866" s="13">
        <f t="shared" si="55"/>
        <v>-9.2692081785384434E-2</v>
      </c>
    </row>
    <row r="867" spans="1:7" x14ac:dyDescent="0.2">
      <c r="A867" s="13" t="s">
        <v>1138</v>
      </c>
      <c r="B867" s="15">
        <v>28.167008898015059</v>
      </c>
      <c r="C867" s="13">
        <v>0</v>
      </c>
      <c r="D867" s="13">
        <f t="shared" si="52"/>
        <v>-1.9340374485250214</v>
      </c>
      <c r="E867" s="13">
        <f t="shared" si="53"/>
        <v>-1.9340374485250214</v>
      </c>
      <c r="F867" s="13">
        <f t="shared" si="54"/>
        <v>0.12630436869050812</v>
      </c>
      <c r="G867" s="13">
        <f t="shared" si="55"/>
        <v>-0.13502321190863675</v>
      </c>
    </row>
    <row r="868" spans="1:7" x14ac:dyDescent="0.2">
      <c r="A868" s="13" t="s">
        <v>1139</v>
      </c>
      <c r="B868" s="15">
        <v>29.664613278576319</v>
      </c>
      <c r="C868" s="13">
        <v>0</v>
      </c>
      <c r="D868" s="13">
        <f t="shared" si="52"/>
        <v>-2.0633058572659735</v>
      </c>
      <c r="E868" s="13">
        <f t="shared" si="53"/>
        <v>-2.0633058572659735</v>
      </c>
      <c r="F868" s="13">
        <f t="shared" si="54"/>
        <v>0.11271478720902395</v>
      </c>
      <c r="G868" s="13">
        <f t="shared" si="55"/>
        <v>-0.11958880067926793</v>
      </c>
    </row>
    <row r="869" spans="1:7" x14ac:dyDescent="0.2">
      <c r="A869" s="13" t="s">
        <v>1140</v>
      </c>
      <c r="B869" s="15">
        <v>28.084873374401095</v>
      </c>
      <c r="C869" s="13">
        <v>0</v>
      </c>
      <c r="D869" s="13">
        <f t="shared" si="52"/>
        <v>-1.9269477734569616</v>
      </c>
      <c r="E869" s="13">
        <f t="shared" si="53"/>
        <v>-1.9269477734569616</v>
      </c>
      <c r="F869" s="13">
        <f t="shared" si="54"/>
        <v>0.12708880047416329</v>
      </c>
      <c r="G869" s="13">
        <f t="shared" si="55"/>
        <v>-0.13592144707243914</v>
      </c>
    </row>
    <row r="870" spans="1:7" x14ac:dyDescent="0.2">
      <c r="A870" s="13" t="s">
        <v>1141</v>
      </c>
      <c r="B870" s="15">
        <v>28.328542094455852</v>
      </c>
      <c r="C870" s="13">
        <v>0</v>
      </c>
      <c r="D870" s="13">
        <f t="shared" si="52"/>
        <v>-1.9479804761588715</v>
      </c>
      <c r="E870" s="13">
        <f t="shared" si="53"/>
        <v>-1.9479804761588715</v>
      </c>
      <c r="F870" s="13">
        <f t="shared" si="54"/>
        <v>0.12477373372082178</v>
      </c>
      <c r="G870" s="13">
        <f t="shared" si="55"/>
        <v>-0.13327283601981602</v>
      </c>
    </row>
    <row r="871" spans="1:7" x14ac:dyDescent="0.2">
      <c r="A871" s="13" t="s">
        <v>1142</v>
      </c>
      <c r="B871" s="15">
        <v>29.642710472279262</v>
      </c>
      <c r="C871" s="13">
        <v>0</v>
      </c>
      <c r="D871" s="13">
        <f t="shared" si="52"/>
        <v>-2.0614152772478249</v>
      </c>
      <c r="E871" s="13">
        <f t="shared" si="53"/>
        <v>-2.0614152772478249</v>
      </c>
      <c r="F871" s="13">
        <f t="shared" si="54"/>
        <v>0.11290400291279007</v>
      </c>
      <c r="G871" s="13">
        <f t="shared" si="55"/>
        <v>-0.11980207582378594</v>
      </c>
    </row>
    <row r="872" spans="1:7" x14ac:dyDescent="0.2">
      <c r="A872" s="13" t="s">
        <v>1143</v>
      </c>
      <c r="B872" s="15">
        <v>28.462696783025326</v>
      </c>
      <c r="C872" s="13">
        <v>0</v>
      </c>
      <c r="D872" s="13">
        <f t="shared" si="52"/>
        <v>-1.9595602787700355</v>
      </c>
      <c r="E872" s="13">
        <f t="shared" si="53"/>
        <v>-1.9595602787700355</v>
      </c>
      <c r="F872" s="13">
        <f t="shared" si="54"/>
        <v>0.1235146433672817</v>
      </c>
      <c r="G872" s="13">
        <f t="shared" si="55"/>
        <v>-0.1318352813973496</v>
      </c>
    </row>
    <row r="873" spans="1:7" x14ac:dyDescent="0.2">
      <c r="A873" s="13" t="s">
        <v>1144</v>
      </c>
      <c r="B873" s="15">
        <v>28.643394934976044</v>
      </c>
      <c r="C873" s="13">
        <v>0</v>
      </c>
      <c r="D873" s="13">
        <f t="shared" si="52"/>
        <v>-1.9751575639197665</v>
      </c>
      <c r="E873" s="13">
        <f t="shared" si="53"/>
        <v>-1.9751575639197665</v>
      </c>
      <c r="F873" s="13">
        <f t="shared" si="54"/>
        <v>0.12183599168890814</v>
      </c>
      <c r="G873" s="13">
        <f t="shared" si="55"/>
        <v>-0.12992190517069005</v>
      </c>
    </row>
    <row r="874" spans="1:7" x14ac:dyDescent="0.2">
      <c r="A874" s="13" t="s">
        <v>1145</v>
      </c>
      <c r="B874" s="15">
        <v>28.580424366872005</v>
      </c>
      <c r="C874" s="13">
        <v>0</v>
      </c>
      <c r="D874" s="13">
        <f t="shared" si="52"/>
        <v>-1.9697221463675876</v>
      </c>
      <c r="E874" s="13">
        <f t="shared" si="53"/>
        <v>-1.9697221463675876</v>
      </c>
      <c r="F874" s="13">
        <f t="shared" si="54"/>
        <v>0.12241873417066187</v>
      </c>
      <c r="G874" s="13">
        <f t="shared" si="55"/>
        <v>-0.13058571729849158</v>
      </c>
    </row>
    <row r="875" spans="1:7" x14ac:dyDescent="0.2">
      <c r="A875" s="13" t="s">
        <v>1146</v>
      </c>
      <c r="B875" s="15">
        <v>28.709103353867214</v>
      </c>
      <c r="C875" s="13">
        <v>0</v>
      </c>
      <c r="D875" s="13">
        <f t="shared" si="52"/>
        <v>-1.980829303974214</v>
      </c>
      <c r="E875" s="13">
        <f t="shared" si="53"/>
        <v>-1.980829303974214</v>
      </c>
      <c r="F875" s="13">
        <f t="shared" si="54"/>
        <v>0.1212304613681791</v>
      </c>
      <c r="G875" s="13">
        <f t="shared" si="55"/>
        <v>-0.12923260153053967</v>
      </c>
    </row>
    <row r="876" spans="1:7" x14ac:dyDescent="0.2">
      <c r="A876" s="13" t="s">
        <v>1147</v>
      </c>
      <c r="B876" s="15">
        <v>29.388090349075977</v>
      </c>
      <c r="C876" s="13">
        <v>0</v>
      </c>
      <c r="D876" s="13">
        <f t="shared" si="52"/>
        <v>-2.0394372845368398</v>
      </c>
      <c r="E876" s="13">
        <f t="shared" si="53"/>
        <v>-2.0394372845368398</v>
      </c>
      <c r="F876" s="13">
        <f t="shared" si="54"/>
        <v>0.11512404373634838</v>
      </c>
      <c r="G876" s="13">
        <f t="shared" si="55"/>
        <v>-0.12230780621182953</v>
      </c>
    </row>
    <row r="877" spans="1:7" x14ac:dyDescent="0.2">
      <c r="A877" s="13" t="s">
        <v>1148</v>
      </c>
      <c r="B877" s="15">
        <v>28.832306639288159</v>
      </c>
      <c r="C877" s="13">
        <v>0</v>
      </c>
      <c r="D877" s="13">
        <f t="shared" si="52"/>
        <v>-1.9914638165763037</v>
      </c>
      <c r="E877" s="13">
        <f t="shared" si="53"/>
        <v>-1.9914638165763037</v>
      </c>
      <c r="F877" s="13">
        <f t="shared" si="54"/>
        <v>0.12010208383932376</v>
      </c>
      <c r="G877" s="13">
        <f t="shared" si="55"/>
        <v>-0.12794938260177929</v>
      </c>
    </row>
    <row r="878" spans="1:7" x14ac:dyDescent="0.2">
      <c r="A878" s="13" t="s">
        <v>1149</v>
      </c>
      <c r="B878" s="15">
        <v>29.746748802190282</v>
      </c>
      <c r="C878" s="13">
        <v>0</v>
      </c>
      <c r="D878" s="13">
        <f t="shared" si="52"/>
        <v>-2.0703955323340333</v>
      </c>
      <c r="E878" s="13">
        <f t="shared" si="53"/>
        <v>-2.0703955323340333</v>
      </c>
      <c r="F878" s="13">
        <f t="shared" si="54"/>
        <v>0.11200769209450874</v>
      </c>
      <c r="G878" s="13">
        <f t="shared" si="55"/>
        <v>-0.11879219829607562</v>
      </c>
    </row>
    <row r="879" spans="1:7" x14ac:dyDescent="0.2">
      <c r="A879" s="13" t="s">
        <v>1150</v>
      </c>
      <c r="B879" s="15">
        <v>28.917180013689254</v>
      </c>
      <c r="C879" s="13">
        <v>0</v>
      </c>
      <c r="D879" s="13">
        <f t="shared" si="52"/>
        <v>-1.9987898141466316</v>
      </c>
      <c r="E879" s="13">
        <f t="shared" si="53"/>
        <v>-1.9987898141466316</v>
      </c>
      <c r="F879" s="13">
        <f t="shared" si="54"/>
        <v>0.11933004233987454</v>
      </c>
      <c r="G879" s="13">
        <f t="shared" si="55"/>
        <v>-0.12707234564067518</v>
      </c>
    </row>
    <row r="880" spans="1:7" x14ac:dyDescent="0.2">
      <c r="A880" s="13" t="s">
        <v>1151</v>
      </c>
      <c r="B880" s="15">
        <v>32.240930869267622</v>
      </c>
      <c r="C880" s="13">
        <v>0</v>
      </c>
      <c r="D880" s="13">
        <f t="shared" si="52"/>
        <v>-2.2856853319007744</v>
      </c>
      <c r="E880" s="13">
        <f t="shared" si="53"/>
        <v>-2.2856853319007744</v>
      </c>
      <c r="F880" s="13">
        <f t="shared" si="54"/>
        <v>9.2315454859579121E-2</v>
      </c>
      <c r="G880" s="13">
        <f t="shared" si="55"/>
        <v>-9.685837799042904E-2</v>
      </c>
    </row>
    <row r="881" spans="1:7" x14ac:dyDescent="0.2">
      <c r="A881" s="13" t="s">
        <v>1152</v>
      </c>
      <c r="B881" s="15">
        <v>28.999315537303218</v>
      </c>
      <c r="C881" s="13">
        <v>1</v>
      </c>
      <c r="D881" s="13">
        <f t="shared" si="52"/>
        <v>-2.0058794892146912</v>
      </c>
      <c r="E881" s="13">
        <f t="shared" si="53"/>
        <v>-2.0058794892146912</v>
      </c>
      <c r="F881" s="13">
        <f t="shared" si="54"/>
        <v>0.11858699413962941</v>
      </c>
      <c r="G881" s="13">
        <f t="shared" si="55"/>
        <v>-2.132108459986338</v>
      </c>
    </row>
    <row r="882" spans="1:7" x14ac:dyDescent="0.2">
      <c r="A882" s="13" t="s">
        <v>1153</v>
      </c>
      <c r="B882" s="15">
        <v>29.998631074606433</v>
      </c>
      <c r="C882" s="13">
        <v>0</v>
      </c>
      <c r="D882" s="13">
        <f t="shared" si="52"/>
        <v>-2.0921372025427489</v>
      </c>
      <c r="E882" s="13">
        <f t="shared" si="53"/>
        <v>-2.0921372025427489</v>
      </c>
      <c r="F882" s="13">
        <f t="shared" si="54"/>
        <v>0.10986339566156139</v>
      </c>
      <c r="G882" s="13">
        <f t="shared" si="55"/>
        <v>-0.116380340013315</v>
      </c>
    </row>
    <row r="883" spans="1:7" x14ac:dyDescent="0.2">
      <c r="A883" s="13" t="s">
        <v>1154</v>
      </c>
      <c r="B883" s="15">
        <v>29.212867898699521</v>
      </c>
      <c r="C883" s="13">
        <v>0</v>
      </c>
      <c r="D883" s="13">
        <f t="shared" si="52"/>
        <v>-2.0243126443916459</v>
      </c>
      <c r="E883" s="13">
        <f t="shared" si="53"/>
        <v>-2.0243126443916459</v>
      </c>
      <c r="F883" s="13">
        <f t="shared" si="54"/>
        <v>0.11667379006624332</v>
      </c>
      <c r="G883" s="13">
        <f t="shared" si="55"/>
        <v>-0.12406071292843075</v>
      </c>
    </row>
    <row r="884" spans="1:7" x14ac:dyDescent="0.2">
      <c r="A884" s="13" t="s">
        <v>1155</v>
      </c>
      <c r="B884" s="15">
        <v>29.579739904175224</v>
      </c>
      <c r="C884" s="13">
        <v>0</v>
      </c>
      <c r="D884" s="13">
        <f t="shared" si="52"/>
        <v>-2.055979859695646</v>
      </c>
      <c r="E884" s="13">
        <f t="shared" si="53"/>
        <v>-2.055979859695646</v>
      </c>
      <c r="F884" s="13">
        <f t="shared" si="54"/>
        <v>0.11344954282671285</v>
      </c>
      <c r="G884" s="13">
        <f t="shared" si="55"/>
        <v>-0.12041723780244977</v>
      </c>
    </row>
    <row r="885" spans="1:7" x14ac:dyDescent="0.2">
      <c r="A885" s="13" t="s">
        <v>1156</v>
      </c>
      <c r="B885" s="15">
        <v>32.167008898015055</v>
      </c>
      <c r="C885" s="13">
        <v>0</v>
      </c>
      <c r="D885" s="13">
        <f t="shared" si="52"/>
        <v>-2.2793046243395212</v>
      </c>
      <c r="E885" s="13">
        <f t="shared" si="53"/>
        <v>-2.2793046243395212</v>
      </c>
      <c r="F885" s="13">
        <f t="shared" si="54"/>
        <v>9.2851508101918417E-2</v>
      </c>
      <c r="G885" s="13">
        <f t="shared" si="55"/>
        <v>-9.7449124628812306E-2</v>
      </c>
    </row>
    <row r="886" spans="1:7" x14ac:dyDescent="0.2">
      <c r="A886" s="13" t="s">
        <v>1157</v>
      </c>
      <c r="B886" s="15">
        <v>35.581108829568791</v>
      </c>
      <c r="C886" s="13">
        <v>0</v>
      </c>
      <c r="D886" s="13">
        <f t="shared" si="52"/>
        <v>-2.5739987846685306</v>
      </c>
      <c r="E886" s="13">
        <f t="shared" si="53"/>
        <v>-2.5739987846685306</v>
      </c>
      <c r="F886" s="13">
        <f t="shared" si="54"/>
        <v>7.0830677226729727E-2</v>
      </c>
      <c r="G886" s="13">
        <f t="shared" si="55"/>
        <v>-7.3464293295891672E-2</v>
      </c>
    </row>
    <row r="887" spans="1:7" x14ac:dyDescent="0.2">
      <c r="A887" s="13" t="s">
        <v>1158</v>
      </c>
      <c r="B887" s="15">
        <v>29.828884325804243</v>
      </c>
      <c r="C887" s="13">
        <v>0</v>
      </c>
      <c r="D887" s="13">
        <f t="shared" si="52"/>
        <v>-2.0774852074020931</v>
      </c>
      <c r="E887" s="13">
        <f t="shared" si="53"/>
        <v>-2.0774852074020931</v>
      </c>
      <c r="F887" s="13">
        <f t="shared" si="54"/>
        <v>0.11130447636134792</v>
      </c>
      <c r="G887" s="13">
        <f t="shared" si="55"/>
        <v>-0.11800059522726709</v>
      </c>
    </row>
    <row r="888" spans="1:7" x14ac:dyDescent="0.2">
      <c r="A888" s="13" t="s">
        <v>1159</v>
      </c>
      <c r="B888" s="15">
        <v>29.464750171115675</v>
      </c>
      <c r="C888" s="13">
        <v>0</v>
      </c>
      <c r="D888" s="13">
        <f t="shared" si="52"/>
        <v>-2.0460543146003625</v>
      </c>
      <c r="E888" s="13">
        <f t="shared" si="53"/>
        <v>-2.0460543146003625</v>
      </c>
      <c r="F888" s="13">
        <f t="shared" si="54"/>
        <v>0.11445167837678662</v>
      </c>
      <c r="G888" s="13">
        <f t="shared" si="55"/>
        <v>-0.12154825337437145</v>
      </c>
    </row>
    <row r="889" spans="1:7" x14ac:dyDescent="0.2">
      <c r="A889" s="13" t="s">
        <v>1160</v>
      </c>
      <c r="B889" s="15">
        <v>29.574264202600958</v>
      </c>
      <c r="C889" s="13">
        <v>0</v>
      </c>
      <c r="D889" s="13">
        <f t="shared" si="52"/>
        <v>-2.055507214691108</v>
      </c>
      <c r="E889" s="13">
        <f t="shared" si="53"/>
        <v>-2.055507214691108</v>
      </c>
      <c r="F889" s="13">
        <f t="shared" si="54"/>
        <v>0.11349708955361131</v>
      </c>
      <c r="G889" s="13">
        <f t="shared" si="55"/>
        <v>-0.12047087039781114</v>
      </c>
    </row>
    <row r="890" spans="1:7" x14ac:dyDescent="0.2">
      <c r="A890" s="13" t="s">
        <v>1161</v>
      </c>
      <c r="B890" s="15">
        <v>29.579739904175224</v>
      </c>
      <c r="C890" s="13">
        <v>0</v>
      </c>
      <c r="D890" s="13">
        <f t="shared" si="52"/>
        <v>-2.055979859695646</v>
      </c>
      <c r="E890" s="13">
        <f t="shared" si="53"/>
        <v>-2.055979859695646</v>
      </c>
      <c r="F890" s="13">
        <f t="shared" si="54"/>
        <v>0.11344954282671285</v>
      </c>
      <c r="G890" s="13">
        <f t="shared" si="55"/>
        <v>-0.12041723780244977</v>
      </c>
    </row>
    <row r="891" spans="1:7" x14ac:dyDescent="0.2">
      <c r="A891" s="13" t="s">
        <v>1162</v>
      </c>
      <c r="B891" s="15">
        <v>32</v>
      </c>
      <c r="C891" s="13">
        <v>0</v>
      </c>
      <c r="D891" s="13">
        <f t="shared" si="52"/>
        <v>-2.2648889517011339</v>
      </c>
      <c r="E891" s="13">
        <f t="shared" si="53"/>
        <v>-2.2648889517011339</v>
      </c>
      <c r="F891" s="13">
        <f t="shared" si="54"/>
        <v>9.4072889254456282E-2</v>
      </c>
      <c r="G891" s="13">
        <f t="shared" si="55"/>
        <v>-9.8796427891305938E-2</v>
      </c>
    </row>
    <row r="892" spans="1:7" x14ac:dyDescent="0.2">
      <c r="A892" s="13" t="s">
        <v>1163</v>
      </c>
      <c r="B892" s="15">
        <v>35.813826146475016</v>
      </c>
      <c r="C892" s="13">
        <v>0</v>
      </c>
      <c r="D892" s="13">
        <f t="shared" si="52"/>
        <v>-2.5940861973613654</v>
      </c>
      <c r="E892" s="13">
        <f t="shared" si="53"/>
        <v>-2.5940861973613654</v>
      </c>
      <c r="F892" s="13">
        <f t="shared" si="54"/>
        <v>6.9519993771439526E-2</v>
      </c>
      <c r="G892" s="13">
        <f t="shared" si="55"/>
        <v>-7.2054690257431706E-2</v>
      </c>
    </row>
    <row r="893" spans="1:7" x14ac:dyDescent="0.2">
      <c r="A893" s="13" t="s">
        <v>1164</v>
      </c>
      <c r="B893" s="15">
        <v>29.650924024640656</v>
      </c>
      <c r="C893" s="13">
        <v>0</v>
      </c>
      <c r="D893" s="13">
        <f t="shared" si="52"/>
        <v>-2.0621242447546306</v>
      </c>
      <c r="E893" s="13">
        <f t="shared" si="53"/>
        <v>-2.0621242447546306</v>
      </c>
      <c r="F893" s="13">
        <f t="shared" si="54"/>
        <v>0.1128330145595816</v>
      </c>
      <c r="G893" s="13">
        <f t="shared" si="55"/>
        <v>-0.11972205572085252</v>
      </c>
    </row>
    <row r="894" spans="1:7" x14ac:dyDescent="0.2">
      <c r="A894" s="13" t="s">
        <v>1165</v>
      </c>
      <c r="B894" s="15">
        <v>30.165639972621491</v>
      </c>
      <c r="C894" s="13">
        <v>0</v>
      </c>
      <c r="D894" s="13">
        <f t="shared" si="52"/>
        <v>-2.1065528751811371</v>
      </c>
      <c r="E894" s="13">
        <f t="shared" si="53"/>
        <v>-2.1065528751811371</v>
      </c>
      <c r="F894" s="13">
        <f t="shared" si="54"/>
        <v>0.10846154598272376</v>
      </c>
      <c r="G894" s="13">
        <f t="shared" si="55"/>
        <v>-0.11480670854606354</v>
      </c>
    </row>
    <row r="895" spans="1:7" x14ac:dyDescent="0.2">
      <c r="A895" s="13" t="s">
        <v>1166</v>
      </c>
      <c r="B895" s="15">
        <v>30.666666666666668</v>
      </c>
      <c r="C895" s="13">
        <v>0</v>
      </c>
      <c r="D895" s="13">
        <f t="shared" si="52"/>
        <v>-2.1497998930963007</v>
      </c>
      <c r="E895" s="13">
        <f t="shared" si="53"/>
        <v>-2.1497998930963007</v>
      </c>
      <c r="F895" s="13">
        <f t="shared" si="54"/>
        <v>0.10434992383313445</v>
      </c>
      <c r="G895" s="13">
        <f t="shared" si="55"/>
        <v>-0.11020548228014802</v>
      </c>
    </row>
    <row r="896" spans="1:7" x14ac:dyDescent="0.2">
      <c r="A896" s="13" t="s">
        <v>1167</v>
      </c>
      <c r="B896" s="15">
        <v>30.22861054072553</v>
      </c>
      <c r="C896" s="13">
        <v>0</v>
      </c>
      <c r="D896" s="13">
        <f t="shared" si="52"/>
        <v>-2.111988292733316</v>
      </c>
      <c r="E896" s="13">
        <f t="shared" si="53"/>
        <v>-2.111988292733316</v>
      </c>
      <c r="F896" s="13">
        <f t="shared" si="54"/>
        <v>0.10793707140323483</v>
      </c>
      <c r="G896" s="13">
        <f t="shared" si="55"/>
        <v>-0.11421860113628242</v>
      </c>
    </row>
    <row r="897" spans="1:7" x14ac:dyDescent="0.2">
      <c r="A897" s="13" t="s">
        <v>1168</v>
      </c>
      <c r="B897" s="15">
        <v>30.48596851471595</v>
      </c>
      <c r="C897" s="13">
        <v>0</v>
      </c>
      <c r="D897" s="13">
        <f t="shared" si="52"/>
        <v>-2.1342026079465697</v>
      </c>
      <c r="E897" s="13">
        <f t="shared" si="53"/>
        <v>-2.1342026079465697</v>
      </c>
      <c r="F897" s="13">
        <f t="shared" si="54"/>
        <v>0.10581668370736529</v>
      </c>
      <c r="G897" s="13">
        <f t="shared" si="55"/>
        <v>-0.11184447304739542</v>
      </c>
    </row>
    <row r="898" spans="1:7" x14ac:dyDescent="0.2">
      <c r="A898" s="13" t="s">
        <v>1169</v>
      </c>
      <c r="B898" s="15">
        <v>30.250513347022586</v>
      </c>
      <c r="C898" s="13">
        <v>0</v>
      </c>
      <c r="D898" s="13">
        <f t="shared" ref="D898:D961" si="56">$J$2+$J$3*B898</f>
        <v>-2.1138788727514655</v>
      </c>
      <c r="E898" s="13">
        <f t="shared" si="53"/>
        <v>-2.1138788727514655</v>
      </c>
      <c r="F898" s="13">
        <f t="shared" si="54"/>
        <v>0.10775516865307706</v>
      </c>
      <c r="G898" s="13">
        <f t="shared" si="55"/>
        <v>-0.11401470945921698</v>
      </c>
    </row>
    <row r="899" spans="1:7" x14ac:dyDescent="0.2">
      <c r="A899" s="13" t="s">
        <v>1170</v>
      </c>
      <c r="B899" s="15">
        <v>30.250513347022586</v>
      </c>
      <c r="C899" s="13">
        <v>0</v>
      </c>
      <c r="D899" s="13">
        <f t="shared" si="56"/>
        <v>-2.1138788727514655</v>
      </c>
      <c r="E899" s="13">
        <f t="shared" ref="E899:E962" si="57">MIN(MAX(D899,-35),35)</f>
        <v>-2.1138788727514655</v>
      </c>
      <c r="F899" s="13">
        <f t="shared" ref="F899:F962" si="58">1/(1+EXP(-E899))</f>
        <v>0.10775516865307706</v>
      </c>
      <c r="G899" s="13">
        <f t="shared" ref="G899:G962" si="59">C899*LN(F899)+(1-C899)*LN(1-F899)</f>
        <v>-0.11401470945921698</v>
      </c>
    </row>
    <row r="900" spans="1:7" x14ac:dyDescent="0.2">
      <c r="A900" s="13" t="s">
        <v>1171</v>
      </c>
      <c r="B900" s="15">
        <v>33.338809034907598</v>
      </c>
      <c r="C900" s="13">
        <v>1</v>
      </c>
      <c r="D900" s="13">
        <f t="shared" si="56"/>
        <v>-2.3804506553105043</v>
      </c>
      <c r="E900" s="13">
        <f t="shared" si="57"/>
        <v>-2.3804506553105043</v>
      </c>
      <c r="F900" s="13">
        <f t="shared" si="58"/>
        <v>8.4675630851576145E-2</v>
      </c>
      <c r="G900" s="13">
        <f t="shared" si="59"/>
        <v>-2.468927430036481</v>
      </c>
    </row>
    <row r="901" spans="1:7" x14ac:dyDescent="0.2">
      <c r="A901" s="13" t="s">
        <v>1172</v>
      </c>
      <c r="B901" s="15">
        <v>32</v>
      </c>
      <c r="C901" s="13">
        <v>0</v>
      </c>
      <c r="D901" s="13">
        <f t="shared" si="56"/>
        <v>-2.2648889517011339</v>
      </c>
      <c r="E901" s="13">
        <f t="shared" si="57"/>
        <v>-2.2648889517011339</v>
      </c>
      <c r="F901" s="13">
        <f t="shared" si="58"/>
        <v>9.4072889254456282E-2</v>
      </c>
      <c r="G901" s="13">
        <f t="shared" si="59"/>
        <v>-9.8796427891305938E-2</v>
      </c>
    </row>
    <row r="902" spans="1:7" x14ac:dyDescent="0.2">
      <c r="A902" s="13" t="s">
        <v>1173</v>
      </c>
      <c r="B902" s="15">
        <v>30.598220396988363</v>
      </c>
      <c r="C902" s="13">
        <v>0</v>
      </c>
      <c r="D902" s="13">
        <f t="shared" si="56"/>
        <v>-2.1438918305395838</v>
      </c>
      <c r="E902" s="13">
        <f t="shared" si="57"/>
        <v>-2.1438918305395838</v>
      </c>
      <c r="F902" s="13">
        <f t="shared" si="58"/>
        <v>0.10490338949969091</v>
      </c>
      <c r="G902" s="13">
        <f t="shared" si="59"/>
        <v>-0.11082362183980805</v>
      </c>
    </row>
    <row r="903" spans="1:7" x14ac:dyDescent="0.2">
      <c r="A903" s="13" t="s">
        <v>1174</v>
      </c>
      <c r="B903" s="15">
        <v>30.918548939082822</v>
      </c>
      <c r="C903" s="13">
        <v>0</v>
      </c>
      <c r="D903" s="13">
        <f t="shared" si="56"/>
        <v>-2.1715415633050164</v>
      </c>
      <c r="E903" s="13">
        <f t="shared" si="57"/>
        <v>-2.1715415633050164</v>
      </c>
      <c r="F903" s="13">
        <f t="shared" si="58"/>
        <v>0.10233533426440229</v>
      </c>
      <c r="G903" s="13">
        <f t="shared" si="59"/>
        <v>-0.10795870387685698</v>
      </c>
    </row>
    <row r="904" spans="1:7" x14ac:dyDescent="0.2">
      <c r="A904" s="13" t="s">
        <v>1175</v>
      </c>
      <c r="B904" s="15">
        <v>42.414784394250511</v>
      </c>
      <c r="C904" s="13">
        <v>0</v>
      </c>
      <c r="D904" s="13">
        <f t="shared" si="56"/>
        <v>-3.1638597503310848</v>
      </c>
      <c r="E904" s="13">
        <f t="shared" si="57"/>
        <v>-3.1638597503310848</v>
      </c>
      <c r="F904" s="13">
        <f t="shared" si="58"/>
        <v>4.0548625589965408E-2</v>
      </c>
      <c r="G904" s="13">
        <f t="shared" si="59"/>
        <v>-4.1393642869590484E-2</v>
      </c>
    </row>
    <row r="905" spans="1:7" x14ac:dyDescent="0.2">
      <c r="A905" s="13" t="s">
        <v>1176</v>
      </c>
      <c r="B905" s="15">
        <v>31.01163586584531</v>
      </c>
      <c r="C905" s="13">
        <v>0</v>
      </c>
      <c r="D905" s="13">
        <f t="shared" si="56"/>
        <v>-2.1795765283821504</v>
      </c>
      <c r="E905" s="13">
        <f t="shared" si="57"/>
        <v>-2.1795765283821504</v>
      </c>
      <c r="F905" s="13">
        <f t="shared" si="58"/>
        <v>0.10159957463858177</v>
      </c>
      <c r="G905" s="13">
        <f t="shared" si="59"/>
        <v>-0.10713940209250127</v>
      </c>
    </row>
    <row r="906" spans="1:7" x14ac:dyDescent="0.2">
      <c r="A906" s="13" t="s">
        <v>1177</v>
      </c>
      <c r="B906" s="15">
        <v>32.958247775496233</v>
      </c>
      <c r="C906" s="13">
        <v>0</v>
      </c>
      <c r="D906" s="13">
        <f t="shared" si="56"/>
        <v>-2.3476018274951613</v>
      </c>
      <c r="E906" s="13">
        <f t="shared" si="57"/>
        <v>-2.3476018274951613</v>
      </c>
      <c r="F906" s="13">
        <f t="shared" si="58"/>
        <v>8.7256580821838584E-2</v>
      </c>
      <c r="G906" s="13">
        <f t="shared" si="59"/>
        <v>-9.1300468356620576E-2</v>
      </c>
    </row>
    <row r="907" spans="1:7" x14ac:dyDescent="0.2">
      <c r="A907" s="13" t="s">
        <v>1178</v>
      </c>
      <c r="B907" s="15">
        <v>33.412731006160165</v>
      </c>
      <c r="C907" s="13">
        <v>0</v>
      </c>
      <c r="D907" s="13">
        <f t="shared" si="56"/>
        <v>-2.3868313628717583</v>
      </c>
      <c r="E907" s="13">
        <f t="shared" si="57"/>
        <v>-2.3868313628717583</v>
      </c>
      <c r="F907" s="13">
        <f t="shared" si="58"/>
        <v>8.4182398617324211E-2</v>
      </c>
      <c r="G907" s="13">
        <f t="shared" si="59"/>
        <v>-8.793805926413055E-2</v>
      </c>
    </row>
    <row r="908" spans="1:7" x14ac:dyDescent="0.2">
      <c r="A908" s="13" t="s">
        <v>1179</v>
      </c>
      <c r="B908" s="15">
        <v>34.748802190280628</v>
      </c>
      <c r="C908" s="13">
        <v>0</v>
      </c>
      <c r="D908" s="13">
        <f t="shared" si="56"/>
        <v>-2.5021567439788601</v>
      </c>
      <c r="E908" s="13">
        <f t="shared" si="57"/>
        <v>-2.5021567439788601</v>
      </c>
      <c r="F908" s="13">
        <f t="shared" si="58"/>
        <v>7.5707122493430631E-2</v>
      </c>
      <c r="G908" s="13">
        <f t="shared" si="59"/>
        <v>-7.8726290565427709E-2</v>
      </c>
    </row>
    <row r="909" spans="1:7" x14ac:dyDescent="0.2">
      <c r="A909" s="13" t="s">
        <v>1180</v>
      </c>
      <c r="B909" s="15">
        <v>32</v>
      </c>
      <c r="C909" s="13">
        <v>0</v>
      </c>
      <c r="D909" s="13">
        <f t="shared" si="56"/>
        <v>-2.2648889517011339</v>
      </c>
      <c r="E909" s="13">
        <f t="shared" si="57"/>
        <v>-2.2648889517011339</v>
      </c>
      <c r="F909" s="13">
        <f t="shared" si="58"/>
        <v>9.4072889254456282E-2</v>
      </c>
      <c r="G909" s="13">
        <f t="shared" si="59"/>
        <v>-9.8796427891305938E-2</v>
      </c>
    </row>
    <row r="910" spans="1:7" x14ac:dyDescent="0.2">
      <c r="A910" s="13" t="s">
        <v>1181</v>
      </c>
      <c r="B910" s="15">
        <v>31.748117727583846</v>
      </c>
      <c r="C910" s="13">
        <v>0</v>
      </c>
      <c r="D910" s="13">
        <f t="shared" si="56"/>
        <v>-2.2431472814924174</v>
      </c>
      <c r="E910" s="13">
        <f t="shared" si="57"/>
        <v>-2.2431472814924174</v>
      </c>
      <c r="F910" s="13">
        <f t="shared" si="58"/>
        <v>9.5942207641500285E-2</v>
      </c>
      <c r="G910" s="13">
        <f t="shared" si="59"/>
        <v>-0.10086199103326006</v>
      </c>
    </row>
    <row r="911" spans="1:7" x14ac:dyDescent="0.2">
      <c r="A911" s="13" t="s">
        <v>1182</v>
      </c>
      <c r="B911" s="15">
        <v>31.832991101984941</v>
      </c>
      <c r="C911" s="13">
        <v>0</v>
      </c>
      <c r="D911" s="13">
        <f t="shared" si="56"/>
        <v>-2.2504732790627457</v>
      </c>
      <c r="E911" s="13">
        <f t="shared" si="57"/>
        <v>-2.2504732790627457</v>
      </c>
      <c r="F911" s="13">
        <f t="shared" si="58"/>
        <v>9.5308648637600649E-2</v>
      </c>
      <c r="G911" s="13">
        <f t="shared" si="59"/>
        <v>-0.10016144167072412</v>
      </c>
    </row>
    <row r="912" spans="1:7" x14ac:dyDescent="0.2">
      <c r="A912" s="13" t="s">
        <v>1183</v>
      </c>
      <c r="B912" s="15">
        <v>31.917864476386036</v>
      </c>
      <c r="C912" s="13">
        <v>0</v>
      </c>
      <c r="D912" s="13">
        <f t="shared" si="56"/>
        <v>-2.2577992766330741</v>
      </c>
      <c r="E912" s="13">
        <f t="shared" si="57"/>
        <v>-2.2577992766330741</v>
      </c>
      <c r="F912" s="13">
        <f t="shared" si="58"/>
        <v>9.4678835222886684E-2</v>
      </c>
      <c r="G912" s="13">
        <f t="shared" si="59"/>
        <v>-9.9465520029833041E-2</v>
      </c>
    </row>
    <row r="913" spans="1:7" x14ac:dyDescent="0.2">
      <c r="A913" s="13" t="s">
        <v>1184</v>
      </c>
      <c r="B913" s="15">
        <v>33.497604380561256</v>
      </c>
      <c r="C913" s="13">
        <v>0</v>
      </c>
      <c r="D913" s="13">
        <f t="shared" si="56"/>
        <v>-2.3941573604420858</v>
      </c>
      <c r="E913" s="13">
        <f t="shared" si="57"/>
        <v>-2.3941573604420858</v>
      </c>
      <c r="F913" s="13">
        <f t="shared" si="58"/>
        <v>8.3619313375490403E-2</v>
      </c>
      <c r="G913" s="13">
        <f t="shared" si="59"/>
        <v>-8.7323403892768867E-2</v>
      </c>
    </row>
    <row r="914" spans="1:7" x14ac:dyDescent="0.2">
      <c r="A914" s="13" t="s">
        <v>1185</v>
      </c>
      <c r="B914" s="15">
        <v>32.251882272416154</v>
      </c>
      <c r="C914" s="13">
        <v>0</v>
      </c>
      <c r="D914" s="13">
        <f t="shared" si="56"/>
        <v>-2.2866306219098496</v>
      </c>
      <c r="E914" s="13">
        <f t="shared" si="57"/>
        <v>-2.2866306219098496</v>
      </c>
      <c r="F914" s="13">
        <f t="shared" si="58"/>
        <v>9.2236276398946826E-2</v>
      </c>
      <c r="G914" s="13">
        <f t="shared" si="59"/>
        <v>-9.6771150541378775E-2</v>
      </c>
    </row>
    <row r="915" spans="1:7" x14ac:dyDescent="0.2">
      <c r="A915" s="13" t="s">
        <v>1186</v>
      </c>
      <c r="B915" s="15">
        <v>32.328542094455855</v>
      </c>
      <c r="C915" s="13">
        <v>0</v>
      </c>
      <c r="D915" s="13">
        <f t="shared" si="56"/>
        <v>-2.2932476519733722</v>
      </c>
      <c r="E915" s="13">
        <f t="shared" si="57"/>
        <v>-2.2932476519733722</v>
      </c>
      <c r="F915" s="13">
        <f t="shared" si="58"/>
        <v>9.168373364991915E-2</v>
      </c>
      <c r="G915" s="13">
        <f t="shared" si="59"/>
        <v>-9.6162650068784633E-2</v>
      </c>
    </row>
    <row r="916" spans="1:7" x14ac:dyDescent="0.2">
      <c r="A916" s="13" t="s">
        <v>1187</v>
      </c>
      <c r="B916" s="15">
        <v>32.328542094455855</v>
      </c>
      <c r="C916" s="13">
        <v>0</v>
      </c>
      <c r="D916" s="13">
        <f t="shared" si="56"/>
        <v>-2.2932476519733722</v>
      </c>
      <c r="E916" s="13">
        <f t="shared" si="57"/>
        <v>-2.2932476519733722</v>
      </c>
      <c r="F916" s="13">
        <f t="shared" si="58"/>
        <v>9.168373364991915E-2</v>
      </c>
      <c r="G916" s="13">
        <f t="shared" si="59"/>
        <v>-9.6162650068784633E-2</v>
      </c>
    </row>
    <row r="917" spans="1:7" x14ac:dyDescent="0.2">
      <c r="A917" s="13" t="s">
        <v>1188</v>
      </c>
      <c r="B917" s="15">
        <v>34.499657768651609</v>
      </c>
      <c r="C917" s="13">
        <v>0</v>
      </c>
      <c r="D917" s="13">
        <f t="shared" si="56"/>
        <v>-2.480651396272413</v>
      </c>
      <c r="E917" s="13">
        <f t="shared" si="57"/>
        <v>-2.480651396272413</v>
      </c>
      <c r="F917" s="13">
        <f t="shared" si="58"/>
        <v>7.7225769582418766E-2</v>
      </c>
      <c r="G917" s="13">
        <f t="shared" si="59"/>
        <v>-8.037067849770832E-2</v>
      </c>
    </row>
    <row r="918" spans="1:7" x14ac:dyDescent="0.2">
      <c r="A918" s="13" t="s">
        <v>1189</v>
      </c>
      <c r="B918" s="15">
        <v>34.108145106091719</v>
      </c>
      <c r="C918" s="13">
        <v>0</v>
      </c>
      <c r="D918" s="13">
        <f t="shared" si="56"/>
        <v>-2.4468572784479958</v>
      </c>
      <c r="E918" s="13">
        <f t="shared" si="57"/>
        <v>-2.4468572784479958</v>
      </c>
      <c r="F918" s="13">
        <f t="shared" si="58"/>
        <v>7.9668674302024289E-2</v>
      </c>
      <c r="G918" s="13">
        <f t="shared" si="59"/>
        <v>-8.3021537144446572E-2</v>
      </c>
    </row>
    <row r="919" spans="1:7" x14ac:dyDescent="0.2">
      <c r="A919" s="13" t="s">
        <v>1190</v>
      </c>
      <c r="B919" s="15">
        <v>32.917180013689254</v>
      </c>
      <c r="C919" s="13">
        <v>0</v>
      </c>
      <c r="D919" s="13">
        <f t="shared" si="56"/>
        <v>-2.3440569899611319</v>
      </c>
      <c r="E919" s="13">
        <f t="shared" si="57"/>
        <v>-2.3440569899611319</v>
      </c>
      <c r="F919" s="13">
        <f t="shared" si="58"/>
        <v>8.7539315231479578E-2</v>
      </c>
      <c r="G919" s="13">
        <f t="shared" si="59"/>
        <v>-9.1610279638866879E-2</v>
      </c>
    </row>
    <row r="920" spans="1:7" x14ac:dyDescent="0.2">
      <c r="A920" s="13" t="s">
        <v>1191</v>
      </c>
      <c r="B920" s="15">
        <v>33.256673511293634</v>
      </c>
      <c r="C920" s="13">
        <v>0</v>
      </c>
      <c r="D920" s="13">
        <f t="shared" si="56"/>
        <v>-2.3733609802424445</v>
      </c>
      <c r="E920" s="13">
        <f t="shared" si="57"/>
        <v>-2.3733609802424445</v>
      </c>
      <c r="F920" s="13">
        <f t="shared" si="58"/>
        <v>8.522674130089998E-2</v>
      </c>
      <c r="G920" s="13">
        <f t="shared" si="59"/>
        <v>-8.9079049115710976E-2</v>
      </c>
    </row>
    <row r="921" spans="1:7" x14ac:dyDescent="0.2">
      <c r="A921" s="13" t="s">
        <v>1192</v>
      </c>
      <c r="B921" s="15">
        <v>37.412731006160165</v>
      </c>
      <c r="C921" s="13">
        <v>0</v>
      </c>
      <c r="D921" s="13">
        <f t="shared" si="56"/>
        <v>-2.732098538686258</v>
      </c>
      <c r="E921" s="13">
        <f t="shared" si="57"/>
        <v>-2.732098538686258</v>
      </c>
      <c r="F921" s="13">
        <f t="shared" si="58"/>
        <v>6.1105655026861674E-2</v>
      </c>
      <c r="G921" s="13">
        <f t="shared" si="59"/>
        <v>-6.3052324770028506E-2</v>
      </c>
    </row>
    <row r="922" spans="1:7" x14ac:dyDescent="0.2">
      <c r="A922" s="13" t="s">
        <v>1193</v>
      </c>
      <c r="B922" s="15">
        <v>36.328542094455855</v>
      </c>
      <c r="C922" s="13">
        <v>0</v>
      </c>
      <c r="D922" s="13">
        <f t="shared" si="56"/>
        <v>-2.6385148277878727</v>
      </c>
      <c r="E922" s="13">
        <f t="shared" si="57"/>
        <v>-2.6385148277878727</v>
      </c>
      <c r="F922" s="13">
        <f t="shared" si="58"/>
        <v>6.6700430272385869E-2</v>
      </c>
      <c r="G922" s="13">
        <f t="shared" si="59"/>
        <v>-6.9029047433135163E-2</v>
      </c>
    </row>
    <row r="923" spans="1:7" x14ac:dyDescent="0.2">
      <c r="A923" s="13" t="s">
        <v>1194</v>
      </c>
      <c r="B923" s="15">
        <v>33.251197809719372</v>
      </c>
      <c r="C923" s="13">
        <v>0</v>
      </c>
      <c r="D923" s="13">
        <f t="shared" si="56"/>
        <v>-2.3728883352379073</v>
      </c>
      <c r="E923" s="13">
        <f t="shared" si="57"/>
        <v>-2.3728883352379073</v>
      </c>
      <c r="F923" s="13">
        <f t="shared" si="58"/>
        <v>8.5263597415992709E-2</v>
      </c>
      <c r="G923" s="13">
        <f t="shared" si="59"/>
        <v>-8.9119339818600055E-2</v>
      </c>
    </row>
    <row r="924" spans="1:7" x14ac:dyDescent="0.2">
      <c r="A924" s="13" t="s">
        <v>1195</v>
      </c>
      <c r="B924" s="15">
        <v>33.327857631759066</v>
      </c>
      <c r="C924" s="13">
        <v>0</v>
      </c>
      <c r="D924" s="13">
        <f t="shared" si="56"/>
        <v>-2.37950536530143</v>
      </c>
      <c r="E924" s="13">
        <f t="shared" si="57"/>
        <v>-2.37950536530143</v>
      </c>
      <c r="F924" s="13">
        <f t="shared" si="58"/>
        <v>8.4748924955505497E-2</v>
      </c>
      <c r="G924" s="13">
        <f t="shared" si="59"/>
        <v>-8.8556852391391924E-2</v>
      </c>
    </row>
    <row r="925" spans="1:7" x14ac:dyDescent="0.2">
      <c r="A925" s="13" t="s">
        <v>1196</v>
      </c>
      <c r="B925" s="15">
        <v>37.664613278576319</v>
      </c>
      <c r="C925" s="13">
        <v>0</v>
      </c>
      <c r="D925" s="13">
        <f t="shared" si="56"/>
        <v>-2.7538402088949745</v>
      </c>
      <c r="E925" s="13">
        <f t="shared" si="57"/>
        <v>-2.7538402088949745</v>
      </c>
      <c r="F925" s="13">
        <f t="shared" si="58"/>
        <v>5.9870135633871009E-2</v>
      </c>
      <c r="G925" s="13">
        <f t="shared" si="59"/>
        <v>-6.1737259679426282E-2</v>
      </c>
    </row>
    <row r="926" spans="1:7" x14ac:dyDescent="0.2">
      <c r="A926" s="13" t="s">
        <v>1197</v>
      </c>
      <c r="B926" s="15">
        <v>33.412731006160165</v>
      </c>
      <c r="C926" s="13">
        <v>0</v>
      </c>
      <c r="D926" s="13">
        <f t="shared" si="56"/>
        <v>-2.3868313628717583</v>
      </c>
      <c r="E926" s="13">
        <f t="shared" si="57"/>
        <v>-2.3868313628717583</v>
      </c>
      <c r="F926" s="13">
        <f t="shared" si="58"/>
        <v>8.4182398617324211E-2</v>
      </c>
      <c r="G926" s="13">
        <f t="shared" si="59"/>
        <v>-8.793805926413055E-2</v>
      </c>
    </row>
    <row r="927" spans="1:7" x14ac:dyDescent="0.2">
      <c r="A927" s="13" t="s">
        <v>1198</v>
      </c>
      <c r="B927" s="15">
        <v>33.916495550992472</v>
      </c>
      <c r="C927" s="13">
        <v>0</v>
      </c>
      <c r="D927" s="13">
        <f t="shared" si="56"/>
        <v>-2.4303147032891896</v>
      </c>
      <c r="E927" s="13">
        <f t="shared" si="57"/>
        <v>-2.4303147032891896</v>
      </c>
      <c r="F927" s="13">
        <f t="shared" si="58"/>
        <v>8.0890066926629464E-2</v>
      </c>
      <c r="G927" s="13">
        <f t="shared" si="59"/>
        <v>-8.4349541285143631E-2</v>
      </c>
    </row>
    <row r="928" spans="1:7" x14ac:dyDescent="0.2">
      <c r="A928" s="13" t="s">
        <v>1199</v>
      </c>
      <c r="B928" s="15">
        <v>34.636550308008211</v>
      </c>
      <c r="C928" s="13">
        <v>0</v>
      </c>
      <c r="D928" s="13">
        <f t="shared" si="56"/>
        <v>-2.4924675213858452</v>
      </c>
      <c r="E928" s="13">
        <f t="shared" si="57"/>
        <v>-2.4924675213858452</v>
      </c>
      <c r="F928" s="13">
        <f t="shared" si="58"/>
        <v>7.6387924711258687E-2</v>
      </c>
      <c r="G928" s="13">
        <f t="shared" si="59"/>
        <v>-7.9463127433146985E-2</v>
      </c>
    </row>
    <row r="929" spans="1:7" x14ac:dyDescent="0.2">
      <c r="A929" s="13" t="s">
        <v>1200</v>
      </c>
      <c r="B929" s="15">
        <v>33.763175906913077</v>
      </c>
      <c r="C929" s="13">
        <v>0</v>
      </c>
      <c r="D929" s="13">
        <f t="shared" si="56"/>
        <v>-2.4170806431621461</v>
      </c>
      <c r="E929" s="13">
        <f t="shared" si="57"/>
        <v>-2.4170806431621461</v>
      </c>
      <c r="F929" s="13">
        <f t="shared" si="58"/>
        <v>8.1879450999543385E-2</v>
      </c>
      <c r="G929" s="13">
        <f t="shared" si="59"/>
        <v>-8.5426579989006879E-2</v>
      </c>
    </row>
    <row r="930" spans="1:7" x14ac:dyDescent="0.2">
      <c r="A930" s="13" t="s">
        <v>1201</v>
      </c>
      <c r="B930" s="15">
        <v>35.329226557152637</v>
      </c>
      <c r="C930" s="13">
        <v>0</v>
      </c>
      <c r="D930" s="13">
        <f t="shared" si="56"/>
        <v>-2.5522571144598141</v>
      </c>
      <c r="E930" s="13">
        <f t="shared" si="57"/>
        <v>-2.5522571144598141</v>
      </c>
      <c r="F930" s="13">
        <f t="shared" si="58"/>
        <v>7.2274996667604924E-2</v>
      </c>
      <c r="G930" s="13">
        <f t="shared" si="59"/>
        <v>-7.5019922727075611E-2</v>
      </c>
    </row>
    <row r="931" spans="1:7" x14ac:dyDescent="0.2">
      <c r="A931" s="13" t="s">
        <v>1202</v>
      </c>
      <c r="B931" s="15">
        <v>36.251882272416154</v>
      </c>
      <c r="C931" s="13">
        <v>0</v>
      </c>
      <c r="D931" s="13">
        <f t="shared" si="56"/>
        <v>-2.6318977977243501</v>
      </c>
      <c r="E931" s="13">
        <f t="shared" si="57"/>
        <v>-2.6318977977243501</v>
      </c>
      <c r="F931" s="13">
        <f t="shared" si="58"/>
        <v>6.7113533129200112E-2</v>
      </c>
      <c r="G931" s="13">
        <f t="shared" si="59"/>
        <v>-6.9471771636896398E-2</v>
      </c>
    </row>
    <row r="932" spans="1:7" x14ac:dyDescent="0.2">
      <c r="A932" s="13" t="s">
        <v>1203</v>
      </c>
      <c r="B932" s="15">
        <v>33.831622176591374</v>
      </c>
      <c r="C932" s="13">
        <v>0</v>
      </c>
      <c r="D932" s="13">
        <f t="shared" si="56"/>
        <v>-2.4229887057188613</v>
      </c>
      <c r="E932" s="13">
        <f t="shared" si="57"/>
        <v>-2.4229887057188613</v>
      </c>
      <c r="F932" s="13">
        <f t="shared" si="58"/>
        <v>8.1436406909517811E-2</v>
      </c>
      <c r="G932" s="13">
        <f t="shared" si="59"/>
        <v>-8.4944140914736496E-2</v>
      </c>
    </row>
    <row r="933" spans="1:7" x14ac:dyDescent="0.2">
      <c r="A933" s="13" t="s">
        <v>1204</v>
      </c>
      <c r="B933" s="15">
        <v>38.231348391512661</v>
      </c>
      <c r="C933" s="13">
        <v>0</v>
      </c>
      <c r="D933" s="13">
        <f t="shared" si="56"/>
        <v>-2.8027589668645847</v>
      </c>
      <c r="E933" s="13">
        <f t="shared" si="57"/>
        <v>-2.8027589668645847</v>
      </c>
      <c r="F933" s="13">
        <f t="shared" si="58"/>
        <v>5.7175268490064331E-2</v>
      </c>
      <c r="G933" s="13">
        <f t="shared" si="59"/>
        <v>-5.8874876285070772E-2</v>
      </c>
    </row>
    <row r="934" spans="1:7" x14ac:dyDescent="0.2">
      <c r="A934" s="13" t="s">
        <v>1205</v>
      </c>
      <c r="B934" s="15">
        <v>34.666666666666664</v>
      </c>
      <c r="C934" s="13">
        <v>0</v>
      </c>
      <c r="D934" s="13">
        <f t="shared" si="56"/>
        <v>-2.4950670689108003</v>
      </c>
      <c r="E934" s="13">
        <f t="shared" si="57"/>
        <v>-2.4950670689108003</v>
      </c>
      <c r="F934" s="13">
        <f t="shared" si="58"/>
        <v>7.6204721176353948E-2</v>
      </c>
      <c r="G934" s="13">
        <f t="shared" si="59"/>
        <v>-7.9264791603101167E-2</v>
      </c>
    </row>
    <row r="935" spans="1:7" x14ac:dyDescent="0.2">
      <c r="A935" s="13" t="s">
        <v>1206</v>
      </c>
      <c r="B935" s="15">
        <v>36.167008898015055</v>
      </c>
      <c r="C935" s="13">
        <v>0</v>
      </c>
      <c r="D935" s="13">
        <f t="shared" si="56"/>
        <v>-2.6245718001540217</v>
      </c>
      <c r="E935" s="13">
        <f t="shared" si="57"/>
        <v>-2.6245718001540217</v>
      </c>
      <c r="F935" s="13">
        <f t="shared" si="58"/>
        <v>6.757366593149973E-2</v>
      </c>
      <c r="G935" s="13">
        <f t="shared" si="59"/>
        <v>-6.9965128902660073E-2</v>
      </c>
    </row>
    <row r="936" spans="1:7" x14ac:dyDescent="0.2">
      <c r="A936" s="13" t="s">
        <v>1207</v>
      </c>
      <c r="B936" s="15">
        <v>34.329911019849419</v>
      </c>
      <c r="C936" s="13">
        <v>0</v>
      </c>
      <c r="D936" s="13">
        <f t="shared" si="56"/>
        <v>-2.4659994011317563</v>
      </c>
      <c r="E936" s="13">
        <f t="shared" si="57"/>
        <v>-2.4659994011317563</v>
      </c>
      <c r="F936" s="13">
        <f t="shared" si="58"/>
        <v>7.8276388577958392E-2</v>
      </c>
      <c r="G936" s="13">
        <f t="shared" si="59"/>
        <v>-8.1509871057687311E-2</v>
      </c>
    </row>
    <row r="937" spans="1:7" x14ac:dyDescent="0.2">
      <c r="A937" s="13" t="s">
        <v>1208</v>
      </c>
      <c r="B937" s="15">
        <v>35.997262149212865</v>
      </c>
      <c r="C937" s="13">
        <v>0</v>
      </c>
      <c r="D937" s="13">
        <f t="shared" si="56"/>
        <v>-2.609919805013365</v>
      </c>
      <c r="E937" s="13">
        <f t="shared" si="57"/>
        <v>-2.609919805013365</v>
      </c>
      <c r="F937" s="13">
        <f t="shared" si="58"/>
        <v>6.8502720797212119E-2</v>
      </c>
      <c r="G937" s="13">
        <f t="shared" si="59"/>
        <v>-7.0962009822067337E-2</v>
      </c>
    </row>
    <row r="938" spans="1:7" x14ac:dyDescent="0.2">
      <c r="A938" s="13" t="s">
        <v>1209</v>
      </c>
      <c r="B938" s="15">
        <v>35.08555783709788</v>
      </c>
      <c r="C938" s="13">
        <v>0</v>
      </c>
      <c r="D938" s="13">
        <f t="shared" si="56"/>
        <v>-2.5312244117579041</v>
      </c>
      <c r="E938" s="13">
        <f t="shared" si="57"/>
        <v>-2.5312244117579041</v>
      </c>
      <c r="F938" s="13">
        <f t="shared" si="58"/>
        <v>7.3698016509764444E-2</v>
      </c>
      <c r="G938" s="13">
        <f t="shared" si="59"/>
        <v>-7.6554981420080423E-2</v>
      </c>
    </row>
    <row r="939" spans="1:7" x14ac:dyDescent="0.2">
      <c r="A939" s="13" t="s">
        <v>1210</v>
      </c>
      <c r="B939" s="15">
        <v>34.674880219028061</v>
      </c>
      <c r="C939" s="13">
        <v>0</v>
      </c>
      <c r="D939" s="13">
        <f t="shared" si="56"/>
        <v>-2.495776036417606</v>
      </c>
      <c r="E939" s="13">
        <f t="shared" si="57"/>
        <v>-2.495776036417606</v>
      </c>
      <c r="F939" s="13">
        <f t="shared" si="58"/>
        <v>7.6154826585860994E-2</v>
      </c>
      <c r="G939" s="13">
        <f t="shared" si="59"/>
        <v>-7.9210782620515216E-2</v>
      </c>
    </row>
    <row r="940" spans="1:7" x14ac:dyDescent="0.2">
      <c r="A940" s="13" t="s">
        <v>1211</v>
      </c>
      <c r="B940" s="15">
        <v>34.581793292265573</v>
      </c>
      <c r="C940" s="13">
        <v>0</v>
      </c>
      <c r="D940" s="13">
        <f t="shared" si="56"/>
        <v>-2.4877410713404728</v>
      </c>
      <c r="E940" s="13">
        <f t="shared" si="57"/>
        <v>-2.4877410713404728</v>
      </c>
      <c r="F940" s="13">
        <f t="shared" si="58"/>
        <v>7.6722057413950939E-2</v>
      </c>
      <c r="G940" s="13">
        <f t="shared" si="59"/>
        <v>-7.9824960247341495E-2</v>
      </c>
    </row>
    <row r="941" spans="1:7" x14ac:dyDescent="0.2">
      <c r="A941" s="13" t="s">
        <v>1212</v>
      </c>
      <c r="B941" s="15">
        <v>39.252566735112936</v>
      </c>
      <c r="C941" s="13">
        <v>0</v>
      </c>
      <c r="D941" s="13">
        <f t="shared" si="56"/>
        <v>-2.8909072602107919</v>
      </c>
      <c r="E941" s="13">
        <f t="shared" si="57"/>
        <v>-2.8909072602107919</v>
      </c>
      <c r="F941" s="13">
        <f t="shared" si="58"/>
        <v>5.2604884396699379E-2</v>
      </c>
      <c r="G941" s="13">
        <f t="shared" si="59"/>
        <v>-5.4039044085994623E-2</v>
      </c>
    </row>
    <row r="942" spans="1:7" x14ac:dyDescent="0.2">
      <c r="A942" s="13" t="s">
        <v>1213</v>
      </c>
      <c r="B942" s="15">
        <v>35.329226557152637</v>
      </c>
      <c r="C942" s="13">
        <v>0</v>
      </c>
      <c r="D942" s="13">
        <f t="shared" si="56"/>
        <v>-2.5522571144598141</v>
      </c>
      <c r="E942" s="13">
        <f t="shared" si="57"/>
        <v>-2.5522571144598141</v>
      </c>
      <c r="F942" s="13">
        <f t="shared" si="58"/>
        <v>7.2274996667604924E-2</v>
      </c>
      <c r="G942" s="13">
        <f t="shared" si="59"/>
        <v>-7.5019922727075611E-2</v>
      </c>
    </row>
    <row r="943" spans="1:7" x14ac:dyDescent="0.2">
      <c r="A943" s="13" t="s">
        <v>1214</v>
      </c>
      <c r="B943" s="15">
        <v>35.665982203969882</v>
      </c>
      <c r="C943" s="13">
        <v>0</v>
      </c>
      <c r="D943" s="13">
        <f t="shared" si="56"/>
        <v>-2.5813247822388581</v>
      </c>
      <c r="E943" s="13">
        <f t="shared" si="57"/>
        <v>-2.5813247822388581</v>
      </c>
      <c r="F943" s="13">
        <f t="shared" si="58"/>
        <v>7.0350039595455299E-2</v>
      </c>
      <c r="G943" s="13">
        <f t="shared" si="59"/>
        <v>-7.2947150347853734E-2</v>
      </c>
    </row>
    <row r="944" spans="1:7" x14ac:dyDescent="0.2">
      <c r="A944" s="13" t="s">
        <v>1215</v>
      </c>
      <c r="B944" s="15">
        <v>37.831622176591374</v>
      </c>
      <c r="C944" s="13">
        <v>0</v>
      </c>
      <c r="D944" s="13">
        <f t="shared" si="56"/>
        <v>-2.7682558815333618</v>
      </c>
      <c r="E944" s="13">
        <f t="shared" si="57"/>
        <v>-2.7682558815333618</v>
      </c>
      <c r="F944" s="13">
        <f t="shared" si="58"/>
        <v>5.9063868910434872E-2</v>
      </c>
      <c r="G944" s="13">
        <f t="shared" si="59"/>
        <v>-6.0880015143871598E-2</v>
      </c>
    </row>
    <row r="945" spans="1:7" x14ac:dyDescent="0.2">
      <c r="A945" s="13" t="s">
        <v>1216</v>
      </c>
      <c r="B945" s="15">
        <v>36.917180013689254</v>
      </c>
      <c r="C945" s="13">
        <v>0</v>
      </c>
      <c r="D945" s="13">
        <f t="shared" si="56"/>
        <v>-2.6893241657756324</v>
      </c>
      <c r="E945" s="13">
        <f t="shared" si="57"/>
        <v>-2.6893241657756324</v>
      </c>
      <c r="F945" s="13">
        <f t="shared" si="58"/>
        <v>6.3606259491719941E-2</v>
      </c>
      <c r="G945" s="13">
        <f t="shared" si="59"/>
        <v>-6.5719228022196E-2</v>
      </c>
    </row>
    <row r="946" spans="1:7" x14ac:dyDescent="0.2">
      <c r="A946" s="13" t="s">
        <v>1217</v>
      </c>
      <c r="B946" s="15">
        <v>35.581108829568791</v>
      </c>
      <c r="C946" s="13">
        <v>0</v>
      </c>
      <c r="D946" s="13">
        <f t="shared" si="56"/>
        <v>-2.5739987846685306</v>
      </c>
      <c r="E946" s="13">
        <f t="shared" si="57"/>
        <v>-2.5739987846685306</v>
      </c>
      <c r="F946" s="13">
        <f t="shared" si="58"/>
        <v>7.0830677226729727E-2</v>
      </c>
      <c r="G946" s="13">
        <f t="shared" si="59"/>
        <v>-7.3464293295891672E-2</v>
      </c>
    </row>
    <row r="947" spans="1:7" x14ac:dyDescent="0.2">
      <c r="A947" s="13" t="s">
        <v>1218</v>
      </c>
      <c r="B947" s="15">
        <v>35.915126625598901</v>
      </c>
      <c r="C947" s="13">
        <v>0</v>
      </c>
      <c r="D947" s="13">
        <f t="shared" si="56"/>
        <v>-2.6028301299453052</v>
      </c>
      <c r="E947" s="13">
        <f t="shared" si="57"/>
        <v>-2.6028301299453052</v>
      </c>
      <c r="F947" s="13">
        <f t="shared" si="58"/>
        <v>6.8956499947732855E-2</v>
      </c>
      <c r="G947" s="13">
        <f t="shared" si="59"/>
        <v>-7.144927878772267E-2</v>
      </c>
    </row>
    <row r="948" spans="1:7" x14ac:dyDescent="0.2">
      <c r="A948" s="13" t="s">
        <v>1219</v>
      </c>
      <c r="B948" s="15">
        <v>42.414784394250511</v>
      </c>
      <c r="C948" s="13">
        <v>0</v>
      </c>
      <c r="D948" s="13">
        <f t="shared" si="56"/>
        <v>-3.1638597503310848</v>
      </c>
      <c r="E948" s="13">
        <f t="shared" si="57"/>
        <v>-3.1638597503310848</v>
      </c>
      <c r="F948" s="13">
        <f t="shared" si="58"/>
        <v>4.0548625589965408E-2</v>
      </c>
      <c r="G948" s="13">
        <f t="shared" si="59"/>
        <v>-4.1393642869590484E-2</v>
      </c>
    </row>
    <row r="949" spans="1:7" x14ac:dyDescent="0.2">
      <c r="A949" s="13" t="s">
        <v>1220</v>
      </c>
      <c r="B949" s="15">
        <v>37.497604380561256</v>
      </c>
      <c r="C949" s="13">
        <v>0</v>
      </c>
      <c r="D949" s="13">
        <f t="shared" si="56"/>
        <v>-2.7394245362565863</v>
      </c>
      <c r="E949" s="13">
        <f t="shared" si="57"/>
        <v>-2.7394245362565863</v>
      </c>
      <c r="F949" s="13">
        <f t="shared" si="58"/>
        <v>6.0686698657317642E-2</v>
      </c>
      <c r="G949" s="13">
        <f t="shared" si="59"/>
        <v>-6.2606201172017983E-2</v>
      </c>
    </row>
    <row r="950" spans="1:7" x14ac:dyDescent="0.2">
      <c r="A950" s="13" t="s">
        <v>1221</v>
      </c>
      <c r="B950" s="15">
        <v>36.084873374401099</v>
      </c>
      <c r="C950" s="13">
        <v>0</v>
      </c>
      <c r="D950" s="13">
        <f t="shared" si="56"/>
        <v>-2.6174821250859628</v>
      </c>
      <c r="E950" s="13">
        <f t="shared" si="57"/>
        <v>-2.6174821250859628</v>
      </c>
      <c r="F950" s="13">
        <f t="shared" si="58"/>
        <v>6.8021740201841846E-2</v>
      </c>
      <c r="G950" s="13">
        <f t="shared" si="59"/>
        <v>-7.0445790965436475E-2</v>
      </c>
    </row>
    <row r="951" spans="1:7" x14ac:dyDescent="0.2">
      <c r="A951" s="13" t="s">
        <v>1222</v>
      </c>
      <c r="B951" s="15">
        <v>36.413415468856947</v>
      </c>
      <c r="C951" s="13">
        <v>0</v>
      </c>
      <c r="D951" s="13">
        <f t="shared" si="56"/>
        <v>-2.6458408253582002</v>
      </c>
      <c r="E951" s="13">
        <f t="shared" si="57"/>
        <v>-2.6458408253582002</v>
      </c>
      <c r="F951" s="13">
        <f t="shared" si="58"/>
        <v>6.6245821182438894E-2</v>
      </c>
      <c r="G951" s="13">
        <f t="shared" si="59"/>
        <v>-6.8542067238499177E-2</v>
      </c>
    </row>
    <row r="952" spans="1:7" x14ac:dyDescent="0.2">
      <c r="A952" s="13" t="s">
        <v>1223</v>
      </c>
      <c r="B952" s="15">
        <v>36.479123887748116</v>
      </c>
      <c r="C952" s="13">
        <v>0</v>
      </c>
      <c r="D952" s="13">
        <f t="shared" si="56"/>
        <v>-2.6515125654126477</v>
      </c>
      <c r="E952" s="13">
        <f t="shared" si="57"/>
        <v>-2.6515125654126477</v>
      </c>
      <c r="F952" s="13">
        <f t="shared" si="58"/>
        <v>6.5895844516392257E-2</v>
      </c>
      <c r="G952" s="13">
        <f t="shared" si="59"/>
        <v>-6.8167331463611744E-2</v>
      </c>
    </row>
    <row r="953" spans="1:7" x14ac:dyDescent="0.2">
      <c r="A953" s="13" t="s">
        <v>1224</v>
      </c>
      <c r="B953" s="15">
        <v>36.498288843258045</v>
      </c>
      <c r="C953" s="13">
        <v>0</v>
      </c>
      <c r="D953" s="13">
        <f t="shared" si="56"/>
        <v>-2.6531668229285286</v>
      </c>
      <c r="E953" s="13">
        <f t="shared" si="57"/>
        <v>-2.6531668229285286</v>
      </c>
      <c r="F953" s="13">
        <f t="shared" si="58"/>
        <v>6.5794092134053433E-2</v>
      </c>
      <c r="G953" s="13">
        <f t="shared" si="59"/>
        <v>-6.805840695002531E-2</v>
      </c>
    </row>
    <row r="954" spans="1:7" x14ac:dyDescent="0.2">
      <c r="A954" s="13" t="s">
        <v>1225</v>
      </c>
      <c r="B954" s="15">
        <v>36.580424366872002</v>
      </c>
      <c r="C954" s="13">
        <v>0</v>
      </c>
      <c r="D954" s="13">
        <f t="shared" si="56"/>
        <v>-2.6602564979965875</v>
      </c>
      <c r="E954" s="13">
        <f t="shared" si="57"/>
        <v>-2.6602564979965875</v>
      </c>
      <c r="F954" s="13">
        <f t="shared" si="58"/>
        <v>6.535966278614222E-2</v>
      </c>
      <c r="G954" s="13">
        <f t="shared" si="59"/>
        <v>-6.7593489777860949E-2</v>
      </c>
    </row>
    <row r="955" spans="1:7" x14ac:dyDescent="0.2">
      <c r="A955" s="13" t="s">
        <v>1226</v>
      </c>
      <c r="B955" s="15">
        <v>37.045859000684466</v>
      </c>
      <c r="C955" s="13">
        <v>0</v>
      </c>
      <c r="D955" s="13">
        <f t="shared" si="56"/>
        <v>-2.7004313233822597</v>
      </c>
      <c r="E955" s="13">
        <f t="shared" si="57"/>
        <v>-2.7004313233822597</v>
      </c>
      <c r="F955" s="13">
        <f t="shared" si="58"/>
        <v>6.2947909447943998E-2</v>
      </c>
      <c r="G955" s="13">
        <f t="shared" si="59"/>
        <v>-6.5016405383867409E-2</v>
      </c>
    </row>
    <row r="956" spans="1:7" x14ac:dyDescent="0.2">
      <c r="A956" s="13" t="s">
        <v>1227</v>
      </c>
      <c r="B956" s="15">
        <v>39.581108829568791</v>
      </c>
      <c r="C956" s="13">
        <v>0</v>
      </c>
      <c r="D956" s="13">
        <f t="shared" si="56"/>
        <v>-2.9192659604830311</v>
      </c>
      <c r="E956" s="13">
        <f t="shared" si="57"/>
        <v>-2.9192659604830311</v>
      </c>
      <c r="F956" s="13">
        <f t="shared" si="58"/>
        <v>5.1209353916024963E-2</v>
      </c>
      <c r="G956" s="13">
        <f t="shared" si="59"/>
        <v>-5.2567109467737946E-2</v>
      </c>
    </row>
    <row r="957" spans="1:7" x14ac:dyDescent="0.2">
      <c r="A957" s="13" t="s">
        <v>1228</v>
      </c>
      <c r="B957" s="15">
        <v>42.414784394250511</v>
      </c>
      <c r="C957" s="13">
        <v>0</v>
      </c>
      <c r="D957" s="13">
        <f t="shared" si="56"/>
        <v>-3.1638597503310848</v>
      </c>
      <c r="E957" s="13">
        <f t="shared" si="57"/>
        <v>-3.1638597503310848</v>
      </c>
      <c r="F957" s="13">
        <f t="shared" si="58"/>
        <v>4.0548625589965408E-2</v>
      </c>
      <c r="G957" s="13">
        <f t="shared" si="59"/>
        <v>-4.1393642869590484E-2</v>
      </c>
    </row>
    <row r="958" spans="1:7" x14ac:dyDescent="0.2">
      <c r="A958" s="13" t="s">
        <v>1229</v>
      </c>
      <c r="B958" s="15">
        <v>37.327857631759066</v>
      </c>
      <c r="C958" s="13">
        <v>0</v>
      </c>
      <c r="D958" s="13">
        <f t="shared" si="56"/>
        <v>-2.7247725411159296</v>
      </c>
      <c r="E958" s="13">
        <f t="shared" si="57"/>
        <v>-2.7247725411159296</v>
      </c>
      <c r="F958" s="13">
        <f t="shared" si="58"/>
        <v>6.1527314248331022E-2</v>
      </c>
      <c r="G958" s="13">
        <f t="shared" si="59"/>
        <v>-6.3501527532896687E-2</v>
      </c>
    </row>
    <row r="959" spans="1:7" x14ac:dyDescent="0.2">
      <c r="A959" s="13" t="s">
        <v>1230</v>
      </c>
      <c r="B959" s="15">
        <v>37.746748802190282</v>
      </c>
      <c r="C959" s="13">
        <v>0</v>
      </c>
      <c r="D959" s="13">
        <f t="shared" si="56"/>
        <v>-2.7609298839630343</v>
      </c>
      <c r="E959" s="13">
        <f t="shared" si="57"/>
        <v>-2.7609298839630343</v>
      </c>
      <c r="F959" s="13">
        <f t="shared" si="58"/>
        <v>5.9472331258382118E-2</v>
      </c>
      <c r="G959" s="13">
        <f t="shared" si="59"/>
        <v>-6.1314211490780889E-2</v>
      </c>
    </row>
    <row r="960" spans="1:7" x14ac:dyDescent="0.2">
      <c r="A960" s="13" t="s">
        <v>1231</v>
      </c>
      <c r="B960" s="15">
        <v>37.497604380561256</v>
      </c>
      <c r="C960" s="13">
        <v>0</v>
      </c>
      <c r="D960" s="13">
        <f t="shared" si="56"/>
        <v>-2.7394245362565863</v>
      </c>
      <c r="E960" s="13">
        <f t="shared" si="57"/>
        <v>-2.7394245362565863</v>
      </c>
      <c r="F960" s="13">
        <f t="shared" si="58"/>
        <v>6.0686698657317642E-2</v>
      </c>
      <c r="G960" s="13">
        <f t="shared" si="59"/>
        <v>-6.2606201172017983E-2</v>
      </c>
    </row>
    <row r="961" spans="1:7" x14ac:dyDescent="0.2">
      <c r="A961" s="13" t="s">
        <v>1232</v>
      </c>
      <c r="B961" s="15">
        <v>41.664613278576319</v>
      </c>
      <c r="C961" s="13">
        <v>0</v>
      </c>
      <c r="D961" s="13">
        <f t="shared" si="56"/>
        <v>-3.099107384709475</v>
      </c>
      <c r="E961" s="13">
        <f t="shared" si="57"/>
        <v>-3.099107384709475</v>
      </c>
      <c r="F961" s="13">
        <f t="shared" si="58"/>
        <v>4.3144089466380681E-2</v>
      </c>
      <c r="G961" s="13">
        <f t="shared" si="59"/>
        <v>-4.4102462570762356E-2</v>
      </c>
    </row>
    <row r="962" spans="1:7" x14ac:dyDescent="0.2">
      <c r="A962" s="13" t="s">
        <v>1233</v>
      </c>
      <c r="B962" s="15">
        <v>37.598904859685149</v>
      </c>
      <c r="C962" s="13">
        <v>0</v>
      </c>
      <c r="D962" s="13">
        <f t="shared" ref="D962:D1000" si="60">$J$2+$J$3*B962</f>
        <v>-2.748168468840527</v>
      </c>
      <c r="E962" s="13">
        <f t="shared" si="57"/>
        <v>-2.748168468840527</v>
      </c>
      <c r="F962" s="13">
        <f t="shared" si="58"/>
        <v>6.0190171555636926E-2</v>
      </c>
      <c r="G962" s="13">
        <f t="shared" si="59"/>
        <v>-6.2077734351120739E-2</v>
      </c>
    </row>
    <row r="963" spans="1:7" x14ac:dyDescent="0.2">
      <c r="A963" s="13" t="s">
        <v>1234</v>
      </c>
      <c r="B963" s="15">
        <v>38.25051334702259</v>
      </c>
      <c r="C963" s="13">
        <v>0</v>
      </c>
      <c r="D963" s="13">
        <f t="shared" si="60"/>
        <v>-2.8044132243804656</v>
      </c>
      <c r="E963" s="13">
        <f t="shared" ref="E963:E1000" si="61">MIN(MAX(D963,-35),35)</f>
        <v>-2.8044132243804656</v>
      </c>
      <c r="F963" s="13">
        <f t="shared" ref="F963:F1000" si="62">1/(1+EXP(-E963))</f>
        <v>5.7086158956165492E-2</v>
      </c>
      <c r="G963" s="13">
        <f t="shared" ref="G963:G1000" si="63">C963*LN(F963)+(1-C963)*LN(1-F963)</f>
        <v>-5.8780367390505933E-2</v>
      </c>
    </row>
    <row r="964" spans="1:7" x14ac:dyDescent="0.2">
      <c r="A964" s="13" t="s">
        <v>1235</v>
      </c>
      <c r="B964" s="15">
        <v>40.542094455852158</v>
      </c>
      <c r="C964" s="13">
        <v>0</v>
      </c>
      <c r="D964" s="13">
        <f t="shared" si="60"/>
        <v>-3.0022151587793271</v>
      </c>
      <c r="E964" s="13">
        <f t="shared" si="61"/>
        <v>-3.0022151587793271</v>
      </c>
      <c r="F964" s="13">
        <f t="shared" si="62"/>
        <v>4.7325899969518755E-2</v>
      </c>
      <c r="G964" s="13">
        <f t="shared" si="63"/>
        <v>-4.848240649967691E-2</v>
      </c>
    </row>
    <row r="965" spans="1:7" x14ac:dyDescent="0.2">
      <c r="A965" s="13" t="s">
        <v>1236</v>
      </c>
      <c r="B965" s="15">
        <v>38.997946611909654</v>
      </c>
      <c r="C965" s="13">
        <v>0</v>
      </c>
      <c r="D965" s="13">
        <f t="shared" si="60"/>
        <v>-2.8689292674998077</v>
      </c>
      <c r="E965" s="13">
        <f t="shared" si="61"/>
        <v>-2.8689292674998077</v>
      </c>
      <c r="F965" s="13">
        <f t="shared" si="62"/>
        <v>5.3711047241651995E-2</v>
      </c>
      <c r="G965" s="13">
        <f t="shared" si="63"/>
        <v>-5.520730967923191E-2</v>
      </c>
    </row>
    <row r="966" spans="1:7" x14ac:dyDescent="0.2">
      <c r="A966" s="13" t="s">
        <v>1237</v>
      </c>
      <c r="B966" s="15">
        <v>39.832991101984945</v>
      </c>
      <c r="C966" s="13">
        <v>0</v>
      </c>
      <c r="D966" s="13">
        <f t="shared" si="60"/>
        <v>-2.9410076306917468</v>
      </c>
      <c r="E966" s="13">
        <f t="shared" si="61"/>
        <v>-2.9410076306917468</v>
      </c>
      <c r="F966" s="13">
        <f t="shared" si="62"/>
        <v>5.0163240953848429E-2</v>
      </c>
      <c r="G966" s="13">
        <f t="shared" si="63"/>
        <v>-5.1465141735458547E-2</v>
      </c>
    </row>
    <row r="967" spans="1:7" x14ac:dyDescent="0.2">
      <c r="A967" s="13" t="s">
        <v>1238</v>
      </c>
      <c r="B967" s="15">
        <v>39.915126625598901</v>
      </c>
      <c r="C967" s="13">
        <v>0</v>
      </c>
      <c r="D967" s="13">
        <f t="shared" si="60"/>
        <v>-2.9480973057598057</v>
      </c>
      <c r="E967" s="13">
        <f t="shared" si="61"/>
        <v>-2.9480973057598057</v>
      </c>
      <c r="F967" s="13">
        <f t="shared" si="62"/>
        <v>4.9826515278994829E-2</v>
      </c>
      <c r="G967" s="13">
        <f t="shared" si="63"/>
        <v>-5.1110695563935583E-2</v>
      </c>
    </row>
    <row r="968" spans="1:7" x14ac:dyDescent="0.2">
      <c r="A968" s="13" t="s">
        <v>1239</v>
      </c>
      <c r="B968" s="15">
        <v>42.414784394250511</v>
      </c>
      <c r="C968" s="13">
        <v>0</v>
      </c>
      <c r="D968" s="13">
        <f t="shared" si="60"/>
        <v>-3.1638597503310848</v>
      </c>
      <c r="E968" s="13">
        <f t="shared" si="61"/>
        <v>-3.1638597503310848</v>
      </c>
      <c r="F968" s="13">
        <f t="shared" si="62"/>
        <v>4.0548625589965408E-2</v>
      </c>
      <c r="G968" s="13">
        <f t="shared" si="63"/>
        <v>-4.1393642869590484E-2</v>
      </c>
    </row>
    <row r="969" spans="1:7" x14ac:dyDescent="0.2">
      <c r="A969" s="13" t="s">
        <v>1240</v>
      </c>
      <c r="B969" s="15">
        <v>42.414784394250511</v>
      </c>
      <c r="C969" s="13">
        <v>0</v>
      </c>
      <c r="D969" s="13">
        <f t="shared" si="60"/>
        <v>-3.1638597503310848</v>
      </c>
      <c r="E969" s="13">
        <f t="shared" si="61"/>
        <v>-3.1638597503310848</v>
      </c>
      <c r="F969" s="13">
        <f t="shared" si="62"/>
        <v>4.0548625589965408E-2</v>
      </c>
      <c r="G969" s="13">
        <f t="shared" si="63"/>
        <v>-4.1393642869590484E-2</v>
      </c>
    </row>
    <row r="970" spans="1:7" x14ac:dyDescent="0.2">
      <c r="A970" s="13" t="s">
        <v>1241</v>
      </c>
      <c r="B970" s="15">
        <v>42.414784394250511</v>
      </c>
      <c r="C970" s="13">
        <v>0</v>
      </c>
      <c r="D970" s="13">
        <f t="shared" si="60"/>
        <v>-3.1638597503310848</v>
      </c>
      <c r="E970" s="13">
        <f t="shared" si="61"/>
        <v>-3.1638597503310848</v>
      </c>
      <c r="F970" s="13">
        <f t="shared" si="62"/>
        <v>4.0548625589965408E-2</v>
      </c>
      <c r="G970" s="13">
        <f t="shared" si="63"/>
        <v>-4.1393642869590484E-2</v>
      </c>
    </row>
    <row r="971" spans="1:7" x14ac:dyDescent="0.2">
      <c r="A971" s="13" t="s">
        <v>1242</v>
      </c>
      <c r="B971" s="15">
        <v>42.414784394250511</v>
      </c>
      <c r="C971" s="13">
        <v>0</v>
      </c>
      <c r="D971" s="13">
        <f t="shared" si="60"/>
        <v>-3.1638597503310848</v>
      </c>
      <c r="E971" s="13">
        <f t="shared" si="61"/>
        <v>-3.1638597503310848</v>
      </c>
      <c r="F971" s="13">
        <f t="shared" si="62"/>
        <v>4.0548625589965408E-2</v>
      </c>
      <c r="G971" s="13">
        <f t="shared" si="63"/>
        <v>-4.1393642869590484E-2</v>
      </c>
    </row>
    <row r="972" spans="1:7" x14ac:dyDescent="0.2">
      <c r="A972" s="13" t="s">
        <v>1243</v>
      </c>
      <c r="B972" s="15">
        <v>40.580424366872002</v>
      </c>
      <c r="C972" s="13">
        <v>0</v>
      </c>
      <c r="D972" s="13">
        <f t="shared" si="60"/>
        <v>-3.005523673811088</v>
      </c>
      <c r="E972" s="13">
        <f t="shared" si="61"/>
        <v>-3.005523673811088</v>
      </c>
      <c r="F972" s="13">
        <f t="shared" si="62"/>
        <v>4.7176954941923879E-2</v>
      </c>
      <c r="G972" s="13">
        <f t="shared" si="63"/>
        <v>-4.8326074564693816E-2</v>
      </c>
    </row>
    <row r="973" spans="1:7" x14ac:dyDescent="0.2">
      <c r="A973" s="13" t="s">
        <v>1244</v>
      </c>
      <c r="B973" s="15">
        <v>41.412731006160165</v>
      </c>
      <c r="C973" s="13">
        <v>0</v>
      </c>
      <c r="D973" s="13">
        <f t="shared" si="60"/>
        <v>-3.0773657145007585</v>
      </c>
      <c r="E973" s="13">
        <f t="shared" si="61"/>
        <v>-3.0773657145007585</v>
      </c>
      <c r="F973" s="13">
        <f t="shared" si="62"/>
        <v>4.405061242690686E-2</v>
      </c>
      <c r="G973" s="13">
        <f t="shared" si="63"/>
        <v>-4.505030920135545E-2</v>
      </c>
    </row>
    <row r="974" spans="1:7" x14ac:dyDescent="0.2">
      <c r="A974" s="13" t="s">
        <v>1245</v>
      </c>
      <c r="B974" s="15">
        <v>42.414784394250511</v>
      </c>
      <c r="C974" s="13">
        <v>0</v>
      </c>
      <c r="D974" s="13">
        <f t="shared" si="60"/>
        <v>-3.1638597503310848</v>
      </c>
      <c r="E974" s="13">
        <f t="shared" si="61"/>
        <v>-3.1638597503310848</v>
      </c>
      <c r="F974" s="13">
        <f t="shared" si="62"/>
        <v>4.0548625589965408E-2</v>
      </c>
      <c r="G974" s="13">
        <f t="shared" si="63"/>
        <v>-4.1393642869590484E-2</v>
      </c>
    </row>
    <row r="975" spans="1:7" x14ac:dyDescent="0.2">
      <c r="A975" s="13" t="s">
        <v>1246</v>
      </c>
      <c r="B975" s="15">
        <v>41.251197809719372</v>
      </c>
      <c r="C975" s="13">
        <v>0</v>
      </c>
      <c r="D975" s="13">
        <f t="shared" si="60"/>
        <v>-3.0634226868669083</v>
      </c>
      <c r="E975" s="13">
        <f t="shared" si="61"/>
        <v>-3.0634226868669083</v>
      </c>
      <c r="F975" s="13">
        <f t="shared" si="62"/>
        <v>4.4641502396116702E-2</v>
      </c>
      <c r="G975" s="13">
        <f t="shared" si="63"/>
        <v>-4.5668618781530966E-2</v>
      </c>
    </row>
    <row r="976" spans="1:7" x14ac:dyDescent="0.2">
      <c r="A976" s="13" t="s">
        <v>1247</v>
      </c>
      <c r="B976" s="15">
        <v>40.6652977412731</v>
      </c>
      <c r="C976" s="13">
        <v>0</v>
      </c>
      <c r="D976" s="13">
        <f t="shared" si="60"/>
        <v>-3.0128496713814163</v>
      </c>
      <c r="E976" s="13">
        <f t="shared" si="61"/>
        <v>-3.0128496713814163</v>
      </c>
      <c r="F976" s="13">
        <f t="shared" si="62"/>
        <v>4.6848732209278189E-2</v>
      </c>
      <c r="G976" s="13">
        <f t="shared" si="63"/>
        <v>-4.7981659916838885E-2</v>
      </c>
    </row>
    <row r="977" spans="1:7" x14ac:dyDescent="0.2">
      <c r="A977" s="13" t="s">
        <v>1248</v>
      </c>
      <c r="B977" s="15">
        <v>41.251197809719372</v>
      </c>
      <c r="C977" s="13">
        <v>0</v>
      </c>
      <c r="D977" s="13">
        <f t="shared" si="60"/>
        <v>-3.0634226868669083</v>
      </c>
      <c r="E977" s="13">
        <f t="shared" si="61"/>
        <v>-3.0634226868669083</v>
      </c>
      <c r="F977" s="13">
        <f t="shared" si="62"/>
        <v>4.4641502396116702E-2</v>
      </c>
      <c r="G977" s="13">
        <f t="shared" si="63"/>
        <v>-4.5668618781530966E-2</v>
      </c>
    </row>
    <row r="978" spans="1:7" x14ac:dyDescent="0.2">
      <c r="A978" s="13" t="s">
        <v>1249</v>
      </c>
      <c r="B978" s="15">
        <v>42.414784394250511</v>
      </c>
      <c r="C978" s="13">
        <v>0</v>
      </c>
      <c r="D978" s="13">
        <f t="shared" si="60"/>
        <v>-3.1638597503310848</v>
      </c>
      <c r="E978" s="13">
        <f t="shared" si="61"/>
        <v>-3.1638597503310848</v>
      </c>
      <c r="F978" s="13">
        <f t="shared" si="62"/>
        <v>4.0548625589965408E-2</v>
      </c>
      <c r="G978" s="13">
        <f t="shared" si="63"/>
        <v>-4.1393642869590484E-2</v>
      </c>
    </row>
    <row r="979" spans="1:7" x14ac:dyDescent="0.2">
      <c r="A979" s="13" t="s">
        <v>1250</v>
      </c>
      <c r="B979" s="15">
        <v>42.414784394250511</v>
      </c>
      <c r="C979" s="13">
        <v>0</v>
      </c>
      <c r="D979" s="13">
        <f t="shared" si="60"/>
        <v>-3.1638597503310848</v>
      </c>
      <c r="E979" s="13">
        <f t="shared" si="61"/>
        <v>-3.1638597503310848</v>
      </c>
      <c r="F979" s="13">
        <f t="shared" si="62"/>
        <v>4.0548625589965408E-2</v>
      </c>
      <c r="G979" s="13">
        <f t="shared" si="63"/>
        <v>-4.1393642869590484E-2</v>
      </c>
    </row>
    <row r="980" spans="1:7" x14ac:dyDescent="0.2">
      <c r="A980" s="13" t="s">
        <v>1251</v>
      </c>
      <c r="B980" s="15">
        <v>42.414784394250511</v>
      </c>
      <c r="C980" s="13">
        <v>0</v>
      </c>
      <c r="D980" s="13">
        <f t="shared" si="60"/>
        <v>-3.1638597503310848</v>
      </c>
      <c r="E980" s="13">
        <f t="shared" si="61"/>
        <v>-3.1638597503310848</v>
      </c>
      <c r="F980" s="13">
        <f t="shared" si="62"/>
        <v>4.0548625589965408E-2</v>
      </c>
      <c r="G980" s="13">
        <f t="shared" si="63"/>
        <v>-4.1393642869590484E-2</v>
      </c>
    </row>
    <row r="981" spans="1:7" x14ac:dyDescent="0.2">
      <c r="A981" s="13" t="s">
        <v>1252</v>
      </c>
      <c r="B981" s="15">
        <v>42.414784394250511</v>
      </c>
      <c r="C981" s="13">
        <v>0</v>
      </c>
      <c r="D981" s="13">
        <f t="shared" si="60"/>
        <v>-3.1638597503310848</v>
      </c>
      <c r="E981" s="13">
        <f t="shared" si="61"/>
        <v>-3.1638597503310848</v>
      </c>
      <c r="F981" s="13">
        <f t="shared" si="62"/>
        <v>4.0548625589965408E-2</v>
      </c>
      <c r="G981" s="13">
        <f t="shared" si="63"/>
        <v>-4.1393642869590484E-2</v>
      </c>
    </row>
    <row r="982" spans="1:7" x14ac:dyDescent="0.2">
      <c r="A982" s="13" t="s">
        <v>1253</v>
      </c>
      <c r="B982" s="15">
        <v>42.25051334702259</v>
      </c>
      <c r="C982" s="13">
        <v>0</v>
      </c>
      <c r="D982" s="13">
        <f t="shared" si="60"/>
        <v>-3.1496804001949661</v>
      </c>
      <c r="E982" s="13">
        <f t="shared" si="61"/>
        <v>-3.1496804001949661</v>
      </c>
      <c r="F982" s="13">
        <f t="shared" si="62"/>
        <v>4.1103873170047739E-2</v>
      </c>
      <c r="G982" s="13">
        <f t="shared" si="63"/>
        <v>-4.1972524011019592E-2</v>
      </c>
    </row>
    <row r="983" spans="1:7" x14ac:dyDescent="0.2">
      <c r="A983" s="13" t="s">
        <v>1254</v>
      </c>
      <c r="B983" s="15">
        <v>41.57973990417522</v>
      </c>
      <c r="C983" s="13">
        <v>0</v>
      </c>
      <c r="D983" s="13">
        <f t="shared" si="60"/>
        <v>-3.0917813871391457</v>
      </c>
      <c r="E983" s="13">
        <f t="shared" si="61"/>
        <v>-3.0917813871391457</v>
      </c>
      <c r="F983" s="13">
        <f t="shared" si="62"/>
        <v>4.3447540528701457E-2</v>
      </c>
      <c r="G983" s="13">
        <f t="shared" si="63"/>
        <v>-4.4419646366570739E-2</v>
      </c>
    </row>
    <row r="984" spans="1:7" x14ac:dyDescent="0.2">
      <c r="A984" s="13" t="s">
        <v>1255</v>
      </c>
      <c r="B984" s="15">
        <v>42.414784394250511</v>
      </c>
      <c r="C984" s="13">
        <v>0</v>
      </c>
      <c r="D984" s="13">
        <f t="shared" si="60"/>
        <v>-3.1638597503310848</v>
      </c>
      <c r="E984" s="13">
        <f t="shared" si="61"/>
        <v>-3.1638597503310848</v>
      </c>
      <c r="F984" s="13">
        <f t="shared" si="62"/>
        <v>4.0548625589965408E-2</v>
      </c>
      <c r="G984" s="13">
        <f t="shared" si="63"/>
        <v>-4.1393642869590484E-2</v>
      </c>
    </row>
    <row r="985" spans="1:7" x14ac:dyDescent="0.2">
      <c r="A985" s="13" t="s">
        <v>1256</v>
      </c>
      <c r="B985" s="15">
        <v>42.414784394250511</v>
      </c>
      <c r="C985" s="13">
        <v>0</v>
      </c>
      <c r="D985" s="13">
        <f t="shared" si="60"/>
        <v>-3.1638597503310848</v>
      </c>
      <c r="E985" s="13">
        <f t="shared" si="61"/>
        <v>-3.1638597503310848</v>
      </c>
      <c r="F985" s="13">
        <f t="shared" si="62"/>
        <v>4.0548625589965408E-2</v>
      </c>
      <c r="G985" s="13">
        <f t="shared" si="63"/>
        <v>-4.1393642869590484E-2</v>
      </c>
    </row>
    <row r="986" spans="1:7" x14ac:dyDescent="0.2">
      <c r="A986" s="13" t="s">
        <v>1257</v>
      </c>
      <c r="B986" s="15">
        <v>42.414784394250511</v>
      </c>
      <c r="C986" s="13">
        <v>0</v>
      </c>
      <c r="D986" s="13">
        <f t="shared" si="60"/>
        <v>-3.1638597503310848</v>
      </c>
      <c r="E986" s="13">
        <f t="shared" si="61"/>
        <v>-3.1638597503310848</v>
      </c>
      <c r="F986" s="13">
        <f t="shared" si="62"/>
        <v>4.0548625589965408E-2</v>
      </c>
      <c r="G986" s="13">
        <f t="shared" si="63"/>
        <v>-4.1393642869590484E-2</v>
      </c>
    </row>
    <row r="987" spans="1:7" x14ac:dyDescent="0.2">
      <c r="A987" s="13" t="s">
        <v>1258</v>
      </c>
      <c r="B987" s="15">
        <v>42.414784394250511</v>
      </c>
      <c r="C987" s="13">
        <v>0</v>
      </c>
      <c r="D987" s="13">
        <f t="shared" si="60"/>
        <v>-3.1638597503310848</v>
      </c>
      <c r="E987" s="13">
        <f t="shared" si="61"/>
        <v>-3.1638597503310848</v>
      </c>
      <c r="F987" s="13">
        <f t="shared" si="62"/>
        <v>4.0548625589965408E-2</v>
      </c>
      <c r="G987" s="13">
        <f t="shared" si="63"/>
        <v>-4.1393642869590484E-2</v>
      </c>
    </row>
    <row r="988" spans="1:7" x14ac:dyDescent="0.2">
      <c r="A988" s="13" t="s">
        <v>1259</v>
      </c>
      <c r="B988" s="15">
        <v>42.414784394250511</v>
      </c>
      <c r="C988" s="13">
        <v>0</v>
      </c>
      <c r="D988" s="13">
        <f t="shared" si="60"/>
        <v>-3.1638597503310848</v>
      </c>
      <c r="E988" s="13">
        <f t="shared" si="61"/>
        <v>-3.1638597503310848</v>
      </c>
      <c r="F988" s="13">
        <f t="shared" si="62"/>
        <v>4.0548625589965408E-2</v>
      </c>
      <c r="G988" s="13">
        <f t="shared" si="63"/>
        <v>-4.1393642869590484E-2</v>
      </c>
    </row>
    <row r="989" spans="1:7" x14ac:dyDescent="0.2">
      <c r="A989" s="13" t="s">
        <v>1260</v>
      </c>
      <c r="B989" s="15">
        <v>42.414784394250511</v>
      </c>
      <c r="C989" s="13">
        <v>0</v>
      </c>
      <c r="D989" s="13">
        <f t="shared" si="60"/>
        <v>-3.1638597503310848</v>
      </c>
      <c r="E989" s="13">
        <f t="shared" si="61"/>
        <v>-3.1638597503310848</v>
      </c>
      <c r="F989" s="13">
        <f t="shared" si="62"/>
        <v>4.0548625589965408E-2</v>
      </c>
      <c r="G989" s="13">
        <f t="shared" si="63"/>
        <v>-4.1393642869590484E-2</v>
      </c>
    </row>
    <row r="990" spans="1:7" x14ac:dyDescent="0.2">
      <c r="A990" s="13" t="s">
        <v>1261</v>
      </c>
      <c r="B990" s="15">
        <v>42.414784394250511</v>
      </c>
      <c r="C990" s="13">
        <v>0</v>
      </c>
      <c r="D990" s="13">
        <f t="shared" si="60"/>
        <v>-3.1638597503310848</v>
      </c>
      <c r="E990" s="13">
        <f t="shared" si="61"/>
        <v>-3.1638597503310848</v>
      </c>
      <c r="F990" s="13">
        <f t="shared" si="62"/>
        <v>4.0548625589965408E-2</v>
      </c>
      <c r="G990" s="13">
        <f t="shared" si="63"/>
        <v>-4.1393642869590484E-2</v>
      </c>
    </row>
    <row r="991" spans="1:7" x14ac:dyDescent="0.2">
      <c r="A991" s="13" t="s">
        <v>1262</v>
      </c>
      <c r="B991" s="15">
        <v>42.414784394250511</v>
      </c>
      <c r="C991" s="13">
        <v>0</v>
      </c>
      <c r="D991" s="13">
        <f t="shared" si="60"/>
        <v>-3.1638597503310848</v>
      </c>
      <c r="E991" s="13">
        <f t="shared" si="61"/>
        <v>-3.1638597503310848</v>
      </c>
      <c r="F991" s="13">
        <f t="shared" si="62"/>
        <v>4.0548625589965408E-2</v>
      </c>
      <c r="G991" s="13">
        <f t="shared" si="63"/>
        <v>-4.1393642869590484E-2</v>
      </c>
    </row>
    <row r="992" spans="1:7" x14ac:dyDescent="0.2">
      <c r="A992" s="13" t="s">
        <v>1263</v>
      </c>
      <c r="B992" s="15">
        <v>42.414784394250511</v>
      </c>
      <c r="C992" s="13">
        <v>0</v>
      </c>
      <c r="D992" s="13">
        <f t="shared" si="60"/>
        <v>-3.1638597503310848</v>
      </c>
      <c r="E992" s="13">
        <f t="shared" si="61"/>
        <v>-3.1638597503310848</v>
      </c>
      <c r="F992" s="13">
        <f t="shared" si="62"/>
        <v>4.0548625589965408E-2</v>
      </c>
      <c r="G992" s="13">
        <f t="shared" si="63"/>
        <v>-4.1393642869590484E-2</v>
      </c>
    </row>
    <row r="993" spans="1:7" x14ac:dyDescent="0.2">
      <c r="A993" s="13" t="s">
        <v>1264</v>
      </c>
      <c r="B993" s="15">
        <v>42.414784394250511</v>
      </c>
      <c r="C993" s="13">
        <v>0</v>
      </c>
      <c r="D993" s="13">
        <f t="shared" si="60"/>
        <v>-3.1638597503310848</v>
      </c>
      <c r="E993" s="13">
        <f t="shared" si="61"/>
        <v>-3.1638597503310848</v>
      </c>
      <c r="F993" s="13">
        <f t="shared" si="62"/>
        <v>4.0548625589965408E-2</v>
      </c>
      <c r="G993" s="13">
        <f t="shared" si="63"/>
        <v>-4.1393642869590484E-2</v>
      </c>
    </row>
    <row r="994" spans="1:7" x14ac:dyDescent="0.2">
      <c r="A994" s="13" t="s">
        <v>1265</v>
      </c>
      <c r="B994" s="15">
        <v>42.414784394250511</v>
      </c>
      <c r="C994" s="13">
        <v>0</v>
      </c>
      <c r="D994" s="13">
        <f t="shared" si="60"/>
        <v>-3.1638597503310848</v>
      </c>
      <c r="E994" s="13">
        <f t="shared" si="61"/>
        <v>-3.1638597503310848</v>
      </c>
      <c r="F994" s="13">
        <f t="shared" si="62"/>
        <v>4.0548625589965408E-2</v>
      </c>
      <c r="G994" s="13">
        <f t="shared" si="63"/>
        <v>-4.1393642869590484E-2</v>
      </c>
    </row>
    <row r="995" spans="1:7" x14ac:dyDescent="0.2">
      <c r="A995" s="13" t="s">
        <v>1266</v>
      </c>
      <c r="B995" s="15">
        <v>42.414784394250511</v>
      </c>
      <c r="C995" s="13">
        <v>0</v>
      </c>
      <c r="D995" s="13">
        <f t="shared" si="60"/>
        <v>-3.1638597503310848</v>
      </c>
      <c r="E995" s="13">
        <f t="shared" si="61"/>
        <v>-3.1638597503310848</v>
      </c>
      <c r="F995" s="13">
        <f t="shared" si="62"/>
        <v>4.0548625589965408E-2</v>
      </c>
      <c r="G995" s="13">
        <f t="shared" si="63"/>
        <v>-4.1393642869590484E-2</v>
      </c>
    </row>
    <row r="996" spans="1:7" x14ac:dyDescent="0.2">
      <c r="A996" s="13" t="s">
        <v>1267</v>
      </c>
      <c r="B996" s="15">
        <v>42.414784394250511</v>
      </c>
      <c r="C996" s="13">
        <v>0</v>
      </c>
      <c r="D996" s="13">
        <f t="shared" si="60"/>
        <v>-3.1638597503310848</v>
      </c>
      <c r="E996" s="13">
        <f t="shared" si="61"/>
        <v>-3.1638597503310848</v>
      </c>
      <c r="F996" s="13">
        <f t="shared" si="62"/>
        <v>4.0548625589965408E-2</v>
      </c>
      <c r="G996" s="13">
        <f t="shared" si="63"/>
        <v>-4.1393642869590484E-2</v>
      </c>
    </row>
    <row r="997" spans="1:7" x14ac:dyDescent="0.2">
      <c r="A997" s="13" t="s">
        <v>1268</v>
      </c>
      <c r="B997" s="15">
        <v>42.414784394250511</v>
      </c>
      <c r="C997" s="13">
        <v>0</v>
      </c>
      <c r="D997" s="13">
        <f t="shared" si="60"/>
        <v>-3.1638597503310848</v>
      </c>
      <c r="E997" s="13">
        <f t="shared" si="61"/>
        <v>-3.1638597503310848</v>
      </c>
      <c r="F997" s="13">
        <f t="shared" si="62"/>
        <v>4.0548625589965408E-2</v>
      </c>
      <c r="G997" s="13">
        <f t="shared" si="63"/>
        <v>-4.1393642869590484E-2</v>
      </c>
    </row>
    <row r="998" spans="1:7" x14ac:dyDescent="0.2">
      <c r="A998" s="13" t="s">
        <v>1269</v>
      </c>
      <c r="B998" s="15">
        <v>42.414784394250511</v>
      </c>
      <c r="C998" s="13">
        <v>0</v>
      </c>
      <c r="D998" s="13">
        <f t="shared" si="60"/>
        <v>-3.1638597503310848</v>
      </c>
      <c r="E998" s="13">
        <f t="shared" si="61"/>
        <v>-3.1638597503310848</v>
      </c>
      <c r="F998" s="13">
        <f t="shared" si="62"/>
        <v>4.0548625589965408E-2</v>
      </c>
      <c r="G998" s="13">
        <f t="shared" si="63"/>
        <v>-4.1393642869590484E-2</v>
      </c>
    </row>
    <row r="999" spans="1:7" x14ac:dyDescent="0.2">
      <c r="A999" s="13" t="s">
        <v>1270</v>
      </c>
      <c r="B999" s="15">
        <v>42.414784394250511</v>
      </c>
      <c r="C999" s="13">
        <v>0</v>
      </c>
      <c r="D999" s="13">
        <f t="shared" si="60"/>
        <v>-3.1638597503310848</v>
      </c>
      <c r="E999" s="13">
        <f t="shared" si="61"/>
        <v>-3.1638597503310848</v>
      </c>
      <c r="F999" s="13">
        <f t="shared" si="62"/>
        <v>4.0548625589965408E-2</v>
      </c>
      <c r="G999" s="13">
        <f t="shared" si="63"/>
        <v>-4.1393642869590484E-2</v>
      </c>
    </row>
    <row r="1000" spans="1:7" x14ac:dyDescent="0.2">
      <c r="A1000" s="13" t="s">
        <v>1271</v>
      </c>
      <c r="B1000" s="15">
        <v>42.414784394250511</v>
      </c>
      <c r="C1000" s="13">
        <v>0</v>
      </c>
      <c r="D1000" s="13">
        <f t="shared" si="60"/>
        <v>-3.1638597503310848</v>
      </c>
      <c r="E1000" s="13">
        <f t="shared" si="61"/>
        <v>-3.1638597503310848</v>
      </c>
      <c r="F1000" s="13">
        <f t="shared" si="62"/>
        <v>4.0548625589965408E-2</v>
      </c>
      <c r="G1000" s="13">
        <f t="shared" si="63"/>
        <v>-4.1393642869590484E-2</v>
      </c>
    </row>
  </sheetData>
  <mergeCells count="5">
    <mergeCell ref="U1:V1"/>
    <mergeCell ref="W1:X1"/>
    <mergeCell ref="Y1:Z1"/>
    <mergeCell ref="AA1:AC1"/>
    <mergeCell ref="AD1:AF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E121C-6082-4929-B948-7CECFB07CB7B}">
  <dimension ref="A1:AB201"/>
  <sheetViews>
    <sheetView zoomScale="86" workbookViewId="0">
      <selection activeCell="H6" sqref="H6:K12"/>
    </sheetView>
  </sheetViews>
  <sheetFormatPr baseColWidth="10" defaultColWidth="8.83203125" defaultRowHeight="15" x14ac:dyDescent="0.2"/>
  <cols>
    <col min="3" max="3" width="11.1640625" customWidth="1"/>
    <col min="4" max="4" width="10" customWidth="1"/>
    <col min="5" max="5" width="13.33203125" bestFit="1" customWidth="1"/>
    <col min="6" max="6" width="10.1640625" customWidth="1"/>
    <col min="7" max="7" width="10.83203125" bestFit="1" customWidth="1"/>
    <col min="8" max="8" width="9.83203125" bestFit="1" customWidth="1"/>
    <col min="12" max="12" width="10.6640625" customWidth="1"/>
    <col min="17" max="18" width="10.33203125" bestFit="1" customWidth="1"/>
    <col min="19" max="19" width="12" bestFit="1" customWidth="1"/>
    <col min="20" max="20" width="9.1640625" customWidth="1"/>
    <col min="21" max="21" width="9.83203125" bestFit="1" customWidth="1"/>
    <col min="25" max="25" width="9.83203125" bestFit="1" customWidth="1"/>
  </cols>
  <sheetData>
    <row r="1" spans="1:28" s="1" customFormat="1" ht="48" x14ac:dyDescent="0.2">
      <c r="A1" s="10" t="s">
        <v>208</v>
      </c>
      <c r="B1" s="10" t="s">
        <v>260</v>
      </c>
      <c r="C1" s="10" t="s">
        <v>262</v>
      </c>
      <c r="D1" s="10" t="s">
        <v>263</v>
      </c>
      <c r="E1" s="10" t="s">
        <v>258</v>
      </c>
      <c r="F1" s="10" t="s">
        <v>257</v>
      </c>
      <c r="Q1" s="43"/>
      <c r="R1" s="43"/>
      <c r="S1" s="43"/>
      <c r="T1" s="43"/>
      <c r="U1" s="43"/>
      <c r="V1" s="43"/>
      <c r="W1" s="43"/>
      <c r="X1" s="43"/>
      <c r="Y1" s="43"/>
      <c r="Z1" s="43"/>
      <c r="AA1" s="43"/>
      <c r="AB1" s="43"/>
    </row>
    <row r="2" spans="1:28" x14ac:dyDescent="0.2">
      <c r="A2" s="11">
        <v>122.36119709583822</v>
      </c>
      <c r="B2" s="12">
        <v>1</v>
      </c>
      <c r="C2" s="12">
        <f>$I$2+$I$3*A2</f>
        <v>3.0485365891008698E-2</v>
      </c>
      <c r="D2" s="12">
        <f>MIN(MAX(C2,-35),35)</f>
        <v>3.0485365891008698E-2</v>
      </c>
      <c r="E2" s="12">
        <f t="shared" ref="E2:E33" si="0">1/(1+EXP(-D2))</f>
        <v>0.50762075128167583</v>
      </c>
      <c r="F2" s="12">
        <f>B2*LN(E2)+(1-B2)*LN(1-E2)</f>
        <v>-0.6780206628079426</v>
      </c>
      <c r="H2" s="13" t="s">
        <v>256</v>
      </c>
      <c r="I2" s="13">
        <v>-3.66590611587461</v>
      </c>
    </row>
    <row r="3" spans="1:28" x14ac:dyDescent="0.2">
      <c r="A3" s="11">
        <v>94.809407132016261</v>
      </c>
      <c r="B3" s="12">
        <v>1</v>
      </c>
      <c r="C3" s="12">
        <f t="shared" ref="C3:C66" si="1">$I$2+$I$3*A3</f>
        <v>-0.80182262182751662</v>
      </c>
      <c r="D3" s="12">
        <f t="shared" ref="D3:D66" si="2">MIN(MAX(C3,-35),35)</f>
        <v>-0.80182262182751662</v>
      </c>
      <c r="E3" s="12">
        <f t="shared" si="0"/>
        <v>0.30963577744689019</v>
      </c>
      <c r="F3" s="12">
        <f t="shared" ref="F3:F66" si="3">B3*LN(E3)+(1-B3)*LN(1-E3)</f>
        <v>-1.1723585837141604</v>
      </c>
      <c r="H3" s="13" t="s">
        <v>254</v>
      </c>
      <c r="I3" s="13">
        <v>3.0208853537698359E-2</v>
      </c>
      <c r="Q3" s="2"/>
      <c r="R3" s="2"/>
      <c r="S3" s="3"/>
    </row>
    <row r="4" spans="1:28" x14ac:dyDescent="0.2">
      <c r="A4" s="11">
        <v>158.04376428435648</v>
      </c>
      <c r="B4" s="12">
        <v>1</v>
      </c>
      <c r="C4" s="12">
        <f t="shared" si="1"/>
        <v>1.1084148119380375</v>
      </c>
      <c r="D4" s="12">
        <f t="shared" si="2"/>
        <v>1.1084148119380375</v>
      </c>
      <c r="E4" s="12">
        <f t="shared" si="0"/>
        <v>0.751833465285213</v>
      </c>
      <c r="F4" s="12">
        <f t="shared" si="3"/>
        <v>-0.28524043529498866</v>
      </c>
      <c r="H4" s="13" t="s">
        <v>251</v>
      </c>
      <c r="I4" s="13">
        <f>-SUM(F2:F201)</f>
        <v>104.39617882412152</v>
      </c>
      <c r="Q4" s="2"/>
      <c r="R4" s="2"/>
      <c r="S4" s="3"/>
      <c r="AB4" s="4"/>
    </row>
    <row r="5" spans="1:28" x14ac:dyDescent="0.2">
      <c r="A5" s="11">
        <v>216.12081757268092</v>
      </c>
      <c r="B5" s="12">
        <v>1</v>
      </c>
      <c r="C5" s="12">
        <f t="shared" si="1"/>
        <v>2.8628560086261334</v>
      </c>
      <c r="D5" s="12">
        <f t="shared" si="2"/>
        <v>2.8628560086261334</v>
      </c>
      <c r="E5" s="12">
        <f t="shared" si="0"/>
        <v>0.94597943429019782</v>
      </c>
      <c r="F5" s="12">
        <f t="shared" si="3"/>
        <v>-5.5534449817522091E-2</v>
      </c>
      <c r="Q5" s="2"/>
      <c r="R5" s="2"/>
      <c r="S5" s="3"/>
      <c r="AB5" s="4"/>
    </row>
    <row r="6" spans="1:28" x14ac:dyDescent="0.2">
      <c r="A6" s="11">
        <v>142.87531166215837</v>
      </c>
      <c r="B6" s="12">
        <v>1</v>
      </c>
      <c r="C6" s="12">
        <f t="shared" si="1"/>
        <v>0.65019324828053815</v>
      </c>
      <c r="D6" s="12">
        <f t="shared" si="2"/>
        <v>0.65019324828053815</v>
      </c>
      <c r="E6" s="12">
        <f t="shared" si="0"/>
        <v>0.6570540094104399</v>
      </c>
      <c r="F6" s="12">
        <f t="shared" si="3"/>
        <v>-0.41998905777209283</v>
      </c>
      <c r="H6" s="13" t="s">
        <v>1272</v>
      </c>
      <c r="L6" s="1"/>
      <c r="O6" s="1"/>
      <c r="Q6" s="2"/>
      <c r="R6" s="2"/>
      <c r="S6" s="6"/>
      <c r="AB6" s="4"/>
    </row>
    <row r="7" spans="1:28" x14ac:dyDescent="0.2">
      <c r="A7" s="11">
        <v>65.474966458992341</v>
      </c>
      <c r="B7" s="12">
        <v>0</v>
      </c>
      <c r="C7" s="12">
        <f t="shared" si="1"/>
        <v>-1.6879824437291979</v>
      </c>
      <c r="D7" s="12">
        <f t="shared" si="2"/>
        <v>-1.6879824437291979</v>
      </c>
      <c r="E7" s="12">
        <f t="shared" si="0"/>
        <v>0.15604135270585243</v>
      </c>
      <c r="F7" s="12">
        <f t="shared" si="3"/>
        <v>-0.16965178168350942</v>
      </c>
      <c r="H7" s="16">
        <v>0.9</v>
      </c>
      <c r="I7" s="24"/>
      <c r="J7" s="25"/>
      <c r="K7" s="25"/>
      <c r="L7" s="24"/>
      <c r="Q7" s="2"/>
      <c r="R7" s="2"/>
      <c r="S7" s="6"/>
      <c r="AB7" s="4"/>
    </row>
    <row r="8" spans="1:28" x14ac:dyDescent="0.2">
      <c r="A8" s="11">
        <v>87.0219017548648</v>
      </c>
      <c r="B8" s="12">
        <v>0</v>
      </c>
      <c r="C8" s="12">
        <f t="shared" si="1"/>
        <v>-1.0370742311899237</v>
      </c>
      <c r="D8" s="12">
        <f t="shared" si="2"/>
        <v>-1.0370742311899237</v>
      </c>
      <c r="E8" s="12">
        <f t="shared" si="0"/>
        <v>0.26171491735811797</v>
      </c>
      <c r="F8" s="12">
        <f t="shared" si="3"/>
        <v>-0.30342523813010486</v>
      </c>
      <c r="H8" s="2"/>
      <c r="I8" s="24"/>
      <c r="J8" s="25"/>
      <c r="K8" s="25"/>
      <c r="L8" s="24"/>
      <c r="M8" s="4"/>
      <c r="Q8" s="2"/>
      <c r="R8" s="2"/>
      <c r="S8" s="6"/>
      <c r="AB8" s="4"/>
    </row>
    <row r="9" spans="1:28" x14ac:dyDescent="0.2">
      <c r="A9" s="11">
        <v>59.556844110467495</v>
      </c>
      <c r="B9" s="12">
        <v>0</v>
      </c>
      <c r="C9" s="12">
        <f t="shared" si="1"/>
        <v>-1.8667621349739645</v>
      </c>
      <c r="D9" s="12">
        <f t="shared" si="2"/>
        <v>-1.8667621349739645</v>
      </c>
      <c r="E9" s="12">
        <f t="shared" si="0"/>
        <v>0.13391681522667809</v>
      </c>
      <c r="F9" s="12">
        <f t="shared" si="3"/>
        <v>-0.14377431871258167</v>
      </c>
      <c r="H9" s="26"/>
      <c r="I9" s="27"/>
      <c r="J9" s="28" t="s">
        <v>260</v>
      </c>
      <c r="K9" s="28"/>
      <c r="L9" s="24"/>
      <c r="M9" s="4"/>
      <c r="Q9" s="2"/>
      <c r="R9" s="2"/>
      <c r="S9" s="6"/>
      <c r="AB9" s="4"/>
    </row>
    <row r="10" spans="1:28" x14ac:dyDescent="0.2">
      <c r="A10" s="11">
        <v>107.58309353648364</v>
      </c>
      <c r="B10" s="12">
        <v>1</v>
      </c>
      <c r="C10" s="12">
        <f t="shared" si="1"/>
        <v>-0.41594420009847255</v>
      </c>
      <c r="D10" s="12">
        <f t="shared" si="2"/>
        <v>-0.41594420009847255</v>
      </c>
      <c r="E10" s="12">
        <f t="shared" si="0"/>
        <v>0.39748767360239373</v>
      </c>
      <c r="F10" s="12">
        <f t="shared" si="3"/>
        <v>-0.92259135517386315</v>
      </c>
      <c r="H10" s="26"/>
      <c r="I10" s="27"/>
      <c r="J10" s="28" t="s">
        <v>217</v>
      </c>
      <c r="K10" s="28" t="s">
        <v>239</v>
      </c>
      <c r="L10" s="24"/>
      <c r="M10" s="4"/>
      <c r="Q10" s="2"/>
      <c r="R10" s="2"/>
      <c r="S10" s="6"/>
      <c r="AB10" s="4"/>
    </row>
    <row r="11" spans="1:28" x14ac:dyDescent="0.2">
      <c r="A11" s="11">
        <v>124.22569622640705</v>
      </c>
      <c r="B11" s="12">
        <v>1</v>
      </c>
      <c r="C11" s="12">
        <f t="shared" si="1"/>
        <v>8.6809747047528418E-2</v>
      </c>
      <c r="D11" s="12">
        <f t="shared" si="2"/>
        <v>8.6809747047528418E-2</v>
      </c>
      <c r="E11" s="12">
        <f t="shared" si="0"/>
        <v>0.52168881801714773</v>
      </c>
      <c r="F11" s="12">
        <f t="shared" si="3"/>
        <v>-0.65068400292482675</v>
      </c>
      <c r="H11" s="26" t="s">
        <v>1273</v>
      </c>
      <c r="I11" s="20" t="s">
        <v>217</v>
      </c>
      <c r="J11" s="29">
        <f>COUNTIFS($E:$E,"&lt;"&amp;H7,$B:$B,0)</f>
        <v>99</v>
      </c>
      <c r="K11" s="28">
        <f>COUNTIFS($E:$E,"&lt;"&amp;H7,$B:$B,1)</f>
        <v>80</v>
      </c>
      <c r="L11" s="24"/>
      <c r="M11" s="4"/>
      <c r="Q11" s="2"/>
      <c r="R11" s="2"/>
      <c r="S11" s="6"/>
      <c r="AB11" s="4"/>
    </row>
    <row r="12" spans="1:28" x14ac:dyDescent="0.2">
      <c r="A12" s="11">
        <v>55.990625872783035</v>
      </c>
      <c r="B12" s="12">
        <v>0</v>
      </c>
      <c r="C12" s="12">
        <f t="shared" si="1"/>
        <v>-1.974493499399643</v>
      </c>
      <c r="D12" s="12">
        <f t="shared" si="2"/>
        <v>-1.974493499399643</v>
      </c>
      <c r="E12" s="12">
        <f t="shared" si="0"/>
        <v>0.12190705911285188</v>
      </c>
      <c r="F12" s="12">
        <f t="shared" si="3"/>
        <v>-0.13000283572474711</v>
      </c>
      <c r="H12" s="26"/>
      <c r="I12" s="20" t="s">
        <v>239</v>
      </c>
      <c r="J12" s="28">
        <f>COUNTIFS($E:$E,"&gt;="&amp;H7,$B:$B,0)</f>
        <v>2</v>
      </c>
      <c r="K12" s="28">
        <f>COUNTIFS($E:$E,"&gt;="&amp;H7,$B:$B,1)</f>
        <v>19</v>
      </c>
      <c r="L12" s="24"/>
      <c r="M12" s="4"/>
      <c r="Q12" s="2"/>
      <c r="R12" s="2"/>
      <c r="S12" s="2"/>
    </row>
    <row r="13" spans="1:28" x14ac:dyDescent="0.2">
      <c r="A13" s="11">
        <v>149.79543220933166</v>
      </c>
      <c r="B13" s="12">
        <v>1</v>
      </c>
      <c r="C13" s="12">
        <f t="shared" si="1"/>
        <v>0.85924215635331347</v>
      </c>
      <c r="D13" s="12">
        <f t="shared" si="2"/>
        <v>0.85924215635331347</v>
      </c>
      <c r="E13" s="12">
        <f t="shared" si="0"/>
        <v>0.7025022947736711</v>
      </c>
      <c r="F13" s="12">
        <f t="shared" si="3"/>
        <v>-0.35310661119783326</v>
      </c>
      <c r="H13" s="2"/>
      <c r="I13" s="24"/>
      <c r="J13" s="25"/>
      <c r="K13" s="25"/>
      <c r="L13" s="24"/>
      <c r="M13" s="4"/>
      <c r="Q13" s="2"/>
      <c r="R13" s="2"/>
      <c r="S13" s="2"/>
    </row>
    <row r="14" spans="1:28" x14ac:dyDescent="0.2">
      <c r="A14" s="11">
        <v>112.97510763044906</v>
      </c>
      <c r="B14" s="12">
        <v>0</v>
      </c>
      <c r="C14" s="12">
        <f t="shared" si="1"/>
        <v>-0.253057636060666</v>
      </c>
      <c r="D14" s="12">
        <f t="shared" si="2"/>
        <v>-0.253057636060666</v>
      </c>
      <c r="E14" s="12">
        <f t="shared" si="0"/>
        <v>0.43707105430291437</v>
      </c>
      <c r="F14" s="12">
        <f t="shared" si="3"/>
        <v>-0.57460186538427938</v>
      </c>
      <c r="H14" s="2"/>
      <c r="I14" s="24"/>
      <c r="J14" s="25"/>
      <c r="K14" s="25"/>
      <c r="L14" s="24"/>
      <c r="M14" s="4"/>
      <c r="Q14" s="2"/>
      <c r="R14" s="2"/>
      <c r="S14" s="2"/>
    </row>
    <row r="15" spans="1:28" x14ac:dyDescent="0.2">
      <c r="A15" s="11">
        <v>137.70616809540505</v>
      </c>
      <c r="B15" s="12">
        <v>1</v>
      </c>
      <c r="C15" s="12">
        <f t="shared" si="1"/>
        <v>0.49403934735715183</v>
      </c>
      <c r="D15" s="12">
        <f t="shared" si="2"/>
        <v>0.49403934735715183</v>
      </c>
      <c r="E15" s="12">
        <f t="shared" si="0"/>
        <v>0.62105753663157137</v>
      </c>
      <c r="F15" s="12">
        <f t="shared" si="3"/>
        <v>-0.47633154975992065</v>
      </c>
      <c r="H15" s="2"/>
      <c r="J15" s="25"/>
      <c r="K15" s="25"/>
      <c r="L15" s="24"/>
      <c r="Q15" s="2"/>
      <c r="R15" s="2"/>
      <c r="S15" s="2"/>
      <c r="T15" s="2"/>
      <c r="U15" s="4"/>
      <c r="V15" s="4"/>
    </row>
    <row r="16" spans="1:28" x14ac:dyDescent="0.2">
      <c r="A16" s="11">
        <v>51.646471943753781</v>
      </c>
      <c r="B16" s="12">
        <v>0</v>
      </c>
      <c r="C16" s="12">
        <f t="shared" si="1"/>
        <v>-2.1057254091869044</v>
      </c>
      <c r="D16" s="12">
        <f t="shared" si="2"/>
        <v>-2.1057254091869044</v>
      </c>
      <c r="E16" s="12">
        <f t="shared" si="0"/>
        <v>0.10854158591789209</v>
      </c>
      <c r="F16" s="12">
        <f t="shared" si="3"/>
        <v>-0.11489648989863253</v>
      </c>
      <c r="H16" s="2"/>
      <c r="I16" s="24"/>
      <c r="J16" s="25"/>
      <c r="K16" s="25"/>
      <c r="L16" s="24"/>
      <c r="Q16" s="2"/>
      <c r="R16" s="2"/>
      <c r="S16" s="2"/>
      <c r="T16" s="2"/>
      <c r="U16" s="4"/>
      <c r="V16" s="4"/>
    </row>
    <row r="17" spans="1:22" x14ac:dyDescent="0.2">
      <c r="A17" s="11">
        <v>353.74405852007965</v>
      </c>
      <c r="B17" s="12">
        <v>1</v>
      </c>
      <c r="C17" s="12">
        <f t="shared" si="1"/>
        <v>7.0202963377894738</v>
      </c>
      <c r="D17" s="12">
        <f t="shared" si="2"/>
        <v>7.0202963377894738</v>
      </c>
      <c r="E17" s="12">
        <f t="shared" si="0"/>
        <v>0.9991072370800016</v>
      </c>
      <c r="F17" s="12">
        <f t="shared" si="3"/>
        <v>-8.9316167015796684E-4</v>
      </c>
      <c r="H17" s="2"/>
      <c r="I17" s="24"/>
      <c r="J17" s="25"/>
      <c r="K17" s="25"/>
      <c r="L17" s="24"/>
      <c r="Q17" s="2"/>
      <c r="R17" s="2"/>
      <c r="S17" s="2"/>
      <c r="T17" s="2"/>
      <c r="U17" s="4"/>
      <c r="V17" s="4"/>
    </row>
    <row r="18" spans="1:22" x14ac:dyDescent="0.2">
      <c r="A18" s="11">
        <v>177.05314259567365</v>
      </c>
      <c r="B18" s="12">
        <v>1</v>
      </c>
      <c r="C18" s="12">
        <f t="shared" si="1"/>
        <v>1.6826663371873183</v>
      </c>
      <c r="D18" s="12">
        <f t="shared" si="2"/>
        <v>1.6826663371873183</v>
      </c>
      <c r="E18" s="12">
        <f t="shared" si="0"/>
        <v>0.84325727538340989</v>
      </c>
      <c r="F18" s="12">
        <f t="shared" si="3"/>
        <v>-0.17048317728819856</v>
      </c>
      <c r="H18" s="2"/>
      <c r="I18" s="24"/>
      <c r="J18" s="25"/>
      <c r="K18" s="25"/>
      <c r="Q18" s="2"/>
      <c r="R18" s="2"/>
      <c r="S18" s="2"/>
      <c r="T18" s="2"/>
      <c r="U18" s="4"/>
      <c r="V18" s="4"/>
    </row>
    <row r="19" spans="1:22" x14ac:dyDescent="0.2">
      <c r="A19" s="11">
        <v>116.24858793335504</v>
      </c>
      <c r="B19" s="12">
        <v>1</v>
      </c>
      <c r="C19" s="12">
        <f t="shared" si="1"/>
        <v>-0.15416954903163882</v>
      </c>
      <c r="D19" s="12">
        <f t="shared" si="2"/>
        <v>-0.15416954903163882</v>
      </c>
      <c r="E19" s="12">
        <f t="shared" si="0"/>
        <v>0.46153377215379404</v>
      </c>
      <c r="F19" s="12">
        <f t="shared" si="3"/>
        <v>-0.77320004861854452</v>
      </c>
      <c r="Q19" s="2"/>
      <c r="R19" s="2"/>
      <c r="S19" s="2"/>
      <c r="T19" s="2"/>
      <c r="U19" s="9"/>
      <c r="V19" s="4"/>
    </row>
    <row r="20" spans="1:22" x14ac:dyDescent="0.2">
      <c r="A20" s="11">
        <v>89.515554481248188</v>
      </c>
      <c r="B20" s="12">
        <v>0</v>
      </c>
      <c r="C20" s="12">
        <f t="shared" si="1"/>
        <v>-0.96174384120472567</v>
      </c>
      <c r="D20" s="12">
        <f t="shared" si="2"/>
        <v>-0.96174384120472567</v>
      </c>
      <c r="E20" s="12">
        <f t="shared" si="0"/>
        <v>0.27652918469835797</v>
      </c>
      <c r="F20" s="12">
        <f t="shared" si="3"/>
        <v>-0.32369507193893726</v>
      </c>
      <c r="Q20" s="2"/>
      <c r="R20" s="2"/>
      <c r="S20" s="2"/>
      <c r="T20" s="2"/>
      <c r="U20" s="4"/>
      <c r="V20" s="4"/>
    </row>
    <row r="21" spans="1:22" x14ac:dyDescent="0.2">
      <c r="A21" s="11">
        <v>65.727196498762922</v>
      </c>
      <c r="B21" s="12">
        <v>0</v>
      </c>
      <c r="C21" s="12">
        <f t="shared" si="1"/>
        <v>-1.6803628633999605</v>
      </c>
      <c r="D21" s="12">
        <f t="shared" si="2"/>
        <v>-1.6803628633999605</v>
      </c>
      <c r="E21" s="12">
        <f t="shared" si="0"/>
        <v>0.15704742576879929</v>
      </c>
      <c r="F21" s="12">
        <f t="shared" si="3"/>
        <v>-0.17084458088881835</v>
      </c>
    </row>
    <row r="22" spans="1:22" x14ac:dyDescent="0.2">
      <c r="A22" s="11">
        <v>127.12410267316619</v>
      </c>
      <c r="B22" s="12">
        <v>1</v>
      </c>
      <c r="C22" s="12">
        <f t="shared" si="1"/>
        <v>0.17436728289039571</v>
      </c>
      <c r="D22" s="12">
        <f t="shared" si="2"/>
        <v>0.17436728289039571</v>
      </c>
      <c r="E22" s="12">
        <f t="shared" si="0"/>
        <v>0.54348170853593658</v>
      </c>
      <c r="F22" s="12">
        <f t="shared" si="3"/>
        <v>-0.60975922793489212</v>
      </c>
    </row>
    <row r="23" spans="1:22" x14ac:dyDescent="0.2">
      <c r="A23" s="11">
        <v>225.53669532080411</v>
      </c>
      <c r="B23" s="12">
        <v>1</v>
      </c>
      <c r="C23" s="12">
        <f t="shared" si="1"/>
        <v>3.1472988804480604</v>
      </c>
      <c r="D23" s="12">
        <f t="shared" si="2"/>
        <v>3.1472988804480604</v>
      </c>
      <c r="E23" s="12">
        <f t="shared" si="0"/>
        <v>0.95880215813837766</v>
      </c>
      <c r="F23" s="12">
        <f t="shared" si="3"/>
        <v>-4.2070525550037909E-2</v>
      </c>
      <c r="G23" s="5"/>
      <c r="H23" s="5"/>
    </row>
    <row r="24" spans="1:22" x14ac:dyDescent="0.2">
      <c r="A24" s="11">
        <v>170.94754637825577</v>
      </c>
      <c r="B24" s="12">
        <v>1</v>
      </c>
      <c r="C24" s="12">
        <f t="shared" si="1"/>
        <v>1.4982232752950155</v>
      </c>
      <c r="D24" s="12">
        <f t="shared" si="2"/>
        <v>1.4982232752950155</v>
      </c>
      <c r="E24" s="12">
        <f t="shared" si="0"/>
        <v>0.81730933447313303</v>
      </c>
      <c r="F24" s="12">
        <f t="shared" si="3"/>
        <v>-0.20173763341535902</v>
      </c>
    </row>
    <row r="25" spans="1:22" x14ac:dyDescent="0.2">
      <c r="A25" s="11">
        <v>73.386301636141752</v>
      </c>
      <c r="B25" s="12">
        <v>0</v>
      </c>
      <c r="C25" s="12">
        <f t="shared" si="1"/>
        <v>-1.4489900780750502</v>
      </c>
      <c r="D25" s="12">
        <f t="shared" si="2"/>
        <v>-1.4489900780750502</v>
      </c>
      <c r="E25" s="12">
        <f t="shared" si="0"/>
        <v>0.19015704264263159</v>
      </c>
      <c r="F25" s="12">
        <f t="shared" si="3"/>
        <v>-0.21091492991848973</v>
      </c>
    </row>
    <row r="26" spans="1:22" x14ac:dyDescent="0.2">
      <c r="A26" s="11">
        <v>128.72144465243031</v>
      </c>
      <c r="B26" s="12">
        <v>1</v>
      </c>
      <c r="C26" s="12">
        <f t="shared" si="1"/>
        <v>0.22262115279160266</v>
      </c>
      <c r="D26" s="12">
        <f t="shared" si="2"/>
        <v>0.22262115279160266</v>
      </c>
      <c r="E26" s="12">
        <f t="shared" si="0"/>
        <v>0.55542656452536066</v>
      </c>
      <c r="F26" s="12">
        <f t="shared" si="3"/>
        <v>-0.58801887571531397</v>
      </c>
    </row>
    <row r="27" spans="1:22" x14ac:dyDescent="0.2">
      <c r="A27" s="11">
        <v>63.445846702346834</v>
      </c>
      <c r="B27" s="12">
        <v>0</v>
      </c>
      <c r="C27" s="12">
        <f t="shared" si="1"/>
        <v>-1.7492798252681521</v>
      </c>
      <c r="D27" s="12">
        <f t="shared" si="2"/>
        <v>-1.7492798252681521</v>
      </c>
      <c r="E27" s="12">
        <f t="shared" si="0"/>
        <v>0.14813805613826797</v>
      </c>
      <c r="F27" s="12">
        <f t="shared" si="3"/>
        <v>-0.16033080300332289</v>
      </c>
    </row>
    <row r="28" spans="1:22" x14ac:dyDescent="0.2">
      <c r="A28" s="11">
        <v>97.676002803562895</v>
      </c>
      <c r="B28" s="12">
        <v>1</v>
      </c>
      <c r="C28" s="12">
        <f t="shared" si="1"/>
        <v>-0.71522605303396425</v>
      </c>
      <c r="D28" s="12">
        <f t="shared" si="2"/>
        <v>-0.71522605303396425</v>
      </c>
      <c r="E28" s="12">
        <f t="shared" si="0"/>
        <v>0.32844510356812356</v>
      </c>
      <c r="F28" s="12">
        <f t="shared" si="3"/>
        <v>-1.1133855674481126</v>
      </c>
    </row>
    <row r="29" spans="1:22" x14ac:dyDescent="0.2">
      <c r="A29" s="11">
        <v>215.19375400989551</v>
      </c>
      <c r="B29" s="12">
        <v>1</v>
      </c>
      <c r="C29" s="12">
        <f t="shared" si="1"/>
        <v>2.8348504812378126</v>
      </c>
      <c r="D29" s="12">
        <f t="shared" si="2"/>
        <v>2.8348504812378126</v>
      </c>
      <c r="E29" s="12">
        <f t="shared" si="0"/>
        <v>0.9445302811421814</v>
      </c>
      <c r="F29" s="12">
        <f t="shared" si="3"/>
        <v>-5.7067532054572281E-2</v>
      </c>
    </row>
    <row r="30" spans="1:22" x14ac:dyDescent="0.2">
      <c r="A30" s="11">
        <v>151.39698584162335</v>
      </c>
      <c r="B30" s="12">
        <v>1</v>
      </c>
      <c r="C30" s="12">
        <f t="shared" si="1"/>
        <v>0.90762325546398159</v>
      </c>
      <c r="D30" s="12">
        <f t="shared" si="2"/>
        <v>0.90762325546398159</v>
      </c>
      <c r="E30" s="12">
        <f t="shared" si="0"/>
        <v>0.71251356119441578</v>
      </c>
      <c r="F30" s="12">
        <f t="shared" si="3"/>
        <v>-0.33895633376514117</v>
      </c>
    </row>
    <row r="31" spans="1:22" x14ac:dyDescent="0.2">
      <c r="A31" s="11">
        <v>77.97069416446891</v>
      </c>
      <c r="B31" s="12">
        <v>0</v>
      </c>
      <c r="C31" s="12">
        <f t="shared" si="1"/>
        <v>-1.3105008356274968</v>
      </c>
      <c r="D31" s="12">
        <f t="shared" si="2"/>
        <v>-1.3105008356274968</v>
      </c>
      <c r="E31" s="12">
        <f t="shared" si="0"/>
        <v>0.21240304826731216</v>
      </c>
      <c r="F31" s="12">
        <f t="shared" si="3"/>
        <v>-0.23876880254882105</v>
      </c>
    </row>
    <row r="32" spans="1:22" x14ac:dyDescent="0.2">
      <c r="A32" s="11">
        <v>152.13984542857534</v>
      </c>
      <c r="B32" s="12">
        <v>1</v>
      </c>
      <c r="C32" s="12">
        <f t="shared" si="1"/>
        <v>0.93006419192528966</v>
      </c>
      <c r="D32" s="12">
        <f t="shared" si="2"/>
        <v>0.93006419192528966</v>
      </c>
      <c r="E32" s="12">
        <f t="shared" si="0"/>
        <v>0.71708830846148752</v>
      </c>
      <c r="F32" s="12">
        <f t="shared" si="3"/>
        <v>-0.33255628214300464</v>
      </c>
    </row>
    <row r="33" spans="1:7" x14ac:dyDescent="0.2">
      <c r="A33" s="11">
        <v>380.90793491014568</v>
      </c>
      <c r="B33" s="12">
        <v>1</v>
      </c>
      <c r="C33" s="12">
        <f t="shared" si="1"/>
        <v>7.8408859011731211</v>
      </c>
      <c r="D33" s="12">
        <f t="shared" si="2"/>
        <v>7.8408859011731211</v>
      </c>
      <c r="E33" s="12">
        <f t="shared" si="0"/>
        <v>0.99960683419692364</v>
      </c>
      <c r="F33" s="12">
        <f t="shared" si="3"/>
        <v>-3.932431130151241E-4</v>
      </c>
    </row>
    <row r="34" spans="1:7" x14ac:dyDescent="0.2">
      <c r="A34" s="11">
        <v>141.05737896223098</v>
      </c>
      <c r="B34" s="12">
        <v>0</v>
      </c>
      <c r="C34" s="12">
        <f t="shared" si="1"/>
        <v>0.5952755856070393</v>
      </c>
      <c r="D34" s="12">
        <f t="shared" si="2"/>
        <v>0.5952755856070393</v>
      </c>
      <c r="E34" s="12">
        <f t="shared" ref="E34:E65" si="4">1/(1+EXP(-D34))</f>
        <v>0.64457469237654375</v>
      </c>
      <c r="F34" s="12">
        <f t="shared" si="3"/>
        <v>-1.0344401569519752</v>
      </c>
    </row>
    <row r="35" spans="1:7" x14ac:dyDescent="0.2">
      <c r="A35" s="11">
        <v>79.378838733185461</v>
      </c>
      <c r="B35" s="12">
        <v>0</v>
      </c>
      <c r="C35" s="12">
        <f t="shared" si="1"/>
        <v>-1.2679624025912331</v>
      </c>
      <c r="D35" s="12">
        <f t="shared" si="2"/>
        <v>-1.2679624025912331</v>
      </c>
      <c r="E35" s="12">
        <f t="shared" si="4"/>
        <v>0.21960625468618183</v>
      </c>
      <c r="F35" s="12">
        <f t="shared" si="3"/>
        <v>-0.2479566849836253</v>
      </c>
    </row>
    <row r="36" spans="1:7" x14ac:dyDescent="0.2">
      <c r="A36" s="11">
        <v>74.002681231084139</v>
      </c>
      <c r="B36" s="12">
        <v>0</v>
      </c>
      <c r="C36" s="12">
        <f t="shared" si="1"/>
        <v>-1.4303699571678101</v>
      </c>
      <c r="D36" s="12">
        <f t="shared" si="2"/>
        <v>-1.4303699571678101</v>
      </c>
      <c r="E36" s="12">
        <f t="shared" si="4"/>
        <v>0.19304104716627654</v>
      </c>
      <c r="F36" s="12">
        <f t="shared" si="3"/>
        <v>-0.21448247590453204</v>
      </c>
      <c r="G36" s="5"/>
    </row>
    <row r="37" spans="1:7" x14ac:dyDescent="0.2">
      <c r="A37" s="11">
        <v>165.4779642837845</v>
      </c>
      <c r="B37" s="12">
        <v>1</v>
      </c>
      <c r="C37" s="12">
        <f t="shared" si="1"/>
        <v>1.3329934708907158</v>
      </c>
      <c r="D37" s="12">
        <f t="shared" si="2"/>
        <v>1.3329934708907158</v>
      </c>
      <c r="E37" s="12">
        <f t="shared" si="4"/>
        <v>0.79133535888358231</v>
      </c>
      <c r="F37" s="12">
        <f t="shared" si="3"/>
        <v>-0.2340334328163664</v>
      </c>
    </row>
    <row r="38" spans="1:7" x14ac:dyDescent="0.2">
      <c r="A38" s="11">
        <v>53.610494000194514</v>
      </c>
      <c r="B38" s="12">
        <v>0</v>
      </c>
      <c r="C38" s="12">
        <f t="shared" si="1"/>
        <v>-2.0463945545390771</v>
      </c>
      <c r="D38" s="12">
        <f t="shared" si="2"/>
        <v>-2.0463945545390771</v>
      </c>
      <c r="E38" s="12">
        <f t="shared" si="4"/>
        <v>0.1144171987345597</v>
      </c>
      <c r="F38" s="12">
        <f t="shared" si="3"/>
        <v>-0.12150931820826692</v>
      </c>
    </row>
    <row r="39" spans="1:7" x14ac:dyDescent="0.2">
      <c r="A39" s="11">
        <v>106.9455787246431</v>
      </c>
      <c r="B39" s="12">
        <v>1</v>
      </c>
      <c r="C39" s="12">
        <f t="shared" si="1"/>
        <v>-0.43520279167747722</v>
      </c>
      <c r="D39" s="12">
        <f t="shared" si="2"/>
        <v>-0.43520279167747722</v>
      </c>
      <c r="E39" s="12">
        <f t="shared" si="4"/>
        <v>0.39288463972929916</v>
      </c>
      <c r="F39" s="12">
        <f t="shared" si="3"/>
        <v>-0.93423924778794576</v>
      </c>
    </row>
    <row r="40" spans="1:7" x14ac:dyDescent="0.2">
      <c r="A40" s="11">
        <v>156.76533177728012</v>
      </c>
      <c r="B40" s="12">
        <v>1</v>
      </c>
      <c r="C40" s="12">
        <f t="shared" si="1"/>
        <v>1.0697948315739358</v>
      </c>
      <c r="D40" s="12">
        <f t="shared" si="2"/>
        <v>1.0697948315739358</v>
      </c>
      <c r="E40" s="12">
        <f t="shared" si="4"/>
        <v>0.74455789650800663</v>
      </c>
      <c r="F40" s="12">
        <f t="shared" si="3"/>
        <v>-0.29496466425640211</v>
      </c>
    </row>
    <row r="41" spans="1:7" x14ac:dyDescent="0.2">
      <c r="A41" s="11">
        <v>64.32778657870756</v>
      </c>
      <c r="B41" s="12">
        <v>0</v>
      </c>
      <c r="C41" s="12">
        <f t="shared" si="1"/>
        <v>-1.7226374327141152</v>
      </c>
      <c r="D41" s="12">
        <f t="shared" si="2"/>
        <v>-1.7226374327141152</v>
      </c>
      <c r="E41" s="12">
        <f t="shared" si="4"/>
        <v>0.15153175750022729</v>
      </c>
      <c r="F41" s="12">
        <f t="shared" si="3"/>
        <v>-0.16432262282235108</v>
      </c>
    </row>
    <row r="42" spans="1:7" x14ac:dyDescent="0.2">
      <c r="A42" s="11">
        <v>118.95946763681235</v>
      </c>
      <c r="B42" s="12">
        <v>0</v>
      </c>
      <c r="C42" s="12">
        <f t="shared" si="1"/>
        <v>-7.2276981111577765E-2</v>
      </c>
      <c r="D42" s="12">
        <f t="shared" si="2"/>
        <v>-7.2276981111577765E-2</v>
      </c>
      <c r="E42" s="12">
        <f t="shared" si="4"/>
        <v>0.48193861670261862</v>
      </c>
      <c r="F42" s="12">
        <f t="shared" si="3"/>
        <v>-0.65766154316919712</v>
      </c>
    </row>
    <row r="43" spans="1:7" x14ac:dyDescent="0.2">
      <c r="A43" s="11">
        <v>216.48499458106261</v>
      </c>
      <c r="B43" s="12">
        <v>1</v>
      </c>
      <c r="C43" s="12">
        <f t="shared" si="1"/>
        <v>2.873857378534133</v>
      </c>
      <c r="D43" s="12">
        <f t="shared" si="2"/>
        <v>2.873857378534133</v>
      </c>
      <c r="E43" s="12">
        <f t="shared" si="4"/>
        <v>0.94653887958548</v>
      </c>
      <c r="F43" s="12">
        <f t="shared" si="3"/>
        <v>-5.4943231959838974E-2</v>
      </c>
    </row>
    <row r="44" spans="1:7" x14ac:dyDescent="0.2">
      <c r="A44" s="11">
        <v>59.112117101734377</v>
      </c>
      <c r="B44" s="12">
        <v>0</v>
      </c>
      <c r="C44" s="12">
        <f t="shared" si="1"/>
        <v>-1.8801968280450418</v>
      </c>
      <c r="D44" s="12">
        <f t="shared" si="2"/>
        <v>-1.8801968280450418</v>
      </c>
      <c r="E44" s="12">
        <f t="shared" si="4"/>
        <v>0.13236626710319283</v>
      </c>
      <c r="F44" s="12">
        <f t="shared" si="3"/>
        <v>-0.14198562008353857</v>
      </c>
    </row>
    <row r="45" spans="1:7" x14ac:dyDescent="0.2">
      <c r="A45" s="11">
        <v>99.062810167040212</v>
      </c>
      <c r="B45" s="12">
        <v>0</v>
      </c>
      <c r="C45" s="12">
        <f t="shared" si="1"/>
        <v>-0.67333219250567655</v>
      </c>
      <c r="D45" s="12">
        <f t="shared" si="2"/>
        <v>-0.67333219250567655</v>
      </c>
      <c r="E45" s="12">
        <f t="shared" si="4"/>
        <v>0.33775110916155798</v>
      </c>
      <c r="F45" s="12">
        <f t="shared" si="3"/>
        <v>-0.41211382566950006</v>
      </c>
    </row>
    <row r="46" spans="1:7" x14ac:dyDescent="0.2">
      <c r="A46" s="11">
        <v>220.62702823476315</v>
      </c>
      <c r="B46" s="12">
        <v>1</v>
      </c>
      <c r="C46" s="12">
        <f t="shared" si="1"/>
        <v>2.9989834665269903</v>
      </c>
      <c r="D46" s="12">
        <f t="shared" si="2"/>
        <v>2.9989834665269903</v>
      </c>
      <c r="E46" s="12">
        <f t="shared" si="4"/>
        <v>0.95252818210239587</v>
      </c>
      <c r="F46" s="12">
        <f t="shared" si="3"/>
        <v>-4.8635584909905709E-2</v>
      </c>
    </row>
    <row r="47" spans="1:7" x14ac:dyDescent="0.2">
      <c r="A47" s="11">
        <v>63.713177422967746</v>
      </c>
      <c r="B47" s="12">
        <v>0</v>
      </c>
      <c r="C47" s="12">
        <f t="shared" si="1"/>
        <v>-1.7412040706827876</v>
      </c>
      <c r="D47" s="12">
        <f t="shared" si="2"/>
        <v>-1.7412040706827876</v>
      </c>
      <c r="E47" s="12">
        <f t="shared" si="4"/>
        <v>0.14916005975010643</v>
      </c>
      <c r="F47" s="12">
        <f t="shared" si="3"/>
        <v>-0.16153125241153388</v>
      </c>
    </row>
    <row r="48" spans="1:7" x14ac:dyDescent="0.2">
      <c r="A48" s="11">
        <v>105.25887603637456</v>
      </c>
      <c r="B48" s="12">
        <v>1</v>
      </c>
      <c r="C48" s="12">
        <f t="shared" si="1"/>
        <v>-0.48615614614902336</v>
      </c>
      <c r="D48" s="12">
        <f t="shared" si="2"/>
        <v>-0.48615614614902336</v>
      </c>
      <c r="E48" s="12">
        <f t="shared" si="4"/>
        <v>0.38079949852125172</v>
      </c>
      <c r="F48" s="12">
        <f t="shared" si="3"/>
        <v>-0.96548229297427157</v>
      </c>
    </row>
    <row r="49" spans="1:6" x14ac:dyDescent="0.2">
      <c r="A49" s="11">
        <v>100.13178566178856</v>
      </c>
      <c r="B49" s="12">
        <v>0</v>
      </c>
      <c r="C49" s="12">
        <f t="shared" si="1"/>
        <v>-0.64103966834943504</v>
      </c>
      <c r="D49" s="12">
        <f t="shared" si="2"/>
        <v>-0.64103966834943504</v>
      </c>
      <c r="E49" s="12">
        <f t="shared" si="4"/>
        <v>0.34501155877038969</v>
      </c>
      <c r="F49" s="12">
        <f t="shared" si="3"/>
        <v>-0.42313769048028904</v>
      </c>
    </row>
    <row r="50" spans="1:6" x14ac:dyDescent="0.2">
      <c r="A50" s="11">
        <v>108.52741400349812</v>
      </c>
      <c r="B50" s="12">
        <v>0</v>
      </c>
      <c r="C50" s="12">
        <f t="shared" si="1"/>
        <v>-0.38741736141778116</v>
      </c>
      <c r="D50" s="12">
        <f t="shared" si="2"/>
        <v>-0.38741736141778116</v>
      </c>
      <c r="E50" s="12">
        <f t="shared" si="4"/>
        <v>0.40433917265519459</v>
      </c>
      <c r="F50" s="12">
        <f t="shared" si="3"/>
        <v>-0.51808385554143355</v>
      </c>
    </row>
    <row r="51" spans="1:6" x14ac:dyDescent="0.2">
      <c r="A51" s="11">
        <v>152.72491221942403</v>
      </c>
      <c r="B51" s="12">
        <v>1</v>
      </c>
      <c r="C51" s="12">
        <f t="shared" si="1"/>
        <v>0.94773838891980855</v>
      </c>
      <c r="D51" s="12">
        <f t="shared" si="2"/>
        <v>0.94773838891980855</v>
      </c>
      <c r="E51" s="12">
        <f t="shared" si="4"/>
        <v>0.72066012239655541</v>
      </c>
      <c r="F51" s="12">
        <f t="shared" si="3"/>
        <v>-0.32758765034816795</v>
      </c>
    </row>
    <row r="52" spans="1:6" x14ac:dyDescent="0.2">
      <c r="A52" s="11">
        <v>95.741762563066459</v>
      </c>
      <c r="B52" s="12">
        <v>1</v>
      </c>
      <c r="C52" s="12">
        <f t="shared" si="1"/>
        <v>-0.77365723316584356</v>
      </c>
      <c r="D52" s="12">
        <f t="shared" si="2"/>
        <v>-0.77365723316584356</v>
      </c>
      <c r="E52" s="12">
        <f t="shared" si="4"/>
        <v>0.31568850480303134</v>
      </c>
      <c r="F52" s="12">
        <f t="shared" si="3"/>
        <v>-1.1529992958548525</v>
      </c>
    </row>
    <row r="53" spans="1:6" x14ac:dyDescent="0.2">
      <c r="A53" s="11">
        <v>122.37119011567437</v>
      </c>
      <c r="B53" s="12">
        <v>1</v>
      </c>
      <c r="C53" s="12">
        <f t="shared" si="1"/>
        <v>3.0787243563637823E-2</v>
      </c>
      <c r="D53" s="12">
        <f t="shared" si="2"/>
        <v>3.0787243563637823E-2</v>
      </c>
      <c r="E53" s="12">
        <f t="shared" si="4"/>
        <v>0.50769620299387841</v>
      </c>
      <c r="F53" s="12">
        <f t="shared" si="3"/>
        <v>-0.67787203589489098</v>
      </c>
    </row>
    <row r="54" spans="1:6" x14ac:dyDescent="0.2">
      <c r="A54" s="11">
        <v>85.394719763180163</v>
      </c>
      <c r="B54" s="12">
        <v>1</v>
      </c>
      <c r="C54" s="12">
        <f t="shared" si="1"/>
        <v>-1.0862295336559051</v>
      </c>
      <c r="D54" s="12">
        <f t="shared" si="2"/>
        <v>-1.0862295336559051</v>
      </c>
      <c r="E54" s="12">
        <f t="shared" si="4"/>
        <v>0.25232894649972737</v>
      </c>
      <c r="F54" s="12">
        <f t="shared" si="3"/>
        <v>-1.3770216994376558</v>
      </c>
    </row>
    <row r="55" spans="1:6" x14ac:dyDescent="0.2">
      <c r="A55" s="11">
        <v>101.47427316611508</v>
      </c>
      <c r="B55" s="12">
        <v>0</v>
      </c>
      <c r="C55" s="12">
        <f t="shared" si="1"/>
        <v>-0.60048465995504463</v>
      </c>
      <c r="D55" s="12">
        <f t="shared" si="2"/>
        <v>-0.60048465995504463</v>
      </c>
      <c r="E55" s="12">
        <f t="shared" si="4"/>
        <v>0.35423281904374648</v>
      </c>
      <c r="F55" s="12">
        <f t="shared" si="3"/>
        <v>-0.43731624115609419</v>
      </c>
    </row>
    <row r="56" spans="1:6" x14ac:dyDescent="0.2">
      <c r="A56" s="11">
        <v>122.63729783517847</v>
      </c>
      <c r="B56" s="12">
        <v>0</v>
      </c>
      <c r="C56" s="12">
        <f t="shared" si="1"/>
        <v>3.8826052687388479E-2</v>
      </c>
      <c r="D56" s="12">
        <f t="shared" si="2"/>
        <v>3.8826052687388479E-2</v>
      </c>
      <c r="E56" s="12">
        <f t="shared" si="4"/>
        <v>0.50970529400535458</v>
      </c>
      <c r="F56" s="12">
        <f t="shared" si="3"/>
        <v>-0.71274862786509985</v>
      </c>
    </row>
    <row r="57" spans="1:6" x14ac:dyDescent="0.2">
      <c r="A57" s="11">
        <v>186.90187493173806</v>
      </c>
      <c r="B57" s="12">
        <v>0</v>
      </c>
      <c r="C57" s="12">
        <f t="shared" si="1"/>
        <v>1.9801852498594812</v>
      </c>
      <c r="D57" s="12">
        <f t="shared" si="2"/>
        <v>1.9801852498594812</v>
      </c>
      <c r="E57" s="12">
        <f t="shared" si="4"/>
        <v>0.87870090846498305</v>
      </c>
      <c r="F57" s="12">
        <f t="shared" si="3"/>
        <v>-2.1094959524664691</v>
      </c>
    </row>
    <row r="58" spans="1:6" x14ac:dyDescent="0.2">
      <c r="A58" s="11">
        <v>91.177506029600437</v>
      </c>
      <c r="B58" s="12">
        <v>0</v>
      </c>
      <c r="C58" s="12">
        <f t="shared" si="1"/>
        <v>-0.91153819029380134</v>
      </c>
      <c r="D58" s="12">
        <f t="shared" si="2"/>
        <v>-0.91153819029380134</v>
      </c>
      <c r="E58" s="12">
        <f t="shared" si="4"/>
        <v>0.28668517909135166</v>
      </c>
      <c r="F58" s="12">
        <f t="shared" si="3"/>
        <v>-0.33783241196833036</v>
      </c>
    </row>
    <row r="59" spans="1:6" x14ac:dyDescent="0.2">
      <c r="A59" s="11">
        <v>80.328928324692498</v>
      </c>
      <c r="B59" s="12">
        <v>0</v>
      </c>
      <c r="C59" s="12">
        <f t="shared" si="1"/>
        <v>-1.239261285273705</v>
      </c>
      <c r="D59" s="12">
        <f t="shared" si="2"/>
        <v>-1.239261285273705</v>
      </c>
      <c r="E59" s="12">
        <f t="shared" si="4"/>
        <v>0.22456459589567215</v>
      </c>
      <c r="F59" s="12">
        <f t="shared" si="3"/>
        <v>-0.25433059563840626</v>
      </c>
    </row>
    <row r="60" spans="1:6" x14ac:dyDescent="0.2">
      <c r="A60" s="11">
        <v>104.15224331375701</v>
      </c>
      <c r="B60" s="12">
        <v>0</v>
      </c>
      <c r="C60" s="12">
        <f t="shared" si="1"/>
        <v>-0.51958625198660124</v>
      </c>
      <c r="D60" s="12">
        <f t="shared" si="2"/>
        <v>-0.51958625198660124</v>
      </c>
      <c r="E60" s="12">
        <f t="shared" si="4"/>
        <v>0.37294898689888428</v>
      </c>
      <c r="F60" s="12">
        <f t="shared" si="3"/>
        <v>-0.46672738105097095</v>
      </c>
    </row>
    <row r="61" spans="1:6" x14ac:dyDescent="0.2">
      <c r="A61" s="11">
        <v>61.448870514497841</v>
      </c>
      <c r="B61" s="12">
        <v>0</v>
      </c>
      <c r="C61" s="12">
        <f t="shared" si="1"/>
        <v>-1.8096061864451536</v>
      </c>
      <c r="D61" s="12">
        <f t="shared" si="2"/>
        <v>-1.8096061864451536</v>
      </c>
      <c r="E61" s="12">
        <f t="shared" si="4"/>
        <v>0.14068572839981008</v>
      </c>
      <c r="F61" s="12">
        <f t="shared" si="3"/>
        <v>-0.15162056639846885</v>
      </c>
    </row>
    <row r="62" spans="1:6" x14ac:dyDescent="0.2">
      <c r="A62" s="11">
        <v>66.296972905056123</v>
      </c>
      <c r="B62" s="12">
        <v>0</v>
      </c>
      <c r="C62" s="12">
        <f t="shared" si="1"/>
        <v>-1.6631505713930133</v>
      </c>
      <c r="D62" s="12">
        <f t="shared" si="2"/>
        <v>-1.6631505713930133</v>
      </c>
      <c r="E62" s="12">
        <f t="shared" si="4"/>
        <v>0.15933952343938362</v>
      </c>
      <c r="F62" s="12">
        <f t="shared" si="3"/>
        <v>-0.17356741448244806</v>
      </c>
    </row>
    <row r="63" spans="1:6" x14ac:dyDescent="0.2">
      <c r="A63" s="11">
        <v>201.32558908172635</v>
      </c>
      <c r="B63" s="12">
        <v>1</v>
      </c>
      <c r="C63" s="12">
        <f t="shared" si="1"/>
        <v>2.4159091180861054</v>
      </c>
      <c r="D63" s="12">
        <f t="shared" si="2"/>
        <v>2.4159091180861054</v>
      </c>
      <c r="E63" s="12">
        <f t="shared" si="4"/>
        <v>0.91803243620996333</v>
      </c>
      <c r="F63" s="12">
        <f t="shared" si="3"/>
        <v>-8.5522555423810626E-2</v>
      </c>
    </row>
    <row r="64" spans="1:6" x14ac:dyDescent="0.2">
      <c r="A64" s="11">
        <v>103.55183858214571</v>
      </c>
      <c r="B64" s="12">
        <v>1</v>
      </c>
      <c r="C64" s="12">
        <f t="shared" si="1"/>
        <v>-0.53772379058718833</v>
      </c>
      <c r="D64" s="12">
        <f t="shared" si="2"/>
        <v>-0.53772379058718833</v>
      </c>
      <c r="E64" s="12">
        <f t="shared" si="4"/>
        <v>0.36871724527351624</v>
      </c>
      <c r="F64" s="12">
        <f t="shared" si="3"/>
        <v>-0.99772520165030887</v>
      </c>
    </row>
    <row r="65" spans="1:6" x14ac:dyDescent="0.2">
      <c r="A65" s="11">
        <v>113.75907243491812</v>
      </c>
      <c r="B65" s="12">
        <v>1</v>
      </c>
      <c r="C65" s="12">
        <f t="shared" si="1"/>
        <v>-0.22937495810374964</v>
      </c>
      <c r="D65" s="12">
        <f t="shared" si="2"/>
        <v>-0.22937495810374964</v>
      </c>
      <c r="E65" s="12">
        <f t="shared" si="4"/>
        <v>0.44290636292840285</v>
      </c>
      <c r="F65" s="12">
        <f t="shared" si="3"/>
        <v>-0.81439690164364442</v>
      </c>
    </row>
    <row r="66" spans="1:6" x14ac:dyDescent="0.2">
      <c r="A66" s="11">
        <v>100.7228296321605</v>
      </c>
      <c r="B66" s="12">
        <v>1</v>
      </c>
      <c r="C66" s="12">
        <f t="shared" si="1"/>
        <v>-0.62318490761412937</v>
      </c>
      <c r="D66" s="12">
        <f t="shared" si="2"/>
        <v>-0.62318490761412937</v>
      </c>
      <c r="E66" s="12">
        <f t="shared" ref="E66:E97" si="5">1/(1+EXP(-D66))</f>
        <v>0.34905744091513496</v>
      </c>
      <c r="F66" s="12">
        <f t="shared" si="3"/>
        <v>-1.0525187831733049</v>
      </c>
    </row>
    <row r="67" spans="1:6" x14ac:dyDescent="0.2">
      <c r="A67" s="11">
        <v>152.33321187860483</v>
      </c>
      <c r="B67" s="12">
        <v>0</v>
      </c>
      <c r="C67" s="12">
        <f t="shared" ref="C67:C130" si="6">$I$2+$I$3*A67</f>
        <v>0.93590557069333524</v>
      </c>
      <c r="D67" s="12">
        <f t="shared" ref="D67:D130" si="7">MIN(MAX(C67,-35),35)</f>
        <v>0.93590557069333524</v>
      </c>
      <c r="E67" s="12">
        <f t="shared" si="5"/>
        <v>0.71827186032555812</v>
      </c>
      <c r="F67" s="12">
        <f t="shared" ref="F67:F130" si="8">B67*LN(E67)+(1-B67)*LN(1-E67)</f>
        <v>-1.266812716740682</v>
      </c>
    </row>
    <row r="68" spans="1:6" x14ac:dyDescent="0.2">
      <c r="A68" s="11">
        <v>148.45550587714155</v>
      </c>
      <c r="B68" s="12">
        <v>0</v>
      </c>
      <c r="C68" s="12">
        <f t="shared" si="6"/>
        <v>0.81876451803287686</v>
      </c>
      <c r="D68" s="12">
        <f t="shared" si="7"/>
        <v>0.81876451803287686</v>
      </c>
      <c r="E68" s="12">
        <f t="shared" si="5"/>
        <v>0.69397401866087194</v>
      </c>
      <c r="F68" s="12">
        <f t="shared" si="8"/>
        <v>-1.1840852742970756</v>
      </c>
    </row>
    <row r="69" spans="1:6" x14ac:dyDescent="0.2">
      <c r="A69" s="11">
        <v>113.13187406889911</v>
      </c>
      <c r="B69" s="12">
        <v>0</v>
      </c>
      <c r="C69" s="12">
        <f t="shared" si="6"/>
        <v>-0.24832190168190182</v>
      </c>
      <c r="D69" s="12">
        <f t="shared" si="7"/>
        <v>-0.24832190168190182</v>
      </c>
      <c r="E69" s="12">
        <f t="shared" si="5"/>
        <v>0.4382365793076114</v>
      </c>
      <c r="F69" s="12">
        <f t="shared" si="8"/>
        <v>-0.57667447733890553</v>
      </c>
    </row>
    <row r="70" spans="1:6" x14ac:dyDescent="0.2">
      <c r="A70" s="11">
        <v>140.22602741308125</v>
      </c>
      <c r="B70" s="12">
        <v>1</v>
      </c>
      <c r="C70" s="12">
        <f t="shared" si="6"/>
        <v>0.57016140842043672</v>
      </c>
      <c r="D70" s="12">
        <f t="shared" si="7"/>
        <v>0.57016140842043672</v>
      </c>
      <c r="E70" s="12">
        <f t="shared" si="5"/>
        <v>0.63880041846526336</v>
      </c>
      <c r="F70" s="12">
        <f t="shared" si="8"/>
        <v>-0.44816320756124478</v>
      </c>
    </row>
    <row r="71" spans="1:6" x14ac:dyDescent="0.2">
      <c r="A71" s="11">
        <v>83.336818149832425</v>
      </c>
      <c r="B71" s="12">
        <v>0</v>
      </c>
      <c r="C71" s="12">
        <f t="shared" si="6"/>
        <v>-1.1483963820885199</v>
      </c>
      <c r="D71" s="12">
        <f t="shared" si="7"/>
        <v>-1.1483963820885199</v>
      </c>
      <c r="E71" s="12">
        <f t="shared" si="5"/>
        <v>0.24078211229475704</v>
      </c>
      <c r="F71" s="12">
        <f t="shared" si="8"/>
        <v>-0.27546647070839231</v>
      </c>
    </row>
    <row r="72" spans="1:6" x14ac:dyDescent="0.2">
      <c r="A72" s="11">
        <v>65.923812780640233</v>
      </c>
      <c r="B72" s="12">
        <v>0</v>
      </c>
      <c r="C72" s="12">
        <f t="shared" si="6"/>
        <v>-1.6744233109376021</v>
      </c>
      <c r="D72" s="12">
        <f t="shared" si="7"/>
        <v>-1.6744233109376021</v>
      </c>
      <c r="E72" s="12">
        <f t="shared" si="5"/>
        <v>0.1578353273284348</v>
      </c>
      <c r="F72" s="12">
        <f t="shared" si="8"/>
        <v>-0.17177971061762487</v>
      </c>
    </row>
    <row r="73" spans="1:6" x14ac:dyDescent="0.2">
      <c r="A73" s="11">
        <v>114.11712250830843</v>
      </c>
      <c r="B73" s="12">
        <v>0</v>
      </c>
      <c r="C73" s="12">
        <f t="shared" si="6"/>
        <v>-0.21855867587753997</v>
      </c>
      <c r="D73" s="12">
        <f t="shared" si="7"/>
        <v>-0.21855867587753997</v>
      </c>
      <c r="E73" s="12">
        <f t="shared" si="5"/>
        <v>0.44557679889789625</v>
      </c>
      <c r="F73" s="12">
        <f t="shared" si="8"/>
        <v>-0.58982698295232117</v>
      </c>
    </row>
    <row r="74" spans="1:6" x14ac:dyDescent="0.2">
      <c r="A74" s="11">
        <v>97.546320277301874</v>
      </c>
      <c r="B74" s="12">
        <v>0</v>
      </c>
      <c r="C74" s="12">
        <f t="shared" si="6"/>
        <v>-0.71914361347618216</v>
      </c>
      <c r="D74" s="12">
        <f t="shared" si="7"/>
        <v>-0.71914361347618216</v>
      </c>
      <c r="E74" s="12">
        <f t="shared" si="5"/>
        <v>0.32758159295182521</v>
      </c>
      <c r="F74" s="12">
        <f t="shared" si="8"/>
        <v>-0.39687450267636243</v>
      </c>
    </row>
    <row r="75" spans="1:6" x14ac:dyDescent="0.2">
      <c r="A75" s="11">
        <v>92.735440727183786</v>
      </c>
      <c r="B75" s="12">
        <v>1</v>
      </c>
      <c r="C75" s="12">
        <f t="shared" si="6"/>
        <v>-0.86447476919320776</v>
      </c>
      <c r="D75" s="12">
        <f t="shared" si="7"/>
        <v>-0.86447476919320776</v>
      </c>
      <c r="E75" s="12">
        <f t="shared" si="5"/>
        <v>0.29640528674652489</v>
      </c>
      <c r="F75" s="12">
        <f t="shared" si="8"/>
        <v>-1.216027549192537</v>
      </c>
    </row>
    <row r="76" spans="1:6" x14ac:dyDescent="0.2">
      <c r="A76" s="11">
        <v>211.08689434898844</v>
      </c>
      <c r="B76" s="12">
        <v>0</v>
      </c>
      <c r="C76" s="12">
        <f t="shared" si="6"/>
        <v>2.710786959241589</v>
      </c>
      <c r="D76" s="12">
        <f t="shared" si="7"/>
        <v>2.710786959241589</v>
      </c>
      <c r="E76" s="12">
        <f t="shared" si="5"/>
        <v>0.93766016505157035</v>
      </c>
      <c r="F76" s="12">
        <f t="shared" si="8"/>
        <v>-2.7751546522494404</v>
      </c>
    </row>
    <row r="77" spans="1:6" x14ac:dyDescent="0.2">
      <c r="A77" s="11">
        <v>122.74439245195448</v>
      </c>
      <c r="B77" s="12">
        <v>1</v>
      </c>
      <c r="C77" s="12">
        <f t="shared" si="6"/>
        <v>4.2061258280250868E-2</v>
      </c>
      <c r="D77" s="12">
        <f t="shared" si="7"/>
        <v>4.2061258280250868E-2</v>
      </c>
      <c r="E77" s="12">
        <f t="shared" si="5"/>
        <v>0.51051376458069775</v>
      </c>
      <c r="F77" s="12">
        <f t="shared" si="8"/>
        <v>-0.67233767880124773</v>
      </c>
    </row>
    <row r="78" spans="1:6" x14ac:dyDescent="0.2">
      <c r="A78" s="11">
        <v>91.258185728616667</v>
      </c>
      <c r="B78" s="12">
        <v>1</v>
      </c>
      <c r="C78" s="12">
        <f t="shared" si="6"/>
        <v>-0.90910094908275463</v>
      </c>
      <c r="D78" s="12">
        <f t="shared" si="7"/>
        <v>-0.90910094908275463</v>
      </c>
      <c r="E78" s="12">
        <f t="shared" si="5"/>
        <v>0.28718384609856268</v>
      </c>
      <c r="F78" s="12">
        <f t="shared" si="8"/>
        <v>-1.2476326895648644</v>
      </c>
    </row>
    <row r="79" spans="1:6" x14ac:dyDescent="0.2">
      <c r="A79" s="11">
        <v>207.49139228742769</v>
      </c>
      <c r="B79" s="12">
        <v>1</v>
      </c>
      <c r="C79" s="12">
        <f t="shared" si="6"/>
        <v>2.6021709640694075</v>
      </c>
      <c r="D79" s="12">
        <f t="shared" si="7"/>
        <v>2.6021709640694075</v>
      </c>
      <c r="E79" s="12">
        <f t="shared" si="5"/>
        <v>0.93100116858751425</v>
      </c>
      <c r="F79" s="12">
        <f t="shared" si="8"/>
        <v>-7.1494746509816659E-2</v>
      </c>
    </row>
    <row r="80" spans="1:6" x14ac:dyDescent="0.2">
      <c r="A80" s="11">
        <v>149.75719318202692</v>
      </c>
      <c r="B80" s="12">
        <v>1</v>
      </c>
      <c r="C80" s="12">
        <f t="shared" si="6"/>
        <v>0.85808699917804088</v>
      </c>
      <c r="D80" s="12">
        <f t="shared" si="7"/>
        <v>0.85808699917804088</v>
      </c>
      <c r="E80" s="12">
        <f t="shared" si="5"/>
        <v>0.70226081875766577</v>
      </c>
      <c r="F80" s="12">
        <f t="shared" si="8"/>
        <v>-0.3534504072671602</v>
      </c>
    </row>
    <row r="81" spans="1:6" x14ac:dyDescent="0.2">
      <c r="A81" s="11">
        <v>154.43216458558086</v>
      </c>
      <c r="B81" s="12">
        <v>0</v>
      </c>
      <c r="C81" s="12">
        <f t="shared" si="6"/>
        <v>0.99931252560092965</v>
      </c>
      <c r="D81" s="12">
        <f t="shared" si="7"/>
        <v>0.99931252560092965</v>
      </c>
      <c r="E81" s="12">
        <f t="shared" si="5"/>
        <v>0.73092339149062169</v>
      </c>
      <c r="F81" s="12">
        <f t="shared" si="8"/>
        <v>-1.3127591499275828</v>
      </c>
    </row>
    <row r="82" spans="1:6" x14ac:dyDescent="0.2">
      <c r="A82" s="11">
        <v>167.4688748139165</v>
      </c>
      <c r="B82" s="12">
        <v>1</v>
      </c>
      <c r="C82" s="12">
        <f t="shared" si="6"/>
        <v>1.3931365955021349</v>
      </c>
      <c r="D82" s="12">
        <f t="shared" si="7"/>
        <v>1.3931365955021349</v>
      </c>
      <c r="E82" s="12">
        <f t="shared" si="5"/>
        <v>0.80109251067466813</v>
      </c>
      <c r="F82" s="12">
        <f t="shared" si="8"/>
        <v>-0.22177884460682826</v>
      </c>
    </row>
    <row r="83" spans="1:6" x14ac:dyDescent="0.2">
      <c r="A83" s="11">
        <v>125.01272635020754</v>
      </c>
      <c r="B83" s="12">
        <v>1</v>
      </c>
      <c r="C83" s="12">
        <f t="shared" si="6"/>
        <v>0.11058502478717402</v>
      </c>
      <c r="D83" s="12">
        <f t="shared" si="7"/>
        <v>0.11058502478717402</v>
      </c>
      <c r="E83" s="12">
        <f t="shared" si="5"/>
        <v>0.52761811665943747</v>
      </c>
      <c r="F83" s="12">
        <f t="shared" si="8"/>
        <v>-0.6393825208599766</v>
      </c>
    </row>
    <row r="84" spans="1:6" x14ac:dyDescent="0.2">
      <c r="A84" s="11">
        <v>86.168107780320881</v>
      </c>
      <c r="B84" s="12">
        <v>0</v>
      </c>
      <c r="C84" s="12">
        <f t="shared" si="6"/>
        <v>-1.0628663683182902</v>
      </c>
      <c r="D84" s="12">
        <f t="shared" si="7"/>
        <v>-1.0628663683182902</v>
      </c>
      <c r="E84" s="12">
        <f t="shared" si="5"/>
        <v>0.25676206914597688</v>
      </c>
      <c r="F84" s="12">
        <f t="shared" si="8"/>
        <v>-0.29673905557546632</v>
      </c>
    </row>
    <row r="85" spans="1:6" x14ac:dyDescent="0.2">
      <c r="A85" s="11">
        <v>82.62162528436744</v>
      </c>
      <c r="B85" s="12">
        <v>0</v>
      </c>
      <c r="C85" s="12">
        <f t="shared" si="6"/>
        <v>-1.1700015386125586</v>
      </c>
      <c r="D85" s="12">
        <f t="shared" si="7"/>
        <v>-1.1700015386125586</v>
      </c>
      <c r="E85" s="12">
        <f t="shared" si="5"/>
        <v>0.23685470616180468</v>
      </c>
      <c r="F85" s="12">
        <f t="shared" si="8"/>
        <v>-0.27030684139859323</v>
      </c>
    </row>
    <row r="86" spans="1:6" x14ac:dyDescent="0.2">
      <c r="A86" s="11">
        <v>90.949664687710282</v>
      </c>
      <c r="B86" s="12">
        <v>0</v>
      </c>
      <c r="C86" s="12">
        <f t="shared" si="6"/>
        <v>-0.91842101602079396</v>
      </c>
      <c r="D86" s="12">
        <f t="shared" si="7"/>
        <v>-0.91842101602079396</v>
      </c>
      <c r="E86" s="12">
        <f t="shared" si="5"/>
        <v>0.28527973238097876</v>
      </c>
      <c r="F86" s="12">
        <f t="shared" si="8"/>
        <v>-0.33586404693942784</v>
      </c>
    </row>
    <row r="87" spans="1:6" x14ac:dyDescent="0.2">
      <c r="A87" s="11">
        <v>142.77979454157159</v>
      </c>
      <c r="B87" s="12">
        <v>1</v>
      </c>
      <c r="C87" s="12">
        <f t="shared" si="6"/>
        <v>0.64730778557439006</v>
      </c>
      <c r="D87" s="12">
        <f t="shared" si="7"/>
        <v>0.64730778557439006</v>
      </c>
      <c r="E87" s="12">
        <f t="shared" si="5"/>
        <v>0.65640352211472353</v>
      </c>
      <c r="F87" s="12">
        <f t="shared" si="8"/>
        <v>-0.42097955397510728</v>
      </c>
    </row>
    <row r="88" spans="1:6" x14ac:dyDescent="0.2">
      <c r="A88" s="11">
        <v>186.08178791424118</v>
      </c>
      <c r="B88" s="12">
        <v>1</v>
      </c>
      <c r="C88" s="12">
        <f t="shared" si="6"/>
        <v>1.9554113612597499</v>
      </c>
      <c r="D88" s="12">
        <f t="shared" si="7"/>
        <v>1.9554113612597499</v>
      </c>
      <c r="E88" s="12">
        <f t="shared" si="5"/>
        <v>0.87603549786322654</v>
      </c>
      <c r="F88" s="12">
        <f t="shared" si="8"/>
        <v>-0.13234866619185087</v>
      </c>
    </row>
    <row r="89" spans="1:6" x14ac:dyDescent="0.2">
      <c r="A89" s="11">
        <v>86.26491519007746</v>
      </c>
      <c r="B89" s="12">
        <v>0</v>
      </c>
      <c r="C89" s="12">
        <f t="shared" si="6"/>
        <v>-1.0599419274555895</v>
      </c>
      <c r="D89" s="12">
        <f t="shared" si="7"/>
        <v>-1.0599419274555895</v>
      </c>
      <c r="E89" s="12">
        <f t="shared" si="5"/>
        <v>0.25732055259240694</v>
      </c>
      <c r="F89" s="12">
        <f t="shared" si="8"/>
        <v>-0.29749075749496512</v>
      </c>
    </row>
    <row r="90" spans="1:6" x14ac:dyDescent="0.2">
      <c r="A90" s="11">
        <v>399.67041743410169</v>
      </c>
      <c r="B90" s="12">
        <v>1</v>
      </c>
      <c r="C90" s="12">
        <f t="shared" si="6"/>
        <v>8.4076789877429334</v>
      </c>
      <c r="D90" s="12">
        <f t="shared" si="7"/>
        <v>8.4076789877429334</v>
      </c>
      <c r="E90" s="12">
        <f t="shared" si="5"/>
        <v>0.99977690259988228</v>
      </c>
      <c r="F90" s="12">
        <f t="shared" si="8"/>
        <v>-2.231222900446793E-4</v>
      </c>
    </row>
    <row r="91" spans="1:6" x14ac:dyDescent="0.2">
      <c r="A91" s="11">
        <v>127.03928258257993</v>
      </c>
      <c r="B91" s="12">
        <v>1</v>
      </c>
      <c r="C91" s="12">
        <f t="shared" si="6"/>
        <v>0.17180496519682098</v>
      </c>
      <c r="D91" s="12">
        <f t="shared" si="7"/>
        <v>0.17180496519682098</v>
      </c>
      <c r="E91" s="12">
        <f t="shared" si="5"/>
        <v>0.54284590309175951</v>
      </c>
      <c r="F91" s="12">
        <f t="shared" si="8"/>
        <v>-0.61092978736829051</v>
      </c>
    </row>
    <row r="92" spans="1:6" x14ac:dyDescent="0.2">
      <c r="A92" s="11">
        <v>183.1839794272145</v>
      </c>
      <c r="B92" s="12">
        <v>1</v>
      </c>
      <c r="C92" s="12">
        <f t="shared" si="6"/>
        <v>1.8678718890948618</v>
      </c>
      <c r="D92" s="12">
        <f t="shared" si="7"/>
        <v>1.8678718890948618</v>
      </c>
      <c r="E92" s="12">
        <f t="shared" si="5"/>
        <v>0.8662118452154336</v>
      </c>
      <c r="F92" s="12">
        <f t="shared" si="8"/>
        <v>-0.14362577537542379</v>
      </c>
    </row>
    <row r="93" spans="1:6" x14ac:dyDescent="0.2">
      <c r="A93" s="11">
        <v>130.41348630390866</v>
      </c>
      <c r="B93" s="12">
        <v>0</v>
      </c>
      <c r="C93" s="12">
        <f t="shared" si="6"/>
        <v>0.27373579122079761</v>
      </c>
      <c r="D93" s="12">
        <f t="shared" si="7"/>
        <v>0.27373579122079761</v>
      </c>
      <c r="E93" s="12">
        <f t="shared" si="5"/>
        <v>0.56800980538081425</v>
      </c>
      <c r="F93" s="12">
        <f t="shared" si="8"/>
        <v>-0.83935238863639583</v>
      </c>
    </row>
    <row r="94" spans="1:6" x14ac:dyDescent="0.2">
      <c r="A94" s="11">
        <v>145.16394612892822</v>
      </c>
      <c r="B94" s="12">
        <v>1</v>
      </c>
      <c r="C94" s="12">
        <f t="shared" si="6"/>
        <v>0.71933027168851726</v>
      </c>
      <c r="D94" s="12">
        <f t="shared" si="7"/>
        <v>0.71933027168851726</v>
      </c>
      <c r="E94" s="12">
        <f t="shared" si="5"/>
        <v>0.67245952128262165</v>
      </c>
      <c r="F94" s="12">
        <f t="shared" si="8"/>
        <v>-0.39681336071902407</v>
      </c>
    </row>
    <row r="95" spans="1:6" x14ac:dyDescent="0.2">
      <c r="A95" s="11">
        <v>69.258998101098967</v>
      </c>
      <c r="B95" s="12">
        <v>0</v>
      </c>
      <c r="C95" s="12">
        <f t="shared" si="6"/>
        <v>-1.5736711860707824</v>
      </c>
      <c r="D95" s="12">
        <f t="shared" si="7"/>
        <v>-1.5736711860707824</v>
      </c>
      <c r="E95" s="12">
        <f t="shared" si="5"/>
        <v>0.17169366474755715</v>
      </c>
      <c r="F95" s="12">
        <f t="shared" si="8"/>
        <v>-0.18837222290729755</v>
      </c>
    </row>
    <row r="96" spans="1:6" x14ac:dyDescent="0.2">
      <c r="A96" s="11">
        <v>95.441018197711742</v>
      </c>
      <c r="B96" s="12">
        <v>0</v>
      </c>
      <c r="C96" s="12">
        <f t="shared" si="6"/>
        <v>-0.78274237565113225</v>
      </c>
      <c r="D96" s="12">
        <f t="shared" si="7"/>
        <v>-0.78274237565113225</v>
      </c>
      <c r="E96" s="12">
        <f t="shared" si="5"/>
        <v>0.31372914250102951</v>
      </c>
      <c r="F96" s="12">
        <f t="shared" si="8"/>
        <v>-0.37648289317914529</v>
      </c>
    </row>
    <row r="97" spans="1:6" x14ac:dyDescent="0.2">
      <c r="A97" s="11">
        <v>97.052206177531346</v>
      </c>
      <c r="B97" s="12">
        <v>1</v>
      </c>
      <c r="C97" s="12">
        <f t="shared" si="6"/>
        <v>-0.73407023394706172</v>
      </c>
      <c r="D97" s="12">
        <f t="shared" si="7"/>
        <v>-0.73407023394706172</v>
      </c>
      <c r="E97" s="12">
        <f t="shared" si="5"/>
        <v>0.32430217887378016</v>
      </c>
      <c r="F97" s="12">
        <f t="shared" si="8"/>
        <v>-1.1260795469933773</v>
      </c>
    </row>
    <row r="98" spans="1:6" x14ac:dyDescent="0.2">
      <c r="A98" s="11">
        <v>146.45798142055239</v>
      </c>
      <c r="B98" s="12">
        <v>0</v>
      </c>
      <c r="C98" s="12">
        <f t="shared" si="6"/>
        <v>0.7584215942858048</v>
      </c>
      <c r="D98" s="12">
        <f t="shared" si="7"/>
        <v>0.7584215942858048</v>
      </c>
      <c r="E98" s="12">
        <f t="shared" ref="E98:E129" si="9">1/(1+EXP(-D98))</f>
        <v>0.68101094677347174</v>
      </c>
      <c r="F98" s="12">
        <f t="shared" si="8"/>
        <v>-1.1425984926903967</v>
      </c>
    </row>
    <row r="99" spans="1:6" x14ac:dyDescent="0.2">
      <c r="A99" s="11">
        <v>125.46538850657734</v>
      </c>
      <c r="B99" s="12">
        <v>0</v>
      </c>
      <c r="C99" s="12">
        <f t="shared" si="6"/>
        <v>0.124259429571008</v>
      </c>
      <c r="D99" s="12">
        <f t="shared" si="7"/>
        <v>0.124259429571008</v>
      </c>
      <c r="E99" s="12">
        <f t="shared" si="9"/>
        <v>0.53102494784646015</v>
      </c>
      <c r="F99" s="12">
        <f t="shared" si="8"/>
        <v>-0.75720570565316647</v>
      </c>
    </row>
    <row r="100" spans="1:6" x14ac:dyDescent="0.2">
      <c r="A100" s="11">
        <v>168.24044140983762</v>
      </c>
      <c r="B100" s="12">
        <v>0</v>
      </c>
      <c r="C100" s="12">
        <f t="shared" si="6"/>
        <v>1.4164447377928964</v>
      </c>
      <c r="D100" s="12">
        <f t="shared" si="7"/>
        <v>1.4164447377928964</v>
      </c>
      <c r="E100" s="12">
        <f t="shared" si="9"/>
        <v>0.80478045834946388</v>
      </c>
      <c r="F100" s="12">
        <f t="shared" si="8"/>
        <v>-1.6336304990992763</v>
      </c>
    </row>
    <row r="101" spans="1:6" x14ac:dyDescent="0.2">
      <c r="A101" s="11">
        <v>91.015806401421244</v>
      </c>
      <c r="B101" s="12">
        <v>0</v>
      </c>
      <c r="C101" s="12">
        <f t="shared" si="6"/>
        <v>-0.91642295067856683</v>
      </c>
      <c r="D101" s="12">
        <f t="shared" si="7"/>
        <v>-0.91642295067856683</v>
      </c>
      <c r="E101" s="12">
        <f t="shared" si="9"/>
        <v>0.28568730304934231</v>
      </c>
      <c r="F101" s="12">
        <f t="shared" si="8"/>
        <v>-0.3364344616037771</v>
      </c>
    </row>
    <row r="102" spans="1:6" x14ac:dyDescent="0.2">
      <c r="A102" s="11">
        <v>55.62797103149888</v>
      </c>
      <c r="B102" s="12">
        <v>0</v>
      </c>
      <c r="C102" s="12">
        <f t="shared" si="6"/>
        <v>-1.9854488863847333</v>
      </c>
      <c r="D102" s="12">
        <f t="shared" si="7"/>
        <v>-1.9854488863847333</v>
      </c>
      <c r="E102" s="12">
        <f t="shared" si="9"/>
        <v>0.12073918094947378</v>
      </c>
      <c r="F102" s="12">
        <f t="shared" si="8"/>
        <v>-0.12867370284105256</v>
      </c>
    </row>
    <row r="103" spans="1:6" x14ac:dyDescent="0.2">
      <c r="A103" s="11">
        <v>179.81881714033247</v>
      </c>
      <c r="B103" s="12">
        <v>1</v>
      </c>
      <c r="C103" s="12">
        <f t="shared" si="6"/>
        <v>1.7662141944398568</v>
      </c>
      <c r="D103" s="12">
        <f t="shared" si="7"/>
        <v>1.7662141944398568</v>
      </c>
      <c r="E103" s="12">
        <f t="shared" si="9"/>
        <v>0.85398623713653554</v>
      </c>
      <c r="F103" s="12">
        <f t="shared" si="8"/>
        <v>-0.15784020108860838</v>
      </c>
    </row>
    <row r="104" spans="1:6" x14ac:dyDescent="0.2">
      <c r="A104" s="11">
        <v>56.526639990764323</v>
      </c>
      <c r="B104" s="12">
        <v>0</v>
      </c>
      <c r="C104" s="12">
        <f t="shared" si="6"/>
        <v>-1.9583011274154076</v>
      </c>
      <c r="D104" s="12">
        <f t="shared" si="7"/>
        <v>-1.9583011274154076</v>
      </c>
      <c r="E104" s="12">
        <f t="shared" si="9"/>
        <v>0.12365102218467497</v>
      </c>
      <c r="F104" s="12">
        <f t="shared" si="8"/>
        <v>-0.13199089087508314</v>
      </c>
    </row>
    <row r="105" spans="1:6" x14ac:dyDescent="0.2">
      <c r="A105" s="11">
        <v>119.23996769178009</v>
      </c>
      <c r="B105" s="12">
        <v>0</v>
      </c>
      <c r="C105" s="12">
        <f t="shared" si="6"/>
        <v>-6.3803396033740967E-2</v>
      </c>
      <c r="D105" s="12">
        <f t="shared" si="7"/>
        <v>-6.3803396033740967E-2</v>
      </c>
      <c r="E105" s="12">
        <f t="shared" si="9"/>
        <v>0.48405455994683039</v>
      </c>
      <c r="F105" s="12">
        <f t="shared" si="8"/>
        <v>-0.66175425542212096</v>
      </c>
    </row>
    <row r="106" spans="1:6" x14ac:dyDescent="0.2">
      <c r="A106" s="11">
        <v>150.72425288512147</v>
      </c>
      <c r="B106" s="12">
        <v>1</v>
      </c>
      <c r="C106" s="12">
        <f t="shared" si="6"/>
        <v>0.88730076411103376</v>
      </c>
      <c r="D106" s="12">
        <f t="shared" si="7"/>
        <v>0.88730076411103376</v>
      </c>
      <c r="E106" s="12">
        <f t="shared" si="9"/>
        <v>0.70833283111798451</v>
      </c>
      <c r="F106" s="12">
        <f t="shared" si="8"/>
        <v>-0.34484119530188512</v>
      </c>
    </row>
    <row r="107" spans="1:6" x14ac:dyDescent="0.2">
      <c r="A107" s="11">
        <v>102.13721765878195</v>
      </c>
      <c r="B107" s="12">
        <v>0</v>
      </c>
      <c r="C107" s="12">
        <f t="shared" si="6"/>
        <v>-0.5804578668724476</v>
      </c>
      <c r="D107" s="12">
        <f t="shared" si="7"/>
        <v>-0.5804578668724476</v>
      </c>
      <c r="E107" s="12">
        <f t="shared" si="9"/>
        <v>0.35882724531014493</v>
      </c>
      <c r="F107" s="12">
        <f t="shared" si="8"/>
        <v>-0.44445635027575231</v>
      </c>
    </row>
    <row r="108" spans="1:6" x14ac:dyDescent="0.2">
      <c r="A108" s="11">
        <v>175.93684098324067</v>
      </c>
      <c r="B108" s="12">
        <v>0</v>
      </c>
      <c r="C108" s="12">
        <f t="shared" si="6"/>
        <v>1.6489441452734335</v>
      </c>
      <c r="D108" s="12">
        <f t="shared" si="7"/>
        <v>1.6489441452734335</v>
      </c>
      <c r="E108" s="12">
        <f t="shared" si="9"/>
        <v>0.8387482975751368</v>
      </c>
      <c r="F108" s="12">
        <f t="shared" si="8"/>
        <v>-1.8247887656884167</v>
      </c>
    </row>
    <row r="109" spans="1:6" x14ac:dyDescent="0.2">
      <c r="A109" s="11">
        <v>144.28574066056518</v>
      </c>
      <c r="B109" s="12">
        <v>0</v>
      </c>
      <c r="C109" s="12">
        <f t="shared" si="6"/>
        <v>0.69280069131873212</v>
      </c>
      <c r="D109" s="12">
        <f t="shared" si="7"/>
        <v>0.69280069131873212</v>
      </c>
      <c r="E109" s="12">
        <f t="shared" si="9"/>
        <v>0.66658966461154801</v>
      </c>
      <c r="F109" s="12">
        <f t="shared" si="8"/>
        <v>-1.0983813091805694</v>
      </c>
    </row>
    <row r="110" spans="1:6" x14ac:dyDescent="0.2">
      <c r="A110" s="11">
        <v>301.83775043191429</v>
      </c>
      <c r="B110" s="12">
        <v>1</v>
      </c>
      <c r="C110" s="12">
        <f t="shared" si="6"/>
        <v>5.4522662790714387</v>
      </c>
      <c r="D110" s="12">
        <f t="shared" si="7"/>
        <v>5.4522662790714387</v>
      </c>
      <c r="E110" s="12">
        <f t="shared" si="9"/>
        <v>0.99573171724164955</v>
      </c>
      <c r="F110" s="12">
        <f t="shared" si="8"/>
        <v>-4.2774178806600843E-3</v>
      </c>
    </row>
    <row r="111" spans="1:6" x14ac:dyDescent="0.2">
      <c r="A111" s="11">
        <v>104.68502577557193</v>
      </c>
      <c r="B111" s="12">
        <v>1</v>
      </c>
      <c r="C111" s="12">
        <f t="shared" si="6"/>
        <v>-0.50349150463018022</v>
      </c>
      <c r="D111" s="12">
        <f t="shared" si="7"/>
        <v>-0.50349150463018022</v>
      </c>
      <c r="E111" s="12">
        <f t="shared" si="9"/>
        <v>0.37672050375784599</v>
      </c>
      <c r="F111" s="12">
        <f t="shared" si="8"/>
        <v>-0.97625173582686242</v>
      </c>
    </row>
    <row r="112" spans="1:6" x14ac:dyDescent="0.2">
      <c r="A112" s="11">
        <v>120.10723772245707</v>
      </c>
      <c r="B112" s="12">
        <v>0</v>
      </c>
      <c r="C112" s="12">
        <f t="shared" si="6"/>
        <v>-3.7604162699385046E-2</v>
      </c>
      <c r="D112" s="12">
        <f t="shared" si="7"/>
        <v>-3.7604162699385046E-2</v>
      </c>
      <c r="E112" s="12">
        <f t="shared" si="9"/>
        <v>0.49060006698171338</v>
      </c>
      <c r="F112" s="12">
        <f t="shared" si="8"/>
        <v>-0.67452184792817782</v>
      </c>
    </row>
    <row r="113" spans="1:6" x14ac:dyDescent="0.2">
      <c r="A113" s="11">
        <v>89.678804136266692</v>
      </c>
      <c r="B113" s="12">
        <v>0</v>
      </c>
      <c r="C113" s="12">
        <f t="shared" si="6"/>
        <v>-0.9568122562861916</v>
      </c>
      <c r="D113" s="12">
        <f t="shared" si="7"/>
        <v>-0.9568122562861916</v>
      </c>
      <c r="E113" s="12">
        <f t="shared" si="9"/>
        <v>0.2775168880080906</v>
      </c>
      <c r="F113" s="12">
        <f t="shared" si="8"/>
        <v>-0.32506123367439721</v>
      </c>
    </row>
    <row r="114" spans="1:6" x14ac:dyDescent="0.2">
      <c r="A114" s="11">
        <v>86.995499370999823</v>
      </c>
      <c r="B114" s="12">
        <v>0</v>
      </c>
      <c r="C114" s="12">
        <f t="shared" si="6"/>
        <v>-1.0378718169371468</v>
      </c>
      <c r="D114" s="12">
        <f t="shared" si="7"/>
        <v>-1.0378718169371468</v>
      </c>
      <c r="E114" s="12">
        <f t="shared" si="9"/>
        <v>0.26156083695663451</v>
      </c>
      <c r="F114" s="12">
        <f t="shared" si="8"/>
        <v>-0.30321655949224435</v>
      </c>
    </row>
    <row r="115" spans="1:6" x14ac:dyDescent="0.2">
      <c r="A115" s="11">
        <v>53.306256786443555</v>
      </c>
      <c r="B115" s="12">
        <v>0</v>
      </c>
      <c r="C115" s="12">
        <f t="shared" si="6"/>
        <v>-2.0555852119699978</v>
      </c>
      <c r="D115" s="12">
        <f t="shared" si="7"/>
        <v>-2.0555852119699978</v>
      </c>
      <c r="E115" s="12">
        <f t="shared" si="9"/>
        <v>0.11348924205495635</v>
      </c>
      <c r="F115" s="12">
        <f t="shared" si="8"/>
        <v>-0.12046201823970898</v>
      </c>
    </row>
    <row r="116" spans="1:6" x14ac:dyDescent="0.2">
      <c r="A116" s="11">
        <v>73.789749801846483</v>
      </c>
      <c r="B116" s="12">
        <v>1</v>
      </c>
      <c r="C116" s="12">
        <f t="shared" si="6"/>
        <v>-1.4368023715272229</v>
      </c>
      <c r="D116" s="12">
        <f t="shared" si="7"/>
        <v>-1.4368023715272229</v>
      </c>
      <c r="E116" s="12">
        <f t="shared" si="9"/>
        <v>0.19204100810476993</v>
      </c>
      <c r="F116" s="12">
        <f t="shared" si="8"/>
        <v>-1.650046345881135</v>
      </c>
    </row>
    <row r="117" spans="1:6" x14ac:dyDescent="0.2">
      <c r="A117" s="11">
        <v>75.744763906191693</v>
      </c>
      <c r="B117" s="12">
        <v>0</v>
      </c>
      <c r="C117" s="12">
        <f t="shared" si="6"/>
        <v>-1.3777436367849241</v>
      </c>
      <c r="D117" s="12">
        <f t="shared" si="7"/>
        <v>-1.3777436367849241</v>
      </c>
      <c r="E117" s="12">
        <f t="shared" si="9"/>
        <v>0.2013716260553014</v>
      </c>
      <c r="F117" s="12">
        <f t="shared" si="8"/>
        <v>-0.22485955537649088</v>
      </c>
    </row>
    <row r="118" spans="1:6" x14ac:dyDescent="0.2">
      <c r="A118" s="11">
        <v>76.371976878528045</v>
      </c>
      <c r="B118" s="12">
        <v>0</v>
      </c>
      <c r="C118" s="12">
        <f t="shared" si="6"/>
        <v>-1.358796251966671</v>
      </c>
      <c r="D118" s="12">
        <f t="shared" si="7"/>
        <v>-1.358796251966671</v>
      </c>
      <c r="E118" s="12">
        <f t="shared" si="9"/>
        <v>0.20443601253231977</v>
      </c>
      <c r="F118" s="12">
        <f t="shared" si="8"/>
        <v>-0.22870399764760801</v>
      </c>
    </row>
    <row r="119" spans="1:6" x14ac:dyDescent="0.2">
      <c r="A119" s="11">
        <v>70.016250038416914</v>
      </c>
      <c r="B119" s="12">
        <v>0</v>
      </c>
      <c r="C119" s="12">
        <f t="shared" si="6"/>
        <v>-1.5507954732052065</v>
      </c>
      <c r="D119" s="12">
        <f t="shared" si="7"/>
        <v>-1.5507954732052065</v>
      </c>
      <c r="E119" s="12">
        <f t="shared" si="9"/>
        <v>0.17497140681349052</v>
      </c>
      <c r="F119" s="12">
        <f t="shared" si="8"/>
        <v>-0.19233723484015455</v>
      </c>
    </row>
    <row r="120" spans="1:6" x14ac:dyDescent="0.2">
      <c r="A120" s="11">
        <v>293.01497342893879</v>
      </c>
      <c r="B120" s="12">
        <v>1</v>
      </c>
      <c r="C120" s="12">
        <f t="shared" si="6"/>
        <v>5.1857403007927774</v>
      </c>
      <c r="D120" s="12">
        <f t="shared" si="7"/>
        <v>5.1857403007927774</v>
      </c>
      <c r="E120" s="12">
        <f t="shared" si="9"/>
        <v>0.99443534613649742</v>
      </c>
      <c r="F120" s="12">
        <f t="shared" si="8"/>
        <v>-5.5801942277920232E-3</v>
      </c>
    </row>
    <row r="121" spans="1:6" x14ac:dyDescent="0.2">
      <c r="A121" s="11">
        <v>186.04296510674632</v>
      </c>
      <c r="B121" s="12">
        <v>1</v>
      </c>
      <c r="C121" s="12">
        <f t="shared" si="6"/>
        <v>1.9542385687542163</v>
      </c>
      <c r="D121" s="12">
        <f t="shared" si="7"/>
        <v>1.9542385687542163</v>
      </c>
      <c r="E121" s="12">
        <f t="shared" si="9"/>
        <v>0.87590807958022965</v>
      </c>
      <c r="F121" s="12">
        <f t="shared" si="8"/>
        <v>-0.13249412553753084</v>
      </c>
    </row>
    <row r="122" spans="1:6" x14ac:dyDescent="0.2">
      <c r="A122" s="11">
        <v>158.33071775398614</v>
      </c>
      <c r="B122" s="12">
        <v>0</v>
      </c>
      <c r="C122" s="12">
        <f t="shared" si="6"/>
        <v>1.1170833472742148</v>
      </c>
      <c r="D122" s="12">
        <f t="shared" si="7"/>
        <v>1.1170833472742148</v>
      </c>
      <c r="E122" s="12">
        <f t="shared" si="9"/>
        <v>0.75344730662584758</v>
      </c>
      <c r="F122" s="12">
        <f t="shared" si="8"/>
        <v>-1.4001795421203937</v>
      </c>
    </row>
    <row r="123" spans="1:6" x14ac:dyDescent="0.2">
      <c r="A123" s="11">
        <v>160.3762671677415</v>
      </c>
      <c r="B123" s="12">
        <v>1</v>
      </c>
      <c r="C123" s="12">
        <f t="shared" si="6"/>
        <v>1.1788770499184746</v>
      </c>
      <c r="D123" s="12">
        <f t="shared" si="7"/>
        <v>1.1788770499184746</v>
      </c>
      <c r="E123" s="12">
        <f t="shared" si="9"/>
        <v>0.76474583428124676</v>
      </c>
      <c r="F123" s="12">
        <f t="shared" si="8"/>
        <v>-0.26821174313007023</v>
      </c>
    </row>
    <row r="124" spans="1:6" x14ac:dyDescent="0.2">
      <c r="A124" s="11">
        <v>90.575156155142423</v>
      </c>
      <c r="B124" s="12">
        <v>0</v>
      </c>
      <c r="C124" s="12">
        <f t="shared" si="6"/>
        <v>-0.92973448942975434</v>
      </c>
      <c r="D124" s="12">
        <f t="shared" si="7"/>
        <v>-0.92973448942975434</v>
      </c>
      <c r="E124" s="12">
        <f t="shared" si="9"/>
        <v>0.28297858395006587</v>
      </c>
      <c r="F124" s="12">
        <f t="shared" si="8"/>
        <v>-0.33264956986075533</v>
      </c>
    </row>
    <row r="125" spans="1:6" x14ac:dyDescent="0.2">
      <c r="A125" s="11">
        <v>68.693959554274201</v>
      </c>
      <c r="B125" s="12">
        <v>0</v>
      </c>
      <c r="C125" s="12">
        <f t="shared" si="6"/>
        <v>-1.5907403527749659</v>
      </c>
      <c r="D125" s="12">
        <f t="shared" si="7"/>
        <v>-1.5907403527749659</v>
      </c>
      <c r="E125" s="12">
        <f t="shared" si="9"/>
        <v>0.16927975998130601</v>
      </c>
      <c r="F125" s="12">
        <f t="shared" si="8"/>
        <v>-0.18546219541805045</v>
      </c>
    </row>
    <row r="126" spans="1:6" x14ac:dyDescent="0.2">
      <c r="A126" s="11">
        <v>91.662128499888695</v>
      </c>
      <c r="B126" s="12">
        <v>1</v>
      </c>
      <c r="C126" s="12">
        <f t="shared" si="6"/>
        <v>-0.89689830106778601</v>
      </c>
      <c r="D126" s="12">
        <f t="shared" si="7"/>
        <v>-0.89689830106778601</v>
      </c>
      <c r="E126" s="12">
        <f t="shared" si="9"/>
        <v>0.2896883142722782</v>
      </c>
      <c r="F126" s="12">
        <f t="shared" si="8"/>
        <v>-1.2389497123615225</v>
      </c>
    </row>
    <row r="127" spans="1:6" x14ac:dyDescent="0.2">
      <c r="A127" s="11">
        <v>116.30615648887714</v>
      </c>
      <c r="B127" s="12">
        <v>1</v>
      </c>
      <c r="C127" s="12">
        <f t="shared" si="6"/>
        <v>-0.15243046896949508</v>
      </c>
      <c r="D127" s="12">
        <f t="shared" si="7"/>
        <v>-0.15243046896949508</v>
      </c>
      <c r="E127" s="12">
        <f t="shared" si="9"/>
        <v>0.46196599774348823</v>
      </c>
      <c r="F127" s="12">
        <f t="shared" si="8"/>
        <v>-0.77226398856667844</v>
      </c>
    </row>
    <row r="128" spans="1:6" x14ac:dyDescent="0.2">
      <c r="A128" s="11">
        <v>116.02620999930872</v>
      </c>
      <c r="B128" s="12">
        <v>1</v>
      </c>
      <c r="C128" s="12">
        <f t="shared" si="6"/>
        <v>-0.16088733147126</v>
      </c>
      <c r="D128" s="12">
        <f t="shared" si="7"/>
        <v>-0.16088733147126</v>
      </c>
      <c r="E128" s="12">
        <f t="shared" si="9"/>
        <v>0.45986470409228508</v>
      </c>
      <c r="F128" s="12">
        <f t="shared" si="8"/>
        <v>-0.77682295429972992</v>
      </c>
    </row>
    <row r="129" spans="1:6" x14ac:dyDescent="0.2">
      <c r="A129" s="11">
        <v>117.39105807234468</v>
      </c>
      <c r="B129" s="12">
        <v>1</v>
      </c>
      <c r="C129" s="12">
        <f t="shared" si="6"/>
        <v>-0.11965683593170695</v>
      </c>
      <c r="D129" s="12">
        <f t="shared" si="7"/>
        <v>-0.11965683593170695</v>
      </c>
      <c r="E129" s="12">
        <f t="shared" si="9"/>
        <v>0.47012143202272072</v>
      </c>
      <c r="F129" s="12">
        <f t="shared" si="8"/>
        <v>-0.75476425164299266</v>
      </c>
    </row>
    <row r="130" spans="1:6" x14ac:dyDescent="0.2">
      <c r="A130" s="11">
        <v>55.543635674499512</v>
      </c>
      <c r="B130" s="12">
        <v>0</v>
      </c>
      <c r="C130" s="12">
        <f t="shared" si="6"/>
        <v>-1.9879965608323766</v>
      </c>
      <c r="D130" s="12">
        <f t="shared" si="7"/>
        <v>-1.9879965608323766</v>
      </c>
      <c r="E130" s="12">
        <f t="shared" ref="E130:E161" si="10">1/(1+EXP(-D130))</f>
        <v>0.12046897791884616</v>
      </c>
      <c r="F130" s="12">
        <f t="shared" si="8"/>
        <v>-0.12836644302049349</v>
      </c>
    </row>
    <row r="131" spans="1:6" x14ac:dyDescent="0.2">
      <c r="A131" s="11">
        <v>105.31058404428963</v>
      </c>
      <c r="B131" s="12">
        <v>1</v>
      </c>
      <c r="C131" s="12">
        <f t="shared" ref="C131:C194" si="11">$I$2+$I$3*A131</f>
        <v>-0.48459410651119095</v>
      </c>
      <c r="D131" s="12">
        <f t="shared" ref="D131:D194" si="12">MIN(MAX(C131,-35),35)</f>
        <v>-0.48459410651119095</v>
      </c>
      <c r="E131" s="12">
        <f t="shared" si="10"/>
        <v>0.38116788230173276</v>
      </c>
      <c r="F131" s="12">
        <f t="shared" ref="F131:F194" si="13">B131*LN(E131)+(1-B131)*LN(1-E131)</f>
        <v>-0.96451536494440016</v>
      </c>
    </row>
    <row r="132" spans="1:6" x14ac:dyDescent="0.2">
      <c r="A132" s="11">
        <v>121.27721919300507</v>
      </c>
      <c r="B132" s="12">
        <v>1</v>
      </c>
      <c r="C132" s="12">
        <f t="shared" si="11"/>
        <v>-2.2603638137796978E-3</v>
      </c>
      <c r="D132" s="12">
        <f t="shared" si="12"/>
        <v>-2.2603638137796978E-3</v>
      </c>
      <c r="E132" s="12">
        <f t="shared" si="10"/>
        <v>0.49943490928715401</v>
      </c>
      <c r="F132" s="12">
        <f t="shared" si="13"/>
        <v>-0.69427800112227045</v>
      </c>
    </row>
    <row r="133" spans="1:6" x14ac:dyDescent="0.2">
      <c r="A133" s="11">
        <v>74.842180900198599</v>
      </c>
      <c r="B133" s="12">
        <v>0</v>
      </c>
      <c r="C133" s="12">
        <f t="shared" si="11"/>
        <v>-1.405009634618585</v>
      </c>
      <c r="D133" s="12">
        <f t="shared" si="12"/>
        <v>-1.405009634618585</v>
      </c>
      <c r="E133" s="12">
        <f t="shared" si="10"/>
        <v>0.19702236134889456</v>
      </c>
      <c r="F133" s="12">
        <f t="shared" si="13"/>
        <v>-0.21942841268201491</v>
      </c>
    </row>
    <row r="134" spans="1:6" x14ac:dyDescent="0.2">
      <c r="A134" s="11">
        <v>182.24874249034625</v>
      </c>
      <c r="B134" s="12">
        <v>1</v>
      </c>
      <c r="C134" s="12">
        <f t="shared" si="11"/>
        <v>1.8396194534459633</v>
      </c>
      <c r="D134" s="12">
        <f t="shared" si="12"/>
        <v>1.8396194534459633</v>
      </c>
      <c r="E134" s="12">
        <f t="shared" si="10"/>
        <v>0.86290369463839023</v>
      </c>
      <c r="F134" s="12">
        <f t="shared" si="13"/>
        <v>-0.14745218782402233</v>
      </c>
    </row>
    <row r="135" spans="1:6" x14ac:dyDescent="0.2">
      <c r="A135" s="11">
        <v>74.043068329332058</v>
      </c>
      <c r="B135" s="12">
        <v>0</v>
      </c>
      <c r="C135" s="12">
        <f t="shared" si="11"/>
        <v>-1.4291499092320259</v>
      </c>
      <c r="D135" s="12">
        <f t="shared" si="12"/>
        <v>-1.4291499092320259</v>
      </c>
      <c r="E135" s="12">
        <f t="shared" si="10"/>
        <v>0.19323117277842625</v>
      </c>
      <c r="F135" s="12">
        <f t="shared" si="13"/>
        <v>-0.21471811120235518</v>
      </c>
    </row>
    <row r="136" spans="1:6" x14ac:dyDescent="0.2">
      <c r="A136" s="11">
        <v>99.863493528441495</v>
      </c>
      <c r="B136" s="12">
        <v>1</v>
      </c>
      <c r="C136" s="12">
        <f t="shared" si="11"/>
        <v>-0.64914446611103305</v>
      </c>
      <c r="D136" s="12">
        <f t="shared" si="12"/>
        <v>-0.64914446611103305</v>
      </c>
      <c r="E136" s="12">
        <f t="shared" si="10"/>
        <v>0.34318235582227019</v>
      </c>
      <c r="F136" s="12">
        <f t="shared" si="13"/>
        <v>-1.0694933234641799</v>
      </c>
    </row>
    <row r="137" spans="1:6" x14ac:dyDescent="0.2">
      <c r="A137" s="11">
        <v>94.616831559871059</v>
      </c>
      <c r="B137" s="12">
        <v>0</v>
      </c>
      <c r="C137" s="12">
        <f t="shared" si="11"/>
        <v>-0.80764010908138939</v>
      </c>
      <c r="D137" s="12">
        <f t="shared" si="12"/>
        <v>-0.80764010908138939</v>
      </c>
      <c r="E137" s="12">
        <f t="shared" si="10"/>
        <v>0.30839360200166765</v>
      </c>
      <c r="F137" s="12">
        <f t="shared" si="13"/>
        <v>-0.36873827420605748</v>
      </c>
    </row>
    <row r="138" spans="1:6" x14ac:dyDescent="0.2">
      <c r="A138" s="11">
        <v>124.13917053766724</v>
      </c>
      <c r="B138" s="12">
        <v>0</v>
      </c>
      <c r="C138" s="12">
        <f t="shared" si="11"/>
        <v>8.4195905189138998E-2</v>
      </c>
      <c r="D138" s="12">
        <f t="shared" si="12"/>
        <v>8.4195905189138998E-2</v>
      </c>
      <c r="E138" s="12">
        <f t="shared" si="10"/>
        <v>0.52103655050995545</v>
      </c>
      <c r="F138" s="12">
        <f t="shared" si="13"/>
        <v>-0.7361309903489579</v>
      </c>
    </row>
    <row r="139" spans="1:6" x14ac:dyDescent="0.2">
      <c r="A139" s="11">
        <v>90.166182352726622</v>
      </c>
      <c r="B139" s="12">
        <v>0</v>
      </c>
      <c r="C139" s="12">
        <f t="shared" si="11"/>
        <v>-0.94208911912768922</v>
      </c>
      <c r="D139" s="12">
        <f t="shared" si="12"/>
        <v>-0.94208911912768922</v>
      </c>
      <c r="E139" s="12">
        <f t="shared" si="10"/>
        <v>0.28047854347639289</v>
      </c>
      <c r="F139" s="12">
        <f t="shared" si="13"/>
        <v>-0.3291689316628017</v>
      </c>
    </row>
    <row r="140" spans="1:6" x14ac:dyDescent="0.2">
      <c r="A140" s="11">
        <v>114.08219718034235</v>
      </c>
      <c r="B140" s="12">
        <v>1</v>
      </c>
      <c r="C140" s="12">
        <f t="shared" si="11"/>
        <v>-0.21961372999482354</v>
      </c>
      <c r="D140" s="12">
        <f t="shared" si="12"/>
        <v>-0.21961372999482354</v>
      </c>
      <c r="E140" s="12">
        <f t="shared" si="10"/>
        <v>0.44531617530637968</v>
      </c>
      <c r="F140" s="12">
        <f t="shared" si="13"/>
        <v>-0.80897074279953596</v>
      </c>
    </row>
    <row r="141" spans="1:6" x14ac:dyDescent="0.2">
      <c r="A141" s="11">
        <v>146.56692524974866</v>
      </c>
      <c r="B141" s="12">
        <v>0</v>
      </c>
      <c r="C141" s="12">
        <f t="shared" si="11"/>
        <v>0.7617126624658308</v>
      </c>
      <c r="D141" s="12">
        <f t="shared" si="12"/>
        <v>0.7617126624658308</v>
      </c>
      <c r="E141" s="12">
        <f t="shared" si="10"/>
        <v>0.68172545580004018</v>
      </c>
      <c r="F141" s="12">
        <f t="shared" si="13"/>
        <v>-1.1448409221304661</v>
      </c>
    </row>
    <row r="142" spans="1:6" x14ac:dyDescent="0.2">
      <c r="A142" s="11">
        <v>64.348663018434223</v>
      </c>
      <c r="B142" s="12">
        <v>0</v>
      </c>
      <c r="C142" s="12">
        <f t="shared" si="11"/>
        <v>-1.7220067794040237</v>
      </c>
      <c r="D142" s="12">
        <f t="shared" si="12"/>
        <v>-1.7220067794040237</v>
      </c>
      <c r="E142" s="12">
        <f t="shared" si="10"/>
        <v>0.15161285834337879</v>
      </c>
      <c r="F142" s="12">
        <f t="shared" si="13"/>
        <v>-0.16441821239818705</v>
      </c>
    </row>
    <row r="143" spans="1:6" x14ac:dyDescent="0.2">
      <c r="A143" s="11">
        <v>85.092662032219323</v>
      </c>
      <c r="B143" s="12">
        <v>0</v>
      </c>
      <c r="C143" s="12">
        <f t="shared" si="11"/>
        <v>-1.0953543514104305</v>
      </c>
      <c r="D143" s="12">
        <f t="shared" si="12"/>
        <v>-1.0953543514104305</v>
      </c>
      <c r="E143" s="12">
        <f t="shared" si="10"/>
        <v>0.25061136063870926</v>
      </c>
      <c r="F143" s="12">
        <f t="shared" si="13"/>
        <v>-0.28849755238345448</v>
      </c>
    </row>
    <row r="144" spans="1:6" x14ac:dyDescent="0.2">
      <c r="A144" s="11">
        <v>186.32399454262946</v>
      </c>
      <c r="B144" s="12">
        <v>1</v>
      </c>
      <c r="C144" s="12">
        <f t="shared" si="11"/>
        <v>1.9627281458225916</v>
      </c>
      <c r="D144" s="12">
        <f t="shared" si="12"/>
        <v>1.9627281458225916</v>
      </c>
      <c r="E144" s="12">
        <f t="shared" si="10"/>
        <v>0.8768278972237229</v>
      </c>
      <c r="F144" s="12">
        <f t="shared" si="13"/>
        <v>-0.1314445462054388</v>
      </c>
    </row>
    <row r="145" spans="1:6" x14ac:dyDescent="0.2">
      <c r="A145" s="11">
        <v>79.772741695896087</v>
      </c>
      <c r="B145" s="12">
        <v>0</v>
      </c>
      <c r="C145" s="12">
        <f t="shared" si="11"/>
        <v>-1.2560630456826423</v>
      </c>
      <c r="D145" s="12">
        <f t="shared" si="12"/>
        <v>-1.2560630456826423</v>
      </c>
      <c r="E145" s="12">
        <f t="shared" si="10"/>
        <v>0.22165236141264141</v>
      </c>
      <c r="F145" s="12">
        <f t="shared" si="13"/>
        <v>-0.25058201837478705</v>
      </c>
    </row>
    <row r="146" spans="1:6" x14ac:dyDescent="0.2">
      <c r="A146" s="11">
        <v>101.13860778403962</v>
      </c>
      <c r="B146" s="12">
        <v>0</v>
      </c>
      <c r="C146" s="12">
        <f t="shared" si="11"/>
        <v>-0.61062472631983811</v>
      </c>
      <c r="D146" s="12">
        <f t="shared" si="12"/>
        <v>-0.61062472631983811</v>
      </c>
      <c r="E146" s="12">
        <f t="shared" si="10"/>
        <v>0.35191670257448204</v>
      </c>
      <c r="F146" s="12">
        <f t="shared" si="13"/>
        <v>-0.43373604548136563</v>
      </c>
    </row>
    <row r="147" spans="1:6" x14ac:dyDescent="0.2">
      <c r="A147" s="11">
        <v>67.909581776209052</v>
      </c>
      <c r="B147" s="12">
        <v>0</v>
      </c>
      <c r="C147" s="12">
        <f t="shared" si="11"/>
        <v>-1.6144355061907611</v>
      </c>
      <c r="D147" s="12">
        <f t="shared" si="12"/>
        <v>-1.6144355061907611</v>
      </c>
      <c r="E147" s="12">
        <f t="shared" si="10"/>
        <v>0.1659737122332014</v>
      </c>
      <c r="F147" s="12">
        <f t="shared" si="13"/>
        <v>-0.18149035701606334</v>
      </c>
    </row>
    <row r="148" spans="1:6" x14ac:dyDescent="0.2">
      <c r="A148" s="11">
        <v>170.20759152148173</v>
      </c>
      <c r="B148" s="12">
        <v>1</v>
      </c>
      <c r="C148" s="12">
        <f t="shared" si="11"/>
        <v>1.4758700874022201</v>
      </c>
      <c r="D148" s="12">
        <f t="shared" si="12"/>
        <v>1.4758700874022201</v>
      </c>
      <c r="E148" s="12">
        <f t="shared" si="10"/>
        <v>0.81394797123269813</v>
      </c>
      <c r="F148" s="12">
        <f t="shared" si="13"/>
        <v>-0.20585883242694886</v>
      </c>
    </row>
    <row r="149" spans="1:6" x14ac:dyDescent="0.2">
      <c r="A149" s="11">
        <v>114.97655133399196</v>
      </c>
      <c r="B149" s="12">
        <v>1</v>
      </c>
      <c r="C149" s="12">
        <f t="shared" si="11"/>
        <v>-0.19259631635638996</v>
      </c>
      <c r="D149" s="12">
        <f t="shared" si="12"/>
        <v>-0.19259631635638996</v>
      </c>
      <c r="E149" s="12">
        <f t="shared" si="10"/>
        <v>0.45199920508406138</v>
      </c>
      <c r="F149" s="12">
        <f t="shared" si="13"/>
        <v>-0.79407485781503329</v>
      </c>
    </row>
    <row r="150" spans="1:6" x14ac:dyDescent="0.2">
      <c r="A150" s="11">
        <v>205.27666645253404</v>
      </c>
      <c r="B150" s="12">
        <v>1</v>
      </c>
      <c r="C150" s="12">
        <f t="shared" si="11"/>
        <v>2.5352666356969493</v>
      </c>
      <c r="D150" s="12">
        <f t="shared" si="12"/>
        <v>2.5352666356969493</v>
      </c>
      <c r="E150" s="12">
        <f t="shared" si="10"/>
        <v>0.92657745737735608</v>
      </c>
      <c r="F150" s="12">
        <f t="shared" si="13"/>
        <v>-7.6257634616964887E-2</v>
      </c>
    </row>
    <row r="151" spans="1:6" x14ac:dyDescent="0.2">
      <c r="A151" s="11">
        <v>60.071056250010813</v>
      </c>
      <c r="B151" s="12">
        <v>0</v>
      </c>
      <c r="C151" s="12">
        <f t="shared" si="11"/>
        <v>-1.8512283757631938</v>
      </c>
      <c r="D151" s="12">
        <f t="shared" si="12"/>
        <v>-1.8512283757631938</v>
      </c>
      <c r="E151" s="12">
        <f t="shared" si="10"/>
        <v>0.13572873612518532</v>
      </c>
      <c r="F151" s="12">
        <f t="shared" si="13"/>
        <v>-0.14586859663602084</v>
      </c>
    </row>
    <row r="152" spans="1:6" x14ac:dyDescent="0.2">
      <c r="A152" s="11">
        <v>158.88301848831776</v>
      </c>
      <c r="B152" s="12">
        <v>1</v>
      </c>
      <c r="C152" s="12">
        <f t="shared" si="11"/>
        <v>1.1337677192664017</v>
      </c>
      <c r="D152" s="12">
        <f t="shared" si="12"/>
        <v>1.1337677192664017</v>
      </c>
      <c r="E152" s="12">
        <f t="shared" si="10"/>
        <v>0.75653354792504857</v>
      </c>
      <c r="F152" s="12">
        <f t="shared" si="13"/>
        <v>-0.279008400504277</v>
      </c>
    </row>
    <row r="153" spans="1:6" x14ac:dyDescent="0.2">
      <c r="A153" s="11">
        <v>109.46577107748747</v>
      </c>
      <c r="B153" s="12">
        <v>1</v>
      </c>
      <c r="C153" s="12">
        <f t="shared" si="11"/>
        <v>-0.35907067000357396</v>
      </c>
      <c r="D153" s="12">
        <f t="shared" si="12"/>
        <v>-0.35907067000357396</v>
      </c>
      <c r="E153" s="12">
        <f t="shared" si="10"/>
        <v>0.41118454912809282</v>
      </c>
      <c r="F153" s="12">
        <f t="shared" si="13"/>
        <v>-0.88871314062473783</v>
      </c>
    </row>
    <row r="154" spans="1:6" x14ac:dyDescent="0.2">
      <c r="A154" s="11">
        <v>113.85227061318922</v>
      </c>
      <c r="B154" s="12">
        <v>1</v>
      </c>
      <c r="C154" s="12">
        <f t="shared" si="11"/>
        <v>-0.22655954798637801</v>
      </c>
      <c r="D154" s="12">
        <f t="shared" si="12"/>
        <v>-0.22655954798637801</v>
      </c>
      <c r="E154" s="12">
        <f t="shared" si="10"/>
        <v>0.4436011493345603</v>
      </c>
      <c r="F154" s="12">
        <f t="shared" si="13"/>
        <v>-0.81282943258376239</v>
      </c>
    </row>
    <row r="155" spans="1:6" x14ac:dyDescent="0.2">
      <c r="A155" s="11">
        <v>196.81132240625462</v>
      </c>
      <c r="B155" s="12">
        <v>1</v>
      </c>
      <c r="C155" s="12">
        <f t="shared" si="11"/>
        <v>2.2795382972566669</v>
      </c>
      <c r="D155" s="12">
        <f t="shared" si="12"/>
        <v>2.2795382972566669</v>
      </c>
      <c r="E155" s="12">
        <f t="shared" si="10"/>
        <v>0.90716817232007918</v>
      </c>
      <c r="F155" s="12">
        <f t="shared" si="13"/>
        <v>-9.742743004551653E-2</v>
      </c>
    </row>
    <row r="156" spans="1:6" x14ac:dyDescent="0.2">
      <c r="A156" s="11">
        <v>319.05184979834752</v>
      </c>
      <c r="B156" s="12">
        <v>1</v>
      </c>
      <c r="C156" s="12">
        <f t="shared" si="11"/>
        <v>5.9722844856154067</v>
      </c>
      <c r="D156" s="12">
        <f t="shared" si="12"/>
        <v>5.9722844856154067</v>
      </c>
      <c r="E156" s="12">
        <f t="shared" si="10"/>
        <v>0.9974580649489323</v>
      </c>
      <c r="F156" s="12">
        <f t="shared" si="13"/>
        <v>-2.5451712532767816E-3</v>
      </c>
    </row>
    <row r="157" spans="1:6" x14ac:dyDescent="0.2">
      <c r="A157" s="11">
        <v>131.64638307466129</v>
      </c>
      <c r="B157" s="12">
        <v>0</v>
      </c>
      <c r="C157" s="12">
        <f t="shared" si="11"/>
        <v>0.3109801891955648</v>
      </c>
      <c r="D157" s="12">
        <f t="shared" si="12"/>
        <v>0.3109801891955648</v>
      </c>
      <c r="E157" s="12">
        <f t="shared" si="10"/>
        <v>0.57712449614761796</v>
      </c>
      <c r="F157" s="12">
        <f t="shared" si="13"/>
        <v>-0.86067746038949533</v>
      </c>
    </row>
    <row r="158" spans="1:6" x14ac:dyDescent="0.2">
      <c r="A158" s="11">
        <v>103.31213932368898</v>
      </c>
      <c r="B158" s="12">
        <v>0</v>
      </c>
      <c r="C158" s="12">
        <f t="shared" si="11"/>
        <v>-0.54496483037900223</v>
      </c>
      <c r="D158" s="12">
        <f t="shared" si="12"/>
        <v>-0.54496483037900223</v>
      </c>
      <c r="E158" s="12">
        <f t="shared" si="10"/>
        <v>0.36703339388351797</v>
      </c>
      <c r="F158" s="12">
        <f t="shared" si="13"/>
        <v>-0.45733761317981753</v>
      </c>
    </row>
    <row r="159" spans="1:6" x14ac:dyDescent="0.2">
      <c r="A159" s="11">
        <v>184.44502112600244</v>
      </c>
      <c r="B159" s="12">
        <v>1</v>
      </c>
      <c r="C159" s="12">
        <f t="shared" si="11"/>
        <v>1.9059665130784778</v>
      </c>
      <c r="D159" s="12">
        <f t="shared" si="12"/>
        <v>1.9059665130784778</v>
      </c>
      <c r="E159" s="12">
        <f t="shared" si="10"/>
        <v>0.87056532807840348</v>
      </c>
      <c r="F159" s="12">
        <f t="shared" si="13"/>
        <v>-0.13861247597469684</v>
      </c>
    </row>
    <row r="160" spans="1:6" x14ac:dyDescent="0.2">
      <c r="A160" s="11">
        <v>89.187641097683468</v>
      </c>
      <c r="B160" s="12">
        <v>0</v>
      </c>
      <c r="C160" s="12">
        <f t="shared" si="11"/>
        <v>-0.97164972858188303</v>
      </c>
      <c r="D160" s="12">
        <f t="shared" si="12"/>
        <v>-0.97164972858188303</v>
      </c>
      <c r="E160" s="12">
        <f t="shared" si="10"/>
        <v>0.2745517984607791</v>
      </c>
      <c r="F160" s="12">
        <f t="shared" si="13"/>
        <v>-0.32096560612032343</v>
      </c>
    </row>
    <row r="161" spans="1:6" x14ac:dyDescent="0.2">
      <c r="A161" s="11">
        <v>94.642374304990284</v>
      </c>
      <c r="B161" s="12">
        <v>1</v>
      </c>
      <c r="C161" s="12">
        <f t="shared" si="11"/>
        <v>-0.80686849203513189</v>
      </c>
      <c r="D161" s="12">
        <f t="shared" si="12"/>
        <v>-0.80686849203513189</v>
      </c>
      <c r="E161" s="12">
        <f t="shared" si="10"/>
        <v>0.30855820220498376</v>
      </c>
      <c r="F161" s="12">
        <f t="shared" si="13"/>
        <v>-1.1758447915024837</v>
      </c>
    </row>
    <row r="162" spans="1:6" x14ac:dyDescent="0.2">
      <c r="A162" s="11">
        <v>181.99389815800825</v>
      </c>
      <c r="B162" s="12">
        <v>1</v>
      </c>
      <c r="C162" s="12">
        <f t="shared" si="11"/>
        <v>1.8319208983354525</v>
      </c>
      <c r="D162" s="12">
        <f t="shared" si="12"/>
        <v>1.8319208983354525</v>
      </c>
      <c r="E162" s="12">
        <f t="shared" ref="E162:E193" si="14">1/(1+EXP(-D162))</f>
        <v>0.86199040149652717</v>
      </c>
      <c r="F162" s="12">
        <f t="shared" si="13"/>
        <v>-0.14851114353528111</v>
      </c>
    </row>
    <row r="163" spans="1:6" x14ac:dyDescent="0.2">
      <c r="A163" s="11">
        <v>192.11825463095877</v>
      </c>
      <c r="B163" s="12">
        <v>1</v>
      </c>
      <c r="C163" s="12">
        <f t="shared" si="11"/>
        <v>2.1377661001902633</v>
      </c>
      <c r="D163" s="12">
        <f t="shared" si="12"/>
        <v>2.1377661001902633</v>
      </c>
      <c r="E163" s="12">
        <f t="shared" si="14"/>
        <v>0.89452001888181609</v>
      </c>
      <c r="F163" s="12">
        <f t="shared" si="13"/>
        <v>-0.11146799631529897</v>
      </c>
    </row>
    <row r="164" spans="1:6" x14ac:dyDescent="0.2">
      <c r="A164" s="11">
        <v>44.510075892375433</v>
      </c>
      <c r="B164" s="12">
        <v>0</v>
      </c>
      <c r="C164" s="12">
        <f t="shared" si="11"/>
        <v>-2.3213077522900019</v>
      </c>
      <c r="D164" s="12">
        <f t="shared" si="12"/>
        <v>-2.3213077522900019</v>
      </c>
      <c r="E164" s="12">
        <f t="shared" si="14"/>
        <v>8.9373569521621482E-2</v>
      </c>
      <c r="F164" s="12">
        <f t="shared" si="13"/>
        <v>-9.3622531158537373E-2</v>
      </c>
    </row>
    <row r="165" spans="1:6" x14ac:dyDescent="0.2">
      <c r="A165" s="11">
        <v>176.11615309736675</v>
      </c>
      <c r="B165" s="12">
        <v>1</v>
      </c>
      <c r="C165" s="12">
        <f t="shared" si="11"/>
        <v>1.6543609586666035</v>
      </c>
      <c r="D165" s="12">
        <f t="shared" si="12"/>
        <v>1.6543609586666035</v>
      </c>
      <c r="E165" s="12">
        <f t="shared" si="14"/>
        <v>0.8394795757335527</v>
      </c>
      <c r="F165" s="12">
        <f t="shared" si="13"/>
        <v>-0.1749731318450099</v>
      </c>
    </row>
    <row r="166" spans="1:6" x14ac:dyDescent="0.2">
      <c r="A166" s="11">
        <v>158.89178157293526</v>
      </c>
      <c r="B166" s="12">
        <v>1</v>
      </c>
      <c r="C166" s="12">
        <f t="shared" si="11"/>
        <v>1.1340324420061503</v>
      </c>
      <c r="D166" s="12">
        <f t="shared" si="12"/>
        <v>1.1340324420061503</v>
      </c>
      <c r="E166" s="12">
        <f t="shared" si="14"/>
        <v>0.75658230403778737</v>
      </c>
      <c r="F166" s="12">
        <f t="shared" si="13"/>
        <v>-0.2789439558516188</v>
      </c>
    </row>
    <row r="167" spans="1:6" x14ac:dyDescent="0.2">
      <c r="A167" s="11">
        <v>73.009185542719891</v>
      </c>
      <c r="B167" s="12">
        <v>1</v>
      </c>
      <c r="C167" s="12">
        <f t="shared" si="11"/>
        <v>-1.4603823229079405</v>
      </c>
      <c r="D167" s="12">
        <f t="shared" si="12"/>
        <v>-1.4603823229079405</v>
      </c>
      <c r="E167" s="12">
        <f t="shared" si="14"/>
        <v>0.18840885688658676</v>
      </c>
      <c r="F167" s="12">
        <f t="shared" si="13"/>
        <v>-1.6691409068695591</v>
      </c>
    </row>
    <row r="168" spans="1:6" x14ac:dyDescent="0.2">
      <c r="A168" s="11">
        <v>78.383324114319336</v>
      </c>
      <c r="B168" s="12">
        <v>0</v>
      </c>
      <c r="C168" s="12">
        <f t="shared" si="11"/>
        <v>-1.2980357579071971</v>
      </c>
      <c r="D168" s="12">
        <f t="shared" si="12"/>
        <v>-1.2980357579071971</v>
      </c>
      <c r="E168" s="12">
        <f t="shared" si="14"/>
        <v>0.21449578128614183</v>
      </c>
      <c r="F168" s="12">
        <f t="shared" si="13"/>
        <v>-0.24142945056395407</v>
      </c>
    </row>
    <row r="169" spans="1:6" x14ac:dyDescent="0.2">
      <c r="A169" s="11">
        <v>112.59828382273582</v>
      </c>
      <c r="B169" s="12">
        <v>0</v>
      </c>
      <c r="C169" s="12">
        <f t="shared" si="11"/>
        <v>-0.26444105127739315</v>
      </c>
      <c r="D169" s="12">
        <f t="shared" si="12"/>
        <v>-0.26444105127739315</v>
      </c>
      <c r="E169" s="12">
        <f t="shared" si="14"/>
        <v>0.43427231450638748</v>
      </c>
      <c r="F169" s="12">
        <f t="shared" si="13"/>
        <v>-0.56964243759083633</v>
      </c>
    </row>
    <row r="170" spans="1:6" x14ac:dyDescent="0.2">
      <c r="A170" s="11">
        <v>135.95811173880819</v>
      </c>
      <c r="B170" s="12">
        <v>1</v>
      </c>
      <c r="C170" s="12">
        <f t="shared" si="11"/>
        <v>0.44123256890507445</v>
      </c>
      <c r="D170" s="12">
        <f t="shared" si="12"/>
        <v>0.44123256890507445</v>
      </c>
      <c r="E170" s="12">
        <f t="shared" si="14"/>
        <v>0.6085526880215123</v>
      </c>
      <c r="F170" s="12">
        <f t="shared" si="13"/>
        <v>-0.49667178357903774</v>
      </c>
    </row>
    <row r="171" spans="1:6" x14ac:dyDescent="0.2">
      <c r="A171" s="11">
        <v>309.68376613504915</v>
      </c>
      <c r="B171" s="12">
        <v>1</v>
      </c>
      <c r="C171" s="12">
        <f t="shared" si="11"/>
        <v>5.6892854183019201</v>
      </c>
      <c r="D171" s="12">
        <f t="shared" si="12"/>
        <v>5.6892854183019201</v>
      </c>
      <c r="E171" s="12">
        <f t="shared" si="14"/>
        <v>0.99662939060301459</v>
      </c>
      <c r="F171" s="12">
        <f t="shared" si="13"/>
        <v>-3.376302697700762E-3</v>
      </c>
    </row>
    <row r="172" spans="1:6" x14ac:dyDescent="0.2">
      <c r="A172" s="11">
        <v>137.34878105423866</v>
      </c>
      <c r="B172" s="12">
        <v>1</v>
      </c>
      <c r="C172" s="12">
        <f t="shared" si="11"/>
        <v>0.48324309457428516</v>
      </c>
      <c r="D172" s="12">
        <f t="shared" si="12"/>
        <v>0.48324309457428516</v>
      </c>
      <c r="E172" s="12">
        <f t="shared" si="14"/>
        <v>0.61851339133013794</v>
      </c>
      <c r="F172" s="12">
        <f t="shared" si="13"/>
        <v>-0.48043643608222153</v>
      </c>
    </row>
    <row r="173" spans="1:6" x14ac:dyDescent="0.2">
      <c r="A173" s="11">
        <v>248.25932762285854</v>
      </c>
      <c r="B173" s="12">
        <v>1</v>
      </c>
      <c r="C173" s="12">
        <f t="shared" si="11"/>
        <v>3.8337235516517962</v>
      </c>
      <c r="D173" s="12">
        <f t="shared" si="12"/>
        <v>3.8337235516517962</v>
      </c>
      <c r="E173" s="12">
        <f t="shared" si="14"/>
        <v>0.97882897747624253</v>
      </c>
      <c r="F173" s="12">
        <f t="shared" si="13"/>
        <v>-2.1398342747385887E-2</v>
      </c>
    </row>
    <row r="174" spans="1:6" x14ac:dyDescent="0.2">
      <c r="A174" s="11">
        <v>160.54054899965215</v>
      </c>
      <c r="B174" s="12">
        <v>1</v>
      </c>
      <c r="C174" s="12">
        <f t="shared" si="11"/>
        <v>1.183839815717568</v>
      </c>
      <c r="D174" s="12">
        <f t="shared" si="12"/>
        <v>1.183839815717568</v>
      </c>
      <c r="E174" s="12">
        <f t="shared" si="14"/>
        <v>0.76563751032769722</v>
      </c>
      <c r="F174" s="12">
        <f t="shared" si="13"/>
        <v>-0.26704644536269251</v>
      </c>
    </row>
    <row r="175" spans="1:6" x14ac:dyDescent="0.2">
      <c r="A175" s="11">
        <v>123.50727306878298</v>
      </c>
      <c r="B175" s="12">
        <v>0</v>
      </c>
      <c r="C175" s="12">
        <f t="shared" si="11"/>
        <v>6.5107007100771774E-2</v>
      </c>
      <c r="D175" s="12">
        <f t="shared" si="12"/>
        <v>6.5107007100771774E-2</v>
      </c>
      <c r="E175" s="12">
        <f t="shared" si="14"/>
        <v>0.51627100455411057</v>
      </c>
      <c r="F175" s="12">
        <f t="shared" si="13"/>
        <v>-0.72623045584772783</v>
      </c>
    </row>
    <row r="176" spans="1:6" x14ac:dyDescent="0.2">
      <c r="A176" s="11">
        <v>104.60321240160583</v>
      </c>
      <c r="B176" s="12">
        <v>0</v>
      </c>
      <c r="C176" s="12">
        <f t="shared" si="11"/>
        <v>-0.50596299286174684</v>
      </c>
      <c r="D176" s="12">
        <f t="shared" si="12"/>
        <v>-0.50596299286174684</v>
      </c>
      <c r="E176" s="12">
        <f t="shared" si="14"/>
        <v>0.37614037002097522</v>
      </c>
      <c r="F176" s="12">
        <f t="shared" si="13"/>
        <v>-0.47182988787488694</v>
      </c>
    </row>
    <row r="177" spans="1:6" x14ac:dyDescent="0.2">
      <c r="A177" s="11">
        <v>103.52025535081358</v>
      </c>
      <c r="B177" s="12">
        <v>0</v>
      </c>
      <c r="C177" s="12">
        <f t="shared" si="11"/>
        <v>-0.53867788379674764</v>
      </c>
      <c r="D177" s="12">
        <f t="shared" si="12"/>
        <v>-0.53867788379674764</v>
      </c>
      <c r="E177" s="12">
        <f t="shared" si="14"/>
        <v>0.36849519375198547</v>
      </c>
      <c r="F177" s="12">
        <f t="shared" si="13"/>
        <v>-0.45964972637650842</v>
      </c>
    </row>
    <row r="178" spans="1:6" x14ac:dyDescent="0.2">
      <c r="A178" s="11">
        <v>179.30849027264571</v>
      </c>
      <c r="B178" s="12">
        <v>1</v>
      </c>
      <c r="C178" s="12">
        <f t="shared" si="11"/>
        <v>1.7507978048375552</v>
      </c>
      <c r="D178" s="12">
        <f t="shared" si="12"/>
        <v>1.7507978048375552</v>
      </c>
      <c r="E178" s="12">
        <f t="shared" si="14"/>
        <v>0.85205340022203746</v>
      </c>
      <c r="F178" s="12">
        <f t="shared" si="13"/>
        <v>-0.16010607779995423</v>
      </c>
    </row>
    <row r="179" spans="1:6" x14ac:dyDescent="0.2">
      <c r="A179" s="11">
        <v>112.01324547669257</v>
      </c>
      <c r="B179" s="12">
        <v>1</v>
      </c>
      <c r="C179" s="12">
        <f t="shared" si="11"/>
        <v>-0.28211438898695063</v>
      </c>
      <c r="D179" s="12">
        <f t="shared" si="12"/>
        <v>-0.28211438898695063</v>
      </c>
      <c r="E179" s="12">
        <f t="shared" si="14"/>
        <v>0.42993548183827607</v>
      </c>
      <c r="F179" s="12">
        <f t="shared" si="13"/>
        <v>-0.84412012378855872</v>
      </c>
    </row>
    <row r="180" spans="1:6" x14ac:dyDescent="0.2">
      <c r="A180" s="11">
        <v>106.02683648550874</v>
      </c>
      <c r="B180" s="12">
        <v>1</v>
      </c>
      <c r="C180" s="12">
        <f t="shared" si="11"/>
        <v>-0.46295694141838384</v>
      </c>
      <c r="D180" s="12">
        <f t="shared" si="12"/>
        <v>-0.46295694141838384</v>
      </c>
      <c r="E180" s="12">
        <f t="shared" si="14"/>
        <v>0.38628459001177368</v>
      </c>
      <c r="F180" s="12">
        <f t="shared" si="13"/>
        <v>-0.9511809013513105</v>
      </c>
    </row>
    <row r="181" spans="1:6" x14ac:dyDescent="0.2">
      <c r="A181" s="11">
        <v>107.23320722510739</v>
      </c>
      <c r="B181" s="12">
        <v>1</v>
      </c>
      <c r="C181" s="12">
        <f t="shared" si="11"/>
        <v>-0.42651386443368322</v>
      </c>
      <c r="D181" s="12">
        <f t="shared" si="12"/>
        <v>-0.42651386443368322</v>
      </c>
      <c r="E181" s="12">
        <f t="shared" si="14"/>
        <v>0.39495909507291888</v>
      </c>
      <c r="F181" s="12">
        <f t="shared" si="13"/>
        <v>-0.92897307622080905</v>
      </c>
    </row>
    <row r="182" spans="1:6" x14ac:dyDescent="0.2">
      <c r="A182" s="11">
        <v>237.36572886085986</v>
      </c>
      <c r="B182" s="12">
        <v>0</v>
      </c>
      <c r="C182" s="12">
        <f t="shared" si="11"/>
        <v>3.5046404221521259</v>
      </c>
      <c r="D182" s="12">
        <f t="shared" si="12"/>
        <v>3.5046404221521259</v>
      </c>
      <c r="E182" s="12">
        <f t="shared" si="14"/>
        <v>0.97081951529614419</v>
      </c>
      <c r="F182" s="12">
        <f t="shared" si="13"/>
        <v>-3.5342551252010619</v>
      </c>
    </row>
    <row r="183" spans="1:6" x14ac:dyDescent="0.2">
      <c r="A183" s="11">
        <v>173.94022482347393</v>
      </c>
      <c r="B183" s="12">
        <v>0</v>
      </c>
      <c r="C183" s="12">
        <f t="shared" si="11"/>
        <v>1.5886286601320379</v>
      </c>
      <c r="D183" s="12">
        <f t="shared" si="12"/>
        <v>1.5886286601320379</v>
      </c>
      <c r="E183" s="12">
        <f t="shared" si="14"/>
        <v>0.83042307767140622</v>
      </c>
      <c r="F183" s="12">
        <f t="shared" si="13"/>
        <v>-1.7744486360586009</v>
      </c>
    </row>
    <row r="184" spans="1:6" x14ac:dyDescent="0.2">
      <c r="A184" s="11">
        <v>106.50172057877724</v>
      </c>
      <c r="B184" s="12">
        <v>0</v>
      </c>
      <c r="C184" s="12">
        <f t="shared" si="11"/>
        <v>-0.44861123739745334</v>
      </c>
      <c r="D184" s="12">
        <f t="shared" si="12"/>
        <v>-0.44861123739745334</v>
      </c>
      <c r="E184" s="12">
        <f t="shared" si="14"/>
        <v>0.38969100749178187</v>
      </c>
      <c r="F184" s="12">
        <f t="shared" si="13"/>
        <v>-0.49378990496999942</v>
      </c>
    </row>
    <row r="185" spans="1:6" x14ac:dyDescent="0.2">
      <c r="A185" s="11">
        <v>96.497178020170153</v>
      </c>
      <c r="B185" s="12">
        <v>0</v>
      </c>
      <c r="C185" s="12">
        <f t="shared" si="11"/>
        <v>-0.75083699826208461</v>
      </c>
      <c r="D185" s="12">
        <f t="shared" si="12"/>
        <v>-0.75083699826208461</v>
      </c>
      <c r="E185" s="12">
        <f t="shared" si="14"/>
        <v>0.32063895045165469</v>
      </c>
      <c r="F185" s="12">
        <f t="shared" si="13"/>
        <v>-0.38660255556095957</v>
      </c>
    </row>
    <row r="186" spans="1:6" x14ac:dyDescent="0.2">
      <c r="A186" s="11">
        <v>104.45136836513271</v>
      </c>
      <c r="B186" s="12">
        <v>1</v>
      </c>
      <c r="C186" s="12">
        <f t="shared" si="11"/>
        <v>-0.5105500271201362</v>
      </c>
      <c r="D186" s="12">
        <f t="shared" si="12"/>
        <v>-0.5105500271201362</v>
      </c>
      <c r="E186" s="12">
        <f t="shared" si="14"/>
        <v>0.37506459518874052</v>
      </c>
      <c r="F186" s="12">
        <f t="shared" si="13"/>
        <v>-0.98065701400907346</v>
      </c>
    </row>
    <row r="187" spans="1:6" x14ac:dyDescent="0.2">
      <c r="A187" s="11">
        <v>100.45922545189995</v>
      </c>
      <c r="B187" s="12">
        <v>0</v>
      </c>
      <c r="C187" s="12">
        <f t="shared" si="11"/>
        <v>-0.63114808768754527</v>
      </c>
      <c r="D187" s="12">
        <f t="shared" si="12"/>
        <v>-0.63114808768754527</v>
      </c>
      <c r="E187" s="12">
        <f t="shared" si="14"/>
        <v>0.34725025800589665</v>
      </c>
      <c r="F187" s="12">
        <f t="shared" si="13"/>
        <v>-0.42656146666287231</v>
      </c>
    </row>
    <row r="188" spans="1:6" x14ac:dyDescent="0.2">
      <c r="A188" s="11">
        <v>357.03706590459433</v>
      </c>
      <c r="B188" s="12">
        <v>1</v>
      </c>
      <c r="C188" s="12">
        <f t="shared" si="11"/>
        <v>7.1197743155668372</v>
      </c>
      <c r="D188" s="12">
        <f t="shared" si="12"/>
        <v>7.1197743155668372</v>
      </c>
      <c r="E188" s="12">
        <f t="shared" si="14"/>
        <v>0.99919170457223061</v>
      </c>
      <c r="F188" s="12">
        <f t="shared" si="13"/>
        <v>-8.0862227465643122E-4</v>
      </c>
    </row>
    <row r="189" spans="1:6" x14ac:dyDescent="0.2">
      <c r="A189" s="11">
        <v>100.95885880233784</v>
      </c>
      <c r="B189" s="12">
        <v>0</v>
      </c>
      <c r="C189" s="12">
        <f t="shared" si="11"/>
        <v>-0.61605473698161717</v>
      </c>
      <c r="D189" s="12">
        <f t="shared" si="12"/>
        <v>-0.61605473698161717</v>
      </c>
      <c r="E189" s="12">
        <f t="shared" si="14"/>
        <v>0.35067927083456463</v>
      </c>
      <c r="F189" s="12">
        <f t="shared" si="13"/>
        <v>-0.43182849457234884</v>
      </c>
    </row>
    <row r="190" spans="1:6" x14ac:dyDescent="0.2">
      <c r="A190" s="11">
        <v>99.125861864848545</v>
      </c>
      <c r="B190" s="12">
        <v>0</v>
      </c>
      <c r="C190" s="12">
        <f t="shared" si="11"/>
        <v>-0.67142747300128125</v>
      </c>
      <c r="D190" s="12">
        <f t="shared" si="12"/>
        <v>-0.67142747300128125</v>
      </c>
      <c r="E190" s="12">
        <f t="shared" si="14"/>
        <v>0.33817727943744147</v>
      </c>
      <c r="F190" s="12">
        <f t="shared" si="13"/>
        <v>-0.41275755262041497</v>
      </c>
    </row>
    <row r="191" spans="1:6" x14ac:dyDescent="0.2">
      <c r="A191" s="11">
        <v>68.645787586766517</v>
      </c>
      <c r="B191" s="12">
        <v>0</v>
      </c>
      <c r="C191" s="12">
        <f t="shared" si="11"/>
        <v>-1.5921955726860282</v>
      </c>
      <c r="D191" s="12">
        <f t="shared" si="12"/>
        <v>-1.5921955726860282</v>
      </c>
      <c r="E191" s="12">
        <f t="shared" si="14"/>
        <v>0.16907521943323467</v>
      </c>
      <c r="F191" s="12">
        <f t="shared" si="13"/>
        <v>-0.18521600499040736</v>
      </c>
    </row>
    <row r="192" spans="1:6" x14ac:dyDescent="0.2">
      <c r="A192" s="11">
        <v>130.33864248829059</v>
      </c>
      <c r="B192" s="12">
        <v>1</v>
      </c>
      <c r="C192" s="12">
        <f t="shared" si="11"/>
        <v>0.27147484535658872</v>
      </c>
      <c r="D192" s="12">
        <f t="shared" si="12"/>
        <v>0.27147484535658872</v>
      </c>
      <c r="E192" s="12">
        <f t="shared" si="14"/>
        <v>0.5674549414605885</v>
      </c>
      <c r="F192" s="12">
        <f t="shared" si="13"/>
        <v>-0.56659393108612477</v>
      </c>
    </row>
    <row r="193" spans="1:6" x14ac:dyDescent="0.2">
      <c r="A193" s="11">
        <v>58.340269083100971</v>
      </c>
      <c r="B193" s="12">
        <v>0</v>
      </c>
      <c r="C193" s="12">
        <f t="shared" si="11"/>
        <v>-1.9035134717933011</v>
      </c>
      <c r="D193" s="12">
        <f t="shared" si="12"/>
        <v>-1.9035134717933011</v>
      </c>
      <c r="E193" s="12">
        <f t="shared" si="14"/>
        <v>0.12971133524642506</v>
      </c>
      <c r="F193" s="12">
        <f t="shared" si="13"/>
        <v>-0.13893032379915191</v>
      </c>
    </row>
    <row r="194" spans="1:6" x14ac:dyDescent="0.2">
      <c r="A194" s="11">
        <v>129.10433529383297</v>
      </c>
      <c r="B194" s="12">
        <v>1</v>
      </c>
      <c r="C194" s="12">
        <f t="shared" si="11"/>
        <v>0.23418784009869142</v>
      </c>
      <c r="D194" s="12">
        <f t="shared" si="12"/>
        <v>0.23418784009869142</v>
      </c>
      <c r="E194" s="12">
        <f t="shared" ref="E194:E225" si="15">1/(1+EXP(-D194))</f>
        <v>0.5582808405814923</v>
      </c>
      <c r="F194" s="12">
        <f t="shared" si="13"/>
        <v>-0.58289314467991182</v>
      </c>
    </row>
    <row r="195" spans="1:6" x14ac:dyDescent="0.2">
      <c r="A195" s="11">
        <v>63.554103593409039</v>
      </c>
      <c r="B195" s="12">
        <v>0</v>
      </c>
      <c r="C195" s="12">
        <f t="shared" ref="C195:C201" si="16">$I$2+$I$3*A195</f>
        <v>-1.7460095087016074</v>
      </c>
      <c r="D195" s="12">
        <f t="shared" ref="D195:D201" si="17">MIN(MAX(C195,-35),35)</f>
        <v>-1.7460095087016074</v>
      </c>
      <c r="E195" s="12">
        <f t="shared" si="15"/>
        <v>0.14855122282340252</v>
      </c>
      <c r="F195" s="12">
        <f t="shared" ref="F195:F201" si="18">B195*LN(E195)+(1-B195)*LN(1-E195)</f>
        <v>-0.16081593667639238</v>
      </c>
    </row>
    <row r="196" spans="1:6" x14ac:dyDescent="0.2">
      <c r="A196" s="11">
        <v>189.00273295979471</v>
      </c>
      <c r="B196" s="12">
        <v>1</v>
      </c>
      <c r="C196" s="12">
        <f t="shared" si="16"/>
        <v>2.0436497623325431</v>
      </c>
      <c r="D196" s="12">
        <f t="shared" si="17"/>
        <v>2.0436497623325431</v>
      </c>
      <c r="E196" s="12">
        <f t="shared" si="15"/>
        <v>0.88530438823340141</v>
      </c>
      <c r="F196" s="12">
        <f t="shared" si="18"/>
        <v>-0.12182375160186051</v>
      </c>
    </row>
    <row r="197" spans="1:6" x14ac:dyDescent="0.2">
      <c r="A197" s="11">
        <v>120.83855046330162</v>
      </c>
      <c r="B197" s="12">
        <v>0</v>
      </c>
      <c r="C197" s="12">
        <f t="shared" si="16"/>
        <v>-1.5512043220959448E-2</v>
      </c>
      <c r="D197" s="12">
        <f t="shared" si="17"/>
        <v>-1.5512043220959448E-2</v>
      </c>
      <c r="E197" s="12">
        <f t="shared" si="15"/>
        <v>0.49612206695459521</v>
      </c>
      <c r="F197" s="12">
        <f t="shared" si="18"/>
        <v>-0.68542123658352061</v>
      </c>
    </row>
    <row r="198" spans="1:6" x14ac:dyDescent="0.2">
      <c r="A198" s="11">
        <v>96.955756273264996</v>
      </c>
      <c r="B198" s="12">
        <v>1</v>
      </c>
      <c r="C198" s="12">
        <f t="shared" si="16"/>
        <v>-0.73698387497876894</v>
      </c>
      <c r="D198" s="12">
        <f t="shared" si="17"/>
        <v>-0.73698387497876894</v>
      </c>
      <c r="E198" s="12">
        <f t="shared" si="15"/>
        <v>0.32366403903958646</v>
      </c>
      <c r="F198" s="12">
        <f t="shared" si="18"/>
        <v>-1.1280492177041728</v>
      </c>
    </row>
    <row r="199" spans="1:6" x14ac:dyDescent="0.2">
      <c r="A199" s="11">
        <v>137.45753607040433</v>
      </c>
      <c r="B199" s="12">
        <v>0</v>
      </c>
      <c r="C199" s="12">
        <f t="shared" si="16"/>
        <v>0.48652845892912389</v>
      </c>
      <c r="D199" s="12">
        <f t="shared" si="17"/>
        <v>0.48652845892912389</v>
      </c>
      <c r="E199" s="12">
        <f t="shared" si="15"/>
        <v>0.61928828567413741</v>
      </c>
      <c r="F199" s="12">
        <f t="shared" si="18"/>
        <v>-0.9657128455762477</v>
      </c>
    </row>
    <row r="200" spans="1:6" x14ac:dyDescent="0.2">
      <c r="A200" s="11">
        <v>518.79061166424901</v>
      </c>
      <c r="B200" s="12">
        <v>1</v>
      </c>
      <c r="C200" s="12">
        <f t="shared" si="16"/>
        <v>12.006163488623635</v>
      </c>
      <c r="D200" s="12">
        <f t="shared" si="17"/>
        <v>12.006163488623635</v>
      </c>
      <c r="E200" s="12">
        <f t="shared" si="15"/>
        <v>0.99999389357825264</v>
      </c>
      <c r="F200" s="12">
        <f t="shared" si="18"/>
        <v>-6.1064403916341543E-6</v>
      </c>
    </row>
    <row r="201" spans="1:6" x14ac:dyDescent="0.2">
      <c r="A201" s="11">
        <v>63.561794535103331</v>
      </c>
      <c r="B201" s="12">
        <v>0</v>
      </c>
      <c r="C201" s="12">
        <f t="shared" si="16"/>
        <v>-1.7457771741703976</v>
      </c>
      <c r="D201" s="12">
        <f t="shared" si="17"/>
        <v>-1.7457771741703976</v>
      </c>
      <c r="E201" s="12">
        <f t="shared" si="15"/>
        <v>0.14858061176737911</v>
      </c>
      <c r="F201" s="12">
        <f t="shared" si="18"/>
        <v>-0.1608504536690481</v>
      </c>
    </row>
  </sheetData>
  <mergeCells count="5">
    <mergeCell ref="Q1:R1"/>
    <mergeCell ref="S1:T1"/>
    <mergeCell ref="U1:V1"/>
    <mergeCell ref="W1:Y1"/>
    <mergeCell ref="Z1:AB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set up</vt:lpstr>
      <vt:lpstr>model (1)</vt:lpstr>
      <vt:lpstr>model (2)</vt:lpstr>
      <vt:lpstr>model (3)</vt:lpstr>
      <vt:lpstr>model (4)</vt:lpstr>
      <vt:lpstr>model (5)</vt:lpstr>
      <vt:lpstr>1.  Probability Intervals</vt:lpstr>
      <vt:lpstr>2. Exercise 1</vt:lpstr>
      <vt:lpstr>3. Confusion Matrix</vt:lpstr>
      <vt:lpstr>4. Exercise 2</vt:lpstr>
      <vt:lpstr>5.  ROCs</vt:lpstr>
      <vt:lpstr>6. Exercise 3</vt:lpstr>
      <vt:lpstr>7. Comparing ROCs </vt:lpstr>
      <vt:lpstr>8. Exercise 4</vt:lpstr>
      <vt:lpstr>'model (1)'!On_Time</vt:lpstr>
      <vt:lpstr>'model (2)'!On_Time</vt:lpstr>
      <vt:lpstr>'model (3)'!On_Time</vt:lpstr>
      <vt:lpstr>'model (4)'!On_Time</vt:lpstr>
      <vt:lpstr>'model (1)'!probability</vt:lpstr>
      <vt:lpstr>'model (2)'!probability</vt:lpstr>
      <vt:lpstr>'model (3)'!probability</vt:lpstr>
      <vt:lpstr>'model (4)'!probability</vt:lpstr>
      <vt:lpstr>'model (2)'!rush</vt:lpstr>
      <vt:lpstr>'model (3)'!rush</vt:lpstr>
      <vt:lpstr>'model (4)'!rush</vt:lpstr>
      <vt:lpstr>'1.  Probability Intervals'!Time</vt:lpstr>
      <vt:lpstr>'3. Confusion Matrix'!Time</vt:lpstr>
      <vt:lpstr>'5.  ROCs'!Time</vt:lpstr>
      <vt:lpstr>'7. Comparing ROCs '!Time</vt:lpstr>
      <vt:lpstr>'model (1)'!Time</vt:lpstr>
      <vt:lpstr>'model (2)'!Time</vt:lpstr>
      <vt:lpstr>'model (3)'!Time</vt:lpstr>
      <vt:lpstr>'model (4)'!Time</vt:lpstr>
      <vt:lpstr>'model (5)'!Time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Davidson</dc:creator>
  <cp:lastModifiedBy>Center</cp:lastModifiedBy>
  <dcterms:created xsi:type="dcterms:W3CDTF">2025-09-26T19:35:43Z</dcterms:created>
  <dcterms:modified xsi:type="dcterms:W3CDTF">2026-02-23T19:08:13Z</dcterms:modified>
</cp:coreProperties>
</file>