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5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charlie/Library/CloudStorage/Dropbox-FiCycle/Course Materials/Lesson Plans/Credit Score Project/jack draft files/"/>
    </mc:Choice>
  </mc:AlternateContent>
  <xr:revisionPtr revIDLastSave="0" documentId="13_ncr:1_{C2BE01A5-6FAC-CE49-B399-34535BE494F5}" xr6:coauthVersionLast="47" xr6:coauthVersionMax="47" xr10:uidLastSave="{00000000-0000-0000-0000-000000000000}"/>
  <bookViews>
    <workbookView xWindow="0" yWindow="600" windowWidth="25600" windowHeight="14180" activeTab="2" xr2:uid="{D83462BE-DCF4-4450-B9E0-C4B3E0F3D284}"/>
  </bookViews>
  <sheets>
    <sheet name="Sheet1" sheetId="1" r:id="rId1"/>
    <sheet name="Sheet1 (2)" sheetId="2" r:id="rId2"/>
    <sheet name="Sheet1 (3)" sheetId="3" r:id="rId3"/>
  </sheets>
  <definedNames>
    <definedName name="pounds_unit" localSheetId="1">'Sheet1 (2)'!$E$3:$J$3</definedName>
    <definedName name="pounds_unit" localSheetId="2">'Sheet1 (3)'!$E$3:$J$3</definedName>
    <definedName name="pounds_unit">Sheet1!$E$3:$J$3</definedName>
    <definedName name="price__pound" localSheetId="1">'Sheet1 (2)'!$E$4:$J$4</definedName>
    <definedName name="price__pound" localSheetId="2">'Sheet1 (3)'!$E$4:$J$4</definedName>
    <definedName name="price__pound">Sheet1!$E$4:$J$4</definedName>
    <definedName name="U_Customers" localSheetId="1">'Sheet1 (2)'!#REF!</definedName>
    <definedName name="U_Customers" localSheetId="2">'Sheet1 (3)'!$G$24:$G$27</definedName>
    <definedName name="U_Customers">Sheet1!$G$23:$G$26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3" l="1"/>
  <c r="F15" i="3"/>
  <c r="G15" i="3"/>
  <c r="H15" i="3"/>
  <c r="I15" i="3"/>
  <c r="J15" i="3"/>
  <c r="K15" i="3"/>
  <c r="L15" i="3"/>
  <c r="M15" i="3"/>
  <c r="M14" i="3"/>
  <c r="M8" i="3"/>
  <c r="M9" i="3"/>
  <c r="D25" i="3" s="1"/>
  <c r="M10" i="3"/>
  <c r="M11" i="3"/>
  <c r="M12" i="3"/>
  <c r="M13" i="3"/>
  <c r="D24" i="3"/>
  <c r="D27" i="3"/>
  <c r="L9" i="3"/>
  <c r="L10" i="3"/>
  <c r="L11" i="3"/>
  <c r="L12" i="3"/>
  <c r="L13" i="3"/>
  <c r="L14" i="3"/>
  <c r="L8" i="3"/>
  <c r="E15" i="2"/>
  <c r="F15" i="2"/>
  <c r="G15" i="2"/>
  <c r="H15" i="2"/>
  <c r="I15" i="2"/>
  <c r="J15" i="2"/>
  <c r="K15" i="2"/>
  <c r="L15" i="2"/>
  <c r="M15" i="2"/>
  <c r="L9" i="2"/>
  <c r="M9" i="2"/>
  <c r="L10" i="2"/>
  <c r="M10" i="2"/>
  <c r="L11" i="2"/>
  <c r="M11" i="2"/>
  <c r="L12" i="2"/>
  <c r="M12" i="2"/>
  <c r="L13" i="2"/>
  <c r="M13" i="2"/>
  <c r="L14" i="2"/>
  <c r="M14" i="2"/>
  <c r="M8" i="2"/>
  <c r="L8" i="2"/>
  <c r="B36" i="3" a="1"/>
  <c r="C30" i="3"/>
  <c r="C29" i="3"/>
  <c r="C28" i="3"/>
  <c r="C27" i="3"/>
  <c r="C26" i="3"/>
  <c r="C25" i="3"/>
  <c r="G24" i="3" a="1"/>
  <c r="G24" i="3" s="1"/>
  <c r="C24" i="3"/>
  <c r="C22" i="3"/>
  <c r="I18" i="3"/>
  <c r="I19" i="3" s="1"/>
  <c r="I20" i="3" s="1"/>
  <c r="H18" i="3"/>
  <c r="H19" i="3" s="1"/>
  <c r="H20" i="3" s="1"/>
  <c r="G18" i="3"/>
  <c r="G19" i="3" s="1"/>
  <c r="G20" i="3" s="1"/>
  <c r="F18" i="3"/>
  <c r="F19" i="3" s="1"/>
  <c r="F20" i="3" s="1"/>
  <c r="E18" i="3"/>
  <c r="E19" i="3" s="1"/>
  <c r="E20" i="3" s="1"/>
  <c r="D18" i="3"/>
  <c r="D17" i="3" a="1"/>
  <c r="D17" i="3" s="1"/>
  <c r="D30" i="3"/>
  <c r="D29" i="3"/>
  <c r="D28" i="3"/>
  <c r="D17" i="2" a="1"/>
  <c r="D17" i="2" s="1"/>
  <c r="G30" i="3"/>
  <c r="C33" i="3"/>
  <c r="J33" i="3"/>
  <c r="D33" i="3"/>
  <c r="I32" i="3"/>
  <c r="H31" i="3"/>
  <c r="J18" i="3" l="1"/>
  <c r="C31" i="3"/>
  <c r="I24" i="3" a="1"/>
  <c r="H24" i="3" a="1"/>
  <c r="J24" i="3" a="1"/>
  <c r="D26" i="3"/>
  <c r="D31" i="3" s="1"/>
  <c r="D19" i="3"/>
  <c r="B36" i="3"/>
  <c r="D36" i="3" s="1" a="1"/>
  <c r="D36" i="3" s="1"/>
  <c r="C36" i="3" a="1"/>
  <c r="C36" i="3" s="1"/>
  <c r="D20" i="3" l="1"/>
  <c r="J20" i="3" s="1"/>
  <c r="J19" i="3"/>
  <c r="J24" i="3"/>
  <c r="J28" i="3" s="1"/>
  <c r="H24" i="3"/>
  <c r="H28" i="3"/>
  <c r="I24" i="3"/>
  <c r="I28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<sst xmlns="http://schemas.openxmlformats.org/spreadsheetml/2006/main" count="167" uniqueCount="40">
  <si>
    <t>Cherries</t>
  </si>
  <si>
    <t>Bananas</t>
  </si>
  <si>
    <t>Blueberries</t>
  </si>
  <si>
    <t>price /pound</t>
  </si>
  <si>
    <t>baskets</t>
  </si>
  <si>
    <t>pounds</t>
  </si>
  <si>
    <t>Price</t>
  </si>
  <si>
    <t>Customer</t>
  </si>
  <si>
    <t>Total</t>
  </si>
  <si>
    <t>Lemons</t>
  </si>
  <si>
    <t>Peaches</t>
  </si>
  <si>
    <t>Apples</t>
  </si>
  <si>
    <t>Basket</t>
  </si>
  <si>
    <t>Pounds</t>
  </si>
  <si>
    <t>cost</t>
  </si>
  <si>
    <t>Bill</t>
  </si>
  <si>
    <t>boxes</t>
  </si>
  <si>
    <t>item</t>
  </si>
  <si>
    <t>bunch</t>
  </si>
  <si>
    <t>pounds/unit</t>
  </si>
  <si>
    <t>Cash</t>
  </si>
  <si>
    <t>Claudette</t>
  </si>
  <si>
    <t>Venmo</t>
  </si>
  <si>
    <t>Danny</t>
  </si>
  <si>
    <t>Elsa</t>
  </si>
  <si>
    <t>Day</t>
  </si>
  <si>
    <t>Monday</t>
  </si>
  <si>
    <t>Tuesday</t>
  </si>
  <si>
    <t>Wednesday</t>
  </si>
  <si>
    <t>Thursday</t>
  </si>
  <si>
    <t>Friday</t>
  </si>
  <si>
    <t>Credit</t>
  </si>
  <si>
    <t>Cost</t>
  </si>
  <si>
    <t>Payment</t>
  </si>
  <si>
    <t>units</t>
  </si>
  <si>
    <t>price</t>
  </si>
  <si>
    <t>unit</t>
  </si>
  <si>
    <t>fruit</t>
  </si>
  <si>
    <t>Fruit</t>
  </si>
  <si>
    <t>Units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</si>
</sst>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0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rgb="FF00B0F0"/>
        <bgColor indexed="64"/>
      </patternFill>
    </fill>
    <fill>
      <patternFill patternType="solid">
        <fgColor theme="3" tint="0.749992370372631"/>
        <bgColor indexed="64"/>
      </patternFill>
    </fill>
  </fills>
  <borders count="9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2" fontId="0" fillId="0" borderId="0" xfId="0" applyNumberFormat="1"/>
    <xf numFmtId="0" fontId="0" fillId="2" borderId="0" xfId="0" applyFill="1"/>
    <xf numFmtId="0" fontId="0" fillId="2" borderId="0" xfId="0" applyFill="1" applyAlignment="1">
      <alignment horizontal="right"/>
    </xf>
    <xf numFmtId="0" fontId="1" fillId="2" borderId="0" xfId="0" applyFont="1" applyFill="1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2" fontId="0" fillId="2" borderId="0" xfId="0" applyNumberFormat="1" applyFill="1"/>
    <xf numFmtId="2" fontId="1" fillId="2" borderId="0" xfId="0" applyNumberFormat="1" applyFont="1" applyFill="1"/>
    <xf numFmtId="164" fontId="0" fillId="2" borderId="0" xfId="0" applyNumberFormat="1" applyFill="1"/>
    <xf numFmtId="164" fontId="1" fillId="2" borderId="0" xfId="0" applyNumberFormat="1" applyFont="1" applyFill="1"/>
    <xf numFmtId="0" fontId="3" fillId="3" borderId="5" xfId="0" applyFont="1" applyFill="1" applyBorder="1"/>
    <xf numFmtId="0" fontId="3" fillId="3" borderId="6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0" fillId="4" borderId="5" xfId="0" applyFill="1" applyBorder="1"/>
    <xf numFmtId="0" fontId="0" fillId="4" borderId="6" xfId="0" applyFill="1" applyBorder="1" applyAlignment="1">
      <alignment horizontal="right"/>
    </xf>
    <xf numFmtId="0" fontId="0" fillId="4" borderId="7" xfId="0" applyFill="1" applyBorder="1" applyAlignment="1">
      <alignment horizontal="right"/>
    </xf>
    <xf numFmtId="0" fontId="0" fillId="0" borderId="5" xfId="0" applyBorder="1"/>
    <xf numFmtId="0" fontId="0" fillId="0" borderId="6" xfId="0" applyBorder="1" applyAlignment="1">
      <alignment horizontal="right"/>
    </xf>
    <xf numFmtId="0" fontId="0" fillId="0" borderId="7" xfId="0" applyBorder="1" applyAlignment="1">
      <alignment horizontal="right"/>
    </xf>
    <xf numFmtId="0" fontId="0" fillId="4" borderId="5" xfId="0" applyFill="1" applyBorder="1" applyAlignment="1">
      <alignment horizontal="right"/>
    </xf>
    <xf numFmtId="2" fontId="0" fillId="4" borderId="6" xfId="0" applyNumberFormat="1" applyFill="1" applyBorder="1" applyAlignment="1">
      <alignment horizontal="right"/>
    </xf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164" fontId="0" fillId="5" borderId="0" xfId="0" applyNumberFormat="1" applyFill="1"/>
    <xf numFmtId="2" fontId="0" fillId="5" borderId="0" xfId="0" applyNumberFormat="1" applyFill="1"/>
    <xf numFmtId="2" fontId="0" fillId="6" borderId="4" xfId="0" applyNumberFormat="1" applyFill="1" applyBorder="1"/>
    <xf numFmtId="0" fontId="0" fillId="5" borderId="0" xfId="0" applyFill="1"/>
    <xf numFmtId="0" fontId="1" fillId="0" borderId="0" xfId="0" applyFont="1"/>
    <xf numFmtId="164" fontId="0" fillId="0" borderId="0" xfId="0" applyNumberFormat="1"/>
    <xf numFmtId="2" fontId="1" fillId="0" borderId="0" xfId="0" applyNumberFormat="1" applyFont="1"/>
    <xf numFmtId="0" fontId="0" fillId="0" borderId="0" xfId="0" applyAlignment="1">
      <alignment horizontal="right"/>
    </xf>
    <xf numFmtId="164" fontId="1" fillId="0" borderId="0" xfId="0" applyNumberFormat="1" applyFont="1"/>
    <xf numFmtId="0" fontId="0" fillId="5" borderId="8" xfId="0" applyFill="1" applyBorder="1"/>
    <xf numFmtId="2" fontId="0" fillId="5" borderId="8" xfId="0" applyNumberFormat="1" applyFill="1" applyBorder="1"/>
    <xf numFmtId="164" fontId="0" fillId="7" borderId="0" xfId="0" applyNumberFormat="1" applyFill="1"/>
    <xf numFmtId="0" fontId="1" fillId="5" borderId="0" xfId="0" applyFont="1" applyFill="1"/>
    <xf numFmtId="2" fontId="1" fillId="5" borderId="0" xfId="0" applyNumberFormat="1" applyFont="1" applyFill="1"/>
    <xf numFmtId="164" fontId="0" fillId="8" borderId="0" xfId="0" applyNumberFormat="1" applyFill="1"/>
    <xf numFmtId="2" fontId="0" fillId="8" borderId="0" xfId="0" applyNumberFormat="1" applyFill="1"/>
  </cellXfs>
  <cellStyles count="1">
    <cellStyle name="Normal" xfId="0" builtinId="0"/>
  </cellStyles>
  <dxfs count="5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2" formatCode="0.00"/>
      <fill>
        <patternFill patternType="solid">
          <fgColor indexed="64"/>
          <bgColor theme="3" tint="0.749992370372631"/>
        </patternFill>
      </fill>
    </dxf>
    <dxf>
      <numFmt numFmtId="2" formatCode="0.00"/>
      <fill>
        <patternFill patternType="solid">
          <bgColor theme="3" tint="0.749992370372631"/>
        </patternFill>
      </fill>
    </dxf>
    <dxf>
      <numFmt numFmtId="2" formatCode="0.00"/>
      <fill>
        <patternFill patternType="solid">
          <fgColor indexed="64"/>
          <bgColor theme="3" tint="0.749992370372631"/>
        </patternFill>
      </fill>
    </dxf>
    <dxf>
      <numFmt numFmtId="164" formatCode="0.0"/>
      <fill>
        <patternFill patternType="solid">
          <bgColor theme="3" tint="0.749992370372631"/>
        </patternFill>
      </fill>
    </dxf>
    <dxf>
      <numFmt numFmtId="2" formatCode="0.00"/>
      <fill>
        <patternFill patternType="solid">
          <fgColor indexed="64"/>
          <bgColor theme="3" tint="0.749992370372631"/>
        </patternFill>
      </fill>
    </dxf>
    <dxf>
      <numFmt numFmtId="0" formatCode="General"/>
    </dxf>
    <dxf>
      <numFmt numFmtId="2" formatCode="0.00"/>
      <fill>
        <patternFill patternType="solid">
          <fgColor indexed="64"/>
          <bgColor theme="3" tint="0.749992370372631"/>
        </patternFill>
      </fill>
    </dxf>
    <dxf>
      <numFmt numFmtId="2" formatCode="0.00"/>
      <fill>
        <patternFill patternType="solid">
          <fgColor indexed="64"/>
          <bgColor theme="3" tint="0.749992370372631"/>
        </patternFill>
      </fill>
    </dxf>
    <dxf>
      <numFmt numFmtId="2" formatCode="0.00"/>
      <fill>
        <patternFill patternType="solid">
          <fgColor indexed="64"/>
          <bgColor theme="3" tint="0.749992370372631"/>
        </patternFill>
      </fill>
    </dxf>
    <dxf>
      <numFmt numFmtId="2" formatCode="0.00"/>
      <fill>
        <patternFill patternType="solid">
          <fgColor indexed="64"/>
          <bgColor theme="3" tint="0.749992370372631"/>
        </patternFill>
      </fill>
    </dxf>
    <dxf>
      <numFmt numFmtId="2" formatCode="0.00"/>
      <fill>
        <patternFill patternType="solid">
          <fgColor indexed="64"/>
          <bgColor theme="3" tint="0.749992370372631"/>
        </patternFill>
      </fill>
    </dxf>
    <dxf>
      <numFmt numFmtId="2" formatCode="0.00"/>
      <fill>
        <patternFill patternType="solid">
          <fgColor indexed="64"/>
          <bgColor theme="3" tint="0.749992370372631"/>
        </patternFill>
      </fill>
    </dxf>
    <dxf>
      <alignment horizontal="center" vertical="bottom" textRotation="0" wrapText="0" indent="0" justifyLastLine="0" shrinkToFit="0" readingOrder="0"/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solid">
          <bgColor rgb="FF00B0F0"/>
        </patternFill>
      </fill>
    </dxf>
    <dxf>
      <numFmt numFmtId="164" formatCode="0.0"/>
      <fill>
        <patternFill patternType="none">
          <fgColor indexed="64"/>
          <bgColor auto="1"/>
        </patternFill>
      </fill>
    </dxf>
    <dxf>
      <numFmt numFmtId="164" formatCode="0.0"/>
      <fill>
        <patternFill patternType="solid">
          <bgColor rgb="FF00B0F0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</dxf>
    <dxf>
      <numFmt numFmtId="164" formatCode="0.0"/>
      <fill>
        <patternFill patternType="none">
          <fgColor indexed="64"/>
          <bgColor auto="1"/>
        </patternFill>
      </fill>
    </dxf>
    <dxf>
      <numFmt numFmtId="164" formatCode="0.0"/>
      <fill>
        <patternFill patternType="none">
          <fgColor indexed="64"/>
          <bgColor auto="1"/>
        </patternFill>
      </fill>
    </dxf>
    <dxf>
      <numFmt numFmtId="164" formatCode="0.0"/>
      <fill>
        <patternFill patternType="none">
          <fgColor indexed="64"/>
          <bgColor auto="1"/>
        </patternFill>
      </fill>
    </dxf>
    <dxf>
      <numFmt numFmtId="164" formatCode="0.0"/>
      <fill>
        <patternFill patternType="none">
          <fgColor indexed="64"/>
          <bgColor auto="1"/>
        </patternFill>
      </fill>
    </dxf>
    <dxf>
      <numFmt numFmtId="164" formatCode="0.0"/>
      <fill>
        <patternFill patternType="none">
          <fgColor indexed="64"/>
          <bgColor auto="1"/>
        </patternFill>
      </fill>
    </dxf>
    <dxf>
      <numFmt numFmtId="164" formatCode="0.0"/>
      <fill>
        <patternFill patternType="none">
          <fgColor indexed="64"/>
          <bgColor auto="1"/>
        </patternFill>
      </fill>
    </dxf>
    <dxf>
      <alignment horizontal="center" vertical="bottom" textRotation="0" wrapText="0" indent="0" justifyLastLine="0" shrinkToFit="0" readingOrder="0"/>
    </dxf>
    <dxf>
      <numFmt numFmtId="2" formatCode="0.00"/>
      <fill>
        <patternFill patternType="solid">
          <fgColor indexed="64"/>
          <bgColor rgb="FFFFFF00"/>
        </patternFill>
      </fill>
    </dxf>
    <dxf>
      <numFmt numFmtId="2" formatCode="0.00"/>
    </dxf>
    <dxf>
      <numFmt numFmtId="164" formatCode="0.0"/>
      <fill>
        <patternFill patternType="solid">
          <fgColor indexed="64"/>
          <bgColor rgb="FFFFFF00"/>
        </patternFill>
      </fill>
    </dxf>
    <dxf>
      <numFmt numFmtId="164" formatCode="0.0"/>
    </dxf>
    <dxf>
      <fill>
        <patternFill patternType="solid">
          <fgColor indexed="64"/>
          <bgColor rgb="FFFFFF00"/>
        </patternFill>
      </fill>
    </dxf>
    <dxf>
      <numFmt numFmtId="0" formatCode="General"/>
    </dxf>
    <dxf>
      <numFmt numFmtId="164" formatCode="0.0"/>
      <fill>
        <patternFill patternType="solid">
          <fgColor indexed="64"/>
          <bgColor rgb="FFFFFF00"/>
        </patternFill>
      </fill>
    </dxf>
    <dxf>
      <numFmt numFmtId="164" formatCode="0.0"/>
      <fill>
        <patternFill patternType="solid">
          <fgColor indexed="64"/>
          <bgColor rgb="FFFFFF00"/>
        </patternFill>
      </fill>
    </dxf>
    <dxf>
      <numFmt numFmtId="164" formatCode="0.0"/>
      <fill>
        <patternFill patternType="solid">
          <fgColor indexed="64"/>
          <bgColor rgb="FFFFFF00"/>
        </patternFill>
      </fill>
    </dxf>
    <dxf>
      <numFmt numFmtId="164" formatCode="0.0"/>
      <fill>
        <patternFill patternType="solid">
          <fgColor indexed="64"/>
          <bgColor rgb="FFFFFF00"/>
        </patternFill>
      </fill>
    </dxf>
    <dxf>
      <numFmt numFmtId="164" formatCode="0.0"/>
      <fill>
        <patternFill patternType="solid">
          <fgColor indexed="64"/>
          <bgColor rgb="FFFFFF00"/>
        </patternFill>
      </fill>
    </dxf>
    <dxf>
      <numFmt numFmtId="164" formatCode="0.0"/>
      <fill>
        <patternFill patternType="solid">
          <fgColor indexed="64"/>
          <bgColor rgb="FFFFFF00"/>
        </patternFill>
      </fill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568324</xdr:colOff>
      <xdr:row>1</xdr:row>
      <xdr:rowOff>6350</xdr:rowOff>
    </xdr:from>
    <xdr:to>
      <xdr:col>22</xdr:col>
      <xdr:colOff>63499</xdr:colOff>
      <xdr:row>32</xdr:row>
      <xdr:rowOff>25400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C84339E-2DB1-78CA-DB2A-7C931859ACBA}"/>
            </a:ext>
          </a:extLst>
        </xdr:cNvPr>
        <xdr:cNvSpPr txBox="1"/>
      </xdr:nvSpPr>
      <xdr:spPr>
        <a:xfrm>
          <a:off x="9553574" y="190500"/>
          <a:ext cx="4981575" cy="5911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Alex owns and runs a fruit stand.</a:t>
          </a:r>
          <a:r>
            <a:rPr lang="en-US" sz="1100" baseline="0"/>
            <a:t>  They do not automatically track payments,. As they are working outside at a market, they just jot down orders in their notebook.</a:t>
          </a:r>
        </a:p>
        <a:p>
          <a:endParaRPr lang="en-US" sz="1100" baseline="0"/>
        </a:p>
        <a:p>
          <a:r>
            <a:rPr lang="en-US" sz="1100" baseline="0"/>
            <a:t>Alex is looking at a week's worth of orders and wants to enter the data in a spreadsheet to better understand their business.</a:t>
          </a:r>
        </a:p>
        <a:p>
          <a:endParaRPr lang="en-US" sz="1100" baseline="0"/>
        </a:p>
        <a:p>
          <a:r>
            <a:rPr lang="en-US" sz="1100"/>
            <a:t>The transactions were as follows: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On Monday:</a:t>
          </a:r>
          <a:b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Bill bought 2 boxes of Blueberries, 1 pound of cherries, 6 lemons and 1 bunch of bananas.  He paid cash.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Claudette bought 1 pound of cherries, 2 peaches, 2 apples and one bunch of bananas and paid with Venmo.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On Tuesday:</a:t>
          </a:r>
          <a:b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Danny bought a dozen lemons and a half dozen apples along with 2 pounds of cherries.  Danny paid with a credit card.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Elsa bought 2 bunches of bananas, one apple, 2 peaches, 1 box of blue berries and 2 pounds of cherries with Venmo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On Wednesday: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Bill was back and bought the same items as the first time, and paid cash again.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On Thursday: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Danny bought two each of lemons, peaches and apples for cash.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On Friday:</a:t>
          </a:r>
          <a:b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Elsa was back for 2 boxes of blueberries, 5 apples and 3 lemons this time paying with a credit card.</a:t>
          </a:r>
        </a:p>
        <a:p>
          <a:endParaRPr lang="en-US" sz="1100"/>
        </a:p>
        <a:p>
          <a:r>
            <a:rPr lang="en-US" sz="1100"/>
            <a:t>This data has been</a:t>
          </a:r>
          <a:r>
            <a:rPr lang="en-US" sz="1100" baseline="0"/>
            <a:t> input in rows 7-14</a:t>
          </a:r>
        </a:p>
        <a:p>
          <a:r>
            <a:rPr lang="en-US" sz="1100" baseline="0"/>
            <a:t>In addition, though Alex has recorded orders in terms of units (boxes, bunches) etc., the cost is determined by weight (per pound).</a:t>
          </a:r>
        </a:p>
        <a:p>
          <a:r>
            <a:rPr lang="en-US" sz="1100" baseline="0"/>
            <a:t>A table showing the conversion between units, weight and price is providedin rows 1-4</a:t>
          </a:r>
        </a:p>
        <a:p>
          <a:endParaRPr lang="en-US" sz="1100" baseline="0"/>
        </a:p>
        <a:p>
          <a:r>
            <a:rPr lang="en-US" sz="1100" baseline="0"/>
            <a:t>1. Complete the data by calulcating the pounds of produce per order and cost per order in columns L and M (</a:t>
          </a:r>
          <a:r>
            <a:rPr lang="en-US" sz="1100" i="1" baseline="0"/>
            <a:t>Hint: You may want to use the 'SUMPRODUCT' function</a:t>
          </a:r>
          <a:r>
            <a:rPr lang="en-US" sz="1100" i="0" baseline="0"/>
            <a:t>)</a:t>
          </a:r>
        </a:p>
        <a:p>
          <a:endParaRPr lang="en-US" sz="1100" i="0" baseline="0"/>
        </a:p>
        <a:p>
          <a:r>
            <a:rPr lang="en-US" sz="1100" i="0" baseline="0"/>
            <a:t>2. In row 15, calulate totals for each column.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568324</xdr:colOff>
      <xdr:row>1</xdr:row>
      <xdr:rowOff>6350</xdr:rowOff>
    </xdr:from>
    <xdr:to>
      <xdr:col>22</xdr:col>
      <xdr:colOff>63499</xdr:colOff>
      <xdr:row>21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44E7B18-BDFE-4FD7-8DE6-E963C99D3AB5}"/>
            </a:ext>
          </a:extLst>
        </xdr:cNvPr>
        <xdr:cNvSpPr txBox="1"/>
      </xdr:nvSpPr>
      <xdr:spPr>
        <a:xfrm>
          <a:off x="9553574" y="190500"/>
          <a:ext cx="4981575" cy="5911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With this data,</a:t>
          </a:r>
          <a:r>
            <a:rPr lang="en-US" sz="1100" baseline="0"/>
            <a:t> Alex wants to look at which of his products are their best sellers. For each fruit, they want to know total units, pounds and money spent.</a:t>
          </a:r>
        </a:p>
        <a:p>
          <a:endParaRPr lang="en-US" sz="1100" baseline="0"/>
        </a:p>
        <a:p>
          <a:r>
            <a:rPr lang="en-US" sz="1100" baseline="0"/>
            <a:t>1. In rows 18-20, calculate the totals for each fruit, as well as the overall totals.</a:t>
          </a:r>
        </a:p>
        <a:p>
          <a:endParaRPr lang="en-US" sz="1100" baseline="0"/>
        </a:p>
        <a:p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568324</xdr:colOff>
      <xdr:row>1</xdr:row>
      <xdr:rowOff>6350</xdr:rowOff>
    </xdr:from>
    <xdr:to>
      <xdr:col>22</xdr:col>
      <xdr:colOff>63499</xdr:colOff>
      <xdr:row>33</xdr:row>
      <xdr:rowOff>25400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1E62D74-A617-4497-B789-2F360B2B2ACC}"/>
            </a:ext>
          </a:extLst>
        </xdr:cNvPr>
        <xdr:cNvSpPr txBox="1"/>
      </xdr:nvSpPr>
      <xdr:spPr>
        <a:xfrm>
          <a:off x="9553574" y="190500"/>
          <a:ext cx="4981575" cy="5911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aseline="0"/>
            <a:t>There are all kinds ways to summarize Alex's data. As well as total sales per fruit, we could look at: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US" sz="1100" baseline="0"/>
            <a:t>Totals per basket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US" sz="1100" baseline="0"/>
            <a:t>Totals per customer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US" sz="1100" baseline="0"/>
            <a:t>Totals per day of the week</a:t>
          </a:r>
        </a:p>
        <a:p>
          <a:pPr marL="171450" indent="-171450">
            <a:buFont typeface="Arial" panose="020B0604020202020204" pitchFamily="34" charset="0"/>
            <a:buChar char="•"/>
          </a:pPr>
          <a:endParaRPr lang="en-US" sz="1100" baseline="0"/>
        </a:p>
        <a:p>
          <a:pPr marL="0" indent="0">
            <a:buFont typeface="Arial" panose="020B0604020202020204" pitchFamily="34" charset="0"/>
            <a:buNone/>
          </a:pPr>
          <a:r>
            <a:rPr lang="en-US" sz="1100" baseline="0"/>
            <a:t>We can also use a technique called </a:t>
          </a:r>
          <a:r>
            <a:rPr lang="en-US" sz="1100" b="1" baseline="0"/>
            <a:t>conditional formatting</a:t>
          </a:r>
          <a:r>
            <a:rPr lang="en-US" sz="1100" b="0" baseline="0"/>
            <a:t> to automatically color code best sellers.</a:t>
          </a:r>
        </a:p>
        <a:p>
          <a:pPr marL="0" indent="0">
            <a:buFont typeface="Arial" panose="020B0604020202020204" pitchFamily="34" charset="0"/>
            <a:buNone/>
          </a:pPr>
          <a:endParaRPr lang="en-US" sz="1100" b="0" baseline="0"/>
        </a:p>
        <a:p>
          <a:pPr marL="0" indent="0">
            <a:buFont typeface="Arial" panose="020B0604020202020204" pitchFamily="34" charset="0"/>
            <a:buNone/>
          </a:pPr>
          <a:r>
            <a:rPr lang="en-US" sz="1100" b="0" baseline="0"/>
            <a:t>Some of the functions needed to do all this are beyond the scope of this lesson, but take a look at the tables on this sheet to get an idea of some of what can be done in terms of manipulating data in excel.</a:t>
          </a:r>
          <a:endParaRPr lang="en-US" sz="1100" baseline="0"/>
        </a:p>
        <a:p>
          <a:endParaRPr lang="en-US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282D827-C8B0-483A-A059-C2A16B983D41}" name="Baskets" displayName="Baskets" ref="B7:M15" totalsRowShown="0">
  <tableColumns count="12">
    <tableColumn id="8" xr3:uid="{B354F7BA-10F1-4798-B15B-A76C7DDC66DB}" name="Basket"/>
    <tableColumn id="12" xr3:uid="{0D3EF1C4-9148-4DF1-892D-543BDDA489C2}" name="Day"/>
    <tableColumn id="1" xr3:uid="{385C52FB-E18E-4045-A0E0-1F9AF5E95571}" name="Customer" dataDxfId="50"/>
    <tableColumn id="2" xr3:uid="{01344F22-0140-4DDE-B618-8CB3D2E16B85}" name="Apples" totalsRowDxfId="49"/>
    <tableColumn id="3" xr3:uid="{011C19E1-3297-4337-B90A-A25BEB62F42C}" name="Bananas" totalsRowDxfId="48"/>
    <tableColumn id="4" xr3:uid="{368AF16C-5C45-4544-8AD6-2C6DEC993E79}" name="Blueberries" totalsRowDxfId="47"/>
    <tableColumn id="5" xr3:uid="{EF62518F-1F3D-48A2-AA2B-9830A597235A}" name="Cherries" totalsRowDxfId="46"/>
    <tableColumn id="6" xr3:uid="{ADAFF86A-F5AE-4D25-A1C2-11FD306751DF}" name="Lemons" totalsRowDxfId="45"/>
    <tableColumn id="7" xr3:uid="{DB5C7334-11D3-4CA4-8FEC-C3EE0765973C}" name="Peaches" totalsRowDxfId="44"/>
    <tableColumn id="9" xr3:uid="{5FDEB1EC-7E9F-49D6-A39A-7B574B0F55C4}" name="Payment" dataDxfId="43" totalsRowDxfId="42"/>
    <tableColumn id="10" xr3:uid="{3A484BAC-E461-45BD-90FA-5496FC372A44}" name="Pounds" dataDxfId="41" totalsRowDxfId="40"/>
    <tableColumn id="13" xr3:uid="{0BE24276-7E1F-470B-8F7A-A328A0BABDCC}" name="Cost" dataDxfId="39" totalsRowDxfId="3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A149ED0-72ED-48E5-920C-4DDBEE122151}" name="Baskets3" displayName="Baskets3" ref="B7:M15" totalsRowShown="0">
  <tableColumns count="12">
    <tableColumn id="8" xr3:uid="{CFF1E1BC-D92C-43B1-BEE9-E32BF0DF1DAE}" name="Basket"/>
    <tableColumn id="12" xr3:uid="{306C8324-6627-4C65-9449-45CE9FB9ECA1}" name="Day"/>
    <tableColumn id="1" xr3:uid="{82D3D3E6-82B8-4AFF-8291-55A47658E10C}" name="Customer" dataDxfId="37"/>
    <tableColumn id="2" xr3:uid="{CFD87D88-0D51-48AF-843F-1E7C787EF55C}" name="Apples" totalsRowDxfId="36"/>
    <tableColumn id="3" xr3:uid="{E5931DD7-5A61-425F-B386-E4E687ED3BD2}" name="Bananas" totalsRowDxfId="35"/>
    <tableColumn id="4" xr3:uid="{DC162402-C90B-4A59-9316-19FE7776BFA2}" name="Blueberries" totalsRowDxfId="34"/>
    <tableColumn id="5" xr3:uid="{C02F4679-16B0-4474-A9A5-7F23E62CCB6B}" name="Cherries" totalsRowDxfId="33"/>
    <tableColumn id="6" xr3:uid="{B75B36AF-41E4-476A-9A5A-D0210F40A1DF}" name="Lemons" totalsRowDxfId="32"/>
    <tableColumn id="7" xr3:uid="{61C2F924-35CA-48CE-9A57-F013054C693A}" name="Peaches" totalsRowDxfId="31"/>
    <tableColumn id="9" xr3:uid="{514A4D6E-BE0C-47B8-8D8E-DBC89AC55866}" name="Payment" dataDxfId="30" totalsRowDxfId="29"/>
    <tableColumn id="10" xr3:uid="{61EA4E5C-BB75-47A3-83CE-4794BE04094D}" name="Pounds" dataDxfId="28" totalsRowDxfId="27">
      <calculatedColumnFormula>Sheet1!L8</calculatedColumnFormula>
    </tableColumn>
    <tableColumn id="13" xr3:uid="{4D752F25-A259-4C82-B90B-43BA45AD1597}" name="Cost" dataDxfId="26" totalsRowDxfId="25">
      <calculatedColumnFormula>Sheet1!M8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3D8801F-43B8-4AB7-9902-CEA26347C7EA}" name="Baskets34" displayName="Baskets34" ref="B7:M15" totalsRowCount="1">
  <tableColumns count="12">
    <tableColumn id="8" xr3:uid="{559DAAFB-FB5B-42B4-84A3-BCAFBD85BFAE}" name="Basket"/>
    <tableColumn id="12" xr3:uid="{A9E01DC3-57F8-4162-8CD7-E31C3D5E34B4}" name="Day"/>
    <tableColumn id="1" xr3:uid="{1FD90A78-3DEC-42BA-8FA8-575C4C3237E9}" name="Customer" dataDxfId="24"/>
    <tableColumn id="2" xr3:uid="{A3ECF85F-679D-4978-A9C8-573558E41D1F}" name="Apples" totalsRowFunction="custom" totalsRowDxfId="23">
      <totalsRowFormula>Sheet1!E15</totalsRowFormula>
    </tableColumn>
    <tableColumn id="3" xr3:uid="{22F21526-97DA-4388-BCA8-645D7E2B26DA}" name="Bananas" totalsRowFunction="custom" totalsRowDxfId="22">
      <totalsRowFormula>Sheet1!F15</totalsRowFormula>
    </tableColumn>
    <tableColumn id="4" xr3:uid="{56995875-ADBB-4A92-8B35-D13CE55310CF}" name="Blueberries" totalsRowFunction="custom" totalsRowDxfId="21">
      <totalsRowFormula>Sheet1!G15</totalsRowFormula>
    </tableColumn>
    <tableColumn id="5" xr3:uid="{94932D43-9707-4993-AFB3-D7887346140C}" name="Cherries" totalsRowFunction="custom" totalsRowDxfId="20">
      <totalsRowFormula>Sheet1!H15</totalsRowFormula>
    </tableColumn>
    <tableColumn id="6" xr3:uid="{030763A5-BD57-4F93-9E17-2724FCE2E9B9}" name="Lemons" totalsRowFunction="custom" totalsRowDxfId="19">
      <totalsRowFormula>Sheet1!I15</totalsRowFormula>
    </tableColumn>
    <tableColumn id="7" xr3:uid="{3792ECE3-4FEA-4F32-AC76-9EF5AFA74391}" name="Peaches" totalsRowFunction="custom" totalsRowDxfId="18">
      <totalsRowFormula>Sheet1!J15</totalsRowFormula>
    </tableColumn>
    <tableColumn id="9" xr3:uid="{BD835380-84AF-4E11-B7E3-CA9FEACF7769}" name="Payment" totalsRowFunction="custom" dataDxfId="17" totalsRowDxfId="16">
      <totalsRowFormula>Sheet1!K15</totalsRowFormula>
    </tableColumn>
    <tableColumn id="10" xr3:uid="{18A35D51-3888-48FC-ABE2-0B5687408751}" name="Pounds" totalsRowFunction="custom" dataDxfId="15" totalsRowDxfId="14">
      <calculatedColumnFormula>Sheet1!L8</calculatedColumnFormula>
      <totalsRowFormula>Sheet1!L15</totalsRowFormula>
    </tableColumn>
    <tableColumn id="13" xr3:uid="{771645A2-F28C-4188-87C5-6B93B818B37D}" name="Cost" totalsRowFunction="custom" dataDxfId="13" totalsRowDxfId="12">
      <calculatedColumnFormula>Sheet1!M8</calculatedColumnFormula>
      <totalsRowFormula>Sheet1!M15</totalsRow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E2DBF-1742-4C63-983E-48FCA32B65BA}">
  <dimension ref="B1:N39"/>
  <sheetViews>
    <sheetView zoomScale="120" zoomScaleNormal="120" workbookViewId="0">
      <selection activeCell="L8" sqref="L8"/>
    </sheetView>
  </sheetViews>
  <sheetFormatPr baseColWidth="10" defaultColWidth="8.83203125" defaultRowHeight="15" x14ac:dyDescent="0.2"/>
  <cols>
    <col min="2" max="2" width="9.83203125" customWidth="1"/>
    <col min="3" max="3" width="11.33203125" bestFit="1" customWidth="1"/>
    <col min="4" max="4" width="11" customWidth="1"/>
    <col min="5" max="5" width="10.1640625" customWidth="1"/>
    <col min="6" max="6" width="9.6640625" customWidth="1"/>
    <col min="7" max="7" width="12.1640625" customWidth="1"/>
    <col min="8" max="8" width="10.6640625" customWidth="1"/>
    <col min="10" max="10" width="10.33203125" bestFit="1" customWidth="1"/>
  </cols>
  <sheetData>
    <row r="1" spans="2:14" x14ac:dyDescent="0.2">
      <c r="D1" s="12" t="s">
        <v>38</v>
      </c>
      <c r="E1" s="13" t="s">
        <v>11</v>
      </c>
      <c r="F1" s="13" t="s">
        <v>1</v>
      </c>
      <c r="G1" s="13" t="s">
        <v>2</v>
      </c>
      <c r="H1" s="13" t="s">
        <v>0</v>
      </c>
      <c r="I1" s="13" t="s">
        <v>9</v>
      </c>
      <c r="J1" s="14" t="s">
        <v>10</v>
      </c>
    </row>
    <row r="2" spans="2:14" x14ac:dyDescent="0.2">
      <c r="D2" s="15" t="s">
        <v>36</v>
      </c>
      <c r="E2" s="16" t="s">
        <v>17</v>
      </c>
      <c r="F2" s="16" t="s">
        <v>18</v>
      </c>
      <c r="G2" s="16" t="s">
        <v>16</v>
      </c>
      <c r="H2" s="16" t="s">
        <v>5</v>
      </c>
      <c r="I2" s="16" t="s">
        <v>17</v>
      </c>
      <c r="J2" s="17" t="s">
        <v>17</v>
      </c>
    </row>
    <row r="3" spans="2:14" x14ac:dyDescent="0.2">
      <c r="D3" s="18" t="s">
        <v>19</v>
      </c>
      <c r="E3" s="19">
        <v>0.4</v>
      </c>
      <c r="F3" s="19">
        <v>3.5</v>
      </c>
      <c r="G3" s="19">
        <v>0.5</v>
      </c>
      <c r="H3" s="19">
        <v>1</v>
      </c>
      <c r="I3" s="19">
        <v>0.25</v>
      </c>
      <c r="J3" s="20">
        <v>0.3</v>
      </c>
    </row>
    <row r="4" spans="2:14" x14ac:dyDescent="0.2">
      <c r="D4" s="21" t="s">
        <v>3</v>
      </c>
      <c r="E4" s="16">
        <v>1.85</v>
      </c>
      <c r="F4" s="16">
        <v>1.25</v>
      </c>
      <c r="G4" s="22">
        <v>4.1500000000000004</v>
      </c>
      <c r="H4" s="16">
        <v>4.66</v>
      </c>
      <c r="I4" s="16">
        <v>1.99</v>
      </c>
      <c r="J4" s="17">
        <v>2.17</v>
      </c>
    </row>
    <row r="5" spans="2:14" x14ac:dyDescent="0.2">
      <c r="D5" s="6"/>
      <c r="E5" s="23"/>
      <c r="F5" s="23"/>
      <c r="G5" s="7"/>
      <c r="H5" s="23"/>
      <c r="I5" s="23"/>
      <c r="J5" s="24"/>
    </row>
    <row r="7" spans="2:14" x14ac:dyDescent="0.2">
      <c r="B7" t="s">
        <v>12</v>
      </c>
      <c r="C7" t="s">
        <v>25</v>
      </c>
      <c r="D7" t="s">
        <v>7</v>
      </c>
      <c r="E7" t="s">
        <v>11</v>
      </c>
      <c r="F7" t="s">
        <v>1</v>
      </c>
      <c r="G7" t="s">
        <v>2</v>
      </c>
      <c r="H7" t="s">
        <v>0</v>
      </c>
      <c r="I7" t="s">
        <v>9</v>
      </c>
      <c r="J7" t="s">
        <v>10</v>
      </c>
      <c r="K7" t="s">
        <v>33</v>
      </c>
      <c r="L7" t="s">
        <v>13</v>
      </c>
      <c r="M7" t="s">
        <v>32</v>
      </c>
    </row>
    <row r="8" spans="2:14" x14ac:dyDescent="0.2">
      <c r="B8">
        <v>1</v>
      </c>
      <c r="C8" t="s">
        <v>26</v>
      </c>
      <c r="D8" s="5" t="s">
        <v>15</v>
      </c>
      <c r="E8">
        <v>0</v>
      </c>
      <c r="F8">
        <v>1</v>
      </c>
      <c r="G8">
        <v>2</v>
      </c>
      <c r="H8">
        <v>1</v>
      </c>
      <c r="I8">
        <v>2</v>
      </c>
      <c r="J8">
        <v>2</v>
      </c>
      <c r="K8" t="s">
        <v>20</v>
      </c>
      <c r="L8" s="25"/>
      <c r="M8" s="27"/>
      <c r="N8" s="1"/>
    </row>
    <row r="9" spans="2:14" x14ac:dyDescent="0.2">
      <c r="B9">
        <v>2</v>
      </c>
      <c r="C9" t="s">
        <v>26</v>
      </c>
      <c r="D9" s="5" t="s">
        <v>21</v>
      </c>
      <c r="E9">
        <v>2</v>
      </c>
      <c r="F9">
        <v>1</v>
      </c>
      <c r="G9">
        <v>0</v>
      </c>
      <c r="H9">
        <v>1</v>
      </c>
      <c r="I9">
        <v>0</v>
      </c>
      <c r="J9">
        <v>2</v>
      </c>
      <c r="K9" t="s">
        <v>22</v>
      </c>
      <c r="L9" s="25"/>
      <c r="M9" s="26"/>
      <c r="N9" s="1"/>
    </row>
    <row r="10" spans="2:14" x14ac:dyDescent="0.2">
      <c r="B10">
        <v>3</v>
      </c>
      <c r="C10" t="s">
        <v>27</v>
      </c>
      <c r="D10" s="5" t="s">
        <v>23</v>
      </c>
      <c r="E10">
        <v>6</v>
      </c>
      <c r="F10">
        <v>0</v>
      </c>
      <c r="G10">
        <v>0</v>
      </c>
      <c r="H10">
        <v>2</v>
      </c>
      <c r="I10">
        <v>12</v>
      </c>
      <c r="J10">
        <v>0</v>
      </c>
      <c r="K10" t="s">
        <v>31</v>
      </c>
      <c r="L10" s="25"/>
      <c r="M10" s="26"/>
      <c r="N10" s="1"/>
    </row>
    <row r="11" spans="2:14" x14ac:dyDescent="0.2">
      <c r="B11">
        <v>4</v>
      </c>
      <c r="C11" t="s">
        <v>27</v>
      </c>
      <c r="D11" s="5" t="s">
        <v>24</v>
      </c>
      <c r="E11">
        <v>1</v>
      </c>
      <c r="F11">
        <v>2</v>
      </c>
      <c r="G11">
        <v>1</v>
      </c>
      <c r="H11">
        <v>2</v>
      </c>
      <c r="I11">
        <v>0</v>
      </c>
      <c r="J11">
        <v>2</v>
      </c>
      <c r="K11" t="s">
        <v>22</v>
      </c>
      <c r="L11" s="25"/>
      <c r="M11" s="26"/>
      <c r="N11" s="1"/>
    </row>
    <row r="12" spans="2:14" x14ac:dyDescent="0.2">
      <c r="B12">
        <v>5</v>
      </c>
      <c r="C12" t="s">
        <v>28</v>
      </c>
      <c r="D12" s="5" t="s">
        <v>15</v>
      </c>
      <c r="E12">
        <v>0</v>
      </c>
      <c r="F12">
        <v>1</v>
      </c>
      <c r="G12">
        <v>2</v>
      </c>
      <c r="H12">
        <v>1</v>
      </c>
      <c r="I12">
        <v>2</v>
      </c>
      <c r="J12">
        <v>2</v>
      </c>
      <c r="K12" t="s">
        <v>20</v>
      </c>
      <c r="L12" s="25"/>
      <c r="M12" s="26"/>
      <c r="N12" s="1"/>
    </row>
    <row r="13" spans="2:14" x14ac:dyDescent="0.2">
      <c r="B13">
        <v>6</v>
      </c>
      <c r="C13" t="s">
        <v>29</v>
      </c>
      <c r="D13" s="5" t="s">
        <v>23</v>
      </c>
      <c r="E13">
        <v>2</v>
      </c>
      <c r="F13">
        <v>0</v>
      </c>
      <c r="G13">
        <v>0</v>
      </c>
      <c r="H13">
        <v>0</v>
      </c>
      <c r="I13">
        <v>2</v>
      </c>
      <c r="J13">
        <v>2</v>
      </c>
      <c r="K13" t="s">
        <v>20</v>
      </c>
      <c r="L13" s="25"/>
      <c r="M13" s="26"/>
      <c r="N13" s="1"/>
    </row>
    <row r="14" spans="2:14" x14ac:dyDescent="0.2">
      <c r="B14">
        <v>7</v>
      </c>
      <c r="C14" t="s">
        <v>30</v>
      </c>
      <c r="D14" s="5" t="s">
        <v>24</v>
      </c>
      <c r="E14">
        <v>5</v>
      </c>
      <c r="F14">
        <v>0</v>
      </c>
      <c r="G14">
        <v>2</v>
      </c>
      <c r="H14">
        <v>0</v>
      </c>
      <c r="I14">
        <v>3</v>
      </c>
      <c r="J14">
        <v>0</v>
      </c>
      <c r="K14" t="s">
        <v>31</v>
      </c>
      <c r="L14" s="25"/>
      <c r="M14" s="26"/>
      <c r="N14" s="1"/>
    </row>
    <row r="15" spans="2:14" x14ac:dyDescent="0.2">
      <c r="D15" s="5" t="s">
        <v>8</v>
      </c>
      <c r="E15" s="34"/>
      <c r="F15" s="34"/>
      <c r="G15" s="34"/>
      <c r="H15" s="34"/>
      <c r="I15" s="34"/>
      <c r="J15" s="34"/>
      <c r="K15" s="34"/>
      <c r="L15" s="25"/>
      <c r="M15" s="35"/>
    </row>
    <row r="17" spans="2:10" x14ac:dyDescent="0.2">
      <c r="J17" s="29"/>
    </row>
    <row r="18" spans="2:10" x14ac:dyDescent="0.2">
      <c r="D18" s="30"/>
      <c r="E18" s="30"/>
      <c r="F18" s="30"/>
      <c r="G18" s="30"/>
      <c r="H18" s="30"/>
      <c r="I18" s="30"/>
      <c r="J18" s="31"/>
    </row>
    <row r="19" spans="2:10" x14ac:dyDescent="0.2">
      <c r="D19" s="1"/>
      <c r="E19" s="1"/>
      <c r="F19" s="1"/>
      <c r="G19" s="1"/>
      <c r="H19" s="1"/>
      <c r="I19" s="1"/>
      <c r="J19" s="31"/>
    </row>
    <row r="22" spans="2:10" x14ac:dyDescent="0.2">
      <c r="C22" s="32"/>
      <c r="D22" s="32"/>
    </row>
    <row r="23" spans="2:10" x14ac:dyDescent="0.2">
      <c r="C23" s="30"/>
      <c r="D23" s="1"/>
      <c r="I23" s="30"/>
      <c r="J23" s="1"/>
    </row>
    <row r="24" spans="2:10" x14ac:dyDescent="0.2">
      <c r="C24" s="30"/>
      <c r="D24" s="1"/>
      <c r="I24" s="30"/>
      <c r="J24" s="1"/>
    </row>
    <row r="25" spans="2:10" x14ac:dyDescent="0.2">
      <c r="C25" s="30"/>
      <c r="D25" s="1"/>
      <c r="I25" s="30"/>
      <c r="J25" s="1"/>
    </row>
    <row r="26" spans="2:10" x14ac:dyDescent="0.2">
      <c r="C26" s="30"/>
      <c r="D26" s="1"/>
      <c r="I26" s="30"/>
      <c r="J26" s="1"/>
    </row>
    <row r="27" spans="2:10" x14ac:dyDescent="0.2">
      <c r="C27" s="30"/>
      <c r="D27" s="1"/>
      <c r="G27" s="29"/>
      <c r="H27" s="29"/>
      <c r="I27" s="33"/>
      <c r="J27" s="31"/>
    </row>
    <row r="28" spans="2:10" x14ac:dyDescent="0.2">
      <c r="C28" s="30"/>
      <c r="D28" s="1"/>
    </row>
    <row r="29" spans="2:10" x14ac:dyDescent="0.2">
      <c r="C29" s="30"/>
      <c r="D29" s="1"/>
    </row>
    <row r="30" spans="2:10" x14ac:dyDescent="0.2">
      <c r="B30" s="29"/>
      <c r="C30" s="33"/>
      <c r="D30" s="31"/>
    </row>
    <row r="35" spans="4:4" x14ac:dyDescent="0.2">
      <c r="D35" s="1"/>
    </row>
    <row r="36" spans="4:4" x14ac:dyDescent="0.2">
      <c r="D36" s="1"/>
    </row>
    <row r="37" spans="4:4" x14ac:dyDescent="0.2">
      <c r="D37" s="1"/>
    </row>
    <row r="38" spans="4:4" x14ac:dyDescent="0.2">
      <c r="D38" s="1"/>
    </row>
    <row r="39" spans="4:4" x14ac:dyDescent="0.2">
      <c r="D39" s="1"/>
    </row>
  </sheetData>
  <phoneticPr fontId="2" type="noConversion"/>
  <conditionalFormatting sqref="D23:D29">
    <cfRule type="top10" dxfId="11" priority="2" rank="1"/>
  </conditionalFormatting>
  <conditionalFormatting sqref="D35:D39">
    <cfRule type="top10" dxfId="10" priority="3" rank="1"/>
  </conditionalFormatting>
  <conditionalFormatting sqref="D18:I18">
    <cfRule type="top10" dxfId="9" priority="1" rank="1"/>
  </conditionalFormatting>
  <conditionalFormatting sqref="D19:I19">
    <cfRule type="top10" dxfId="8" priority="4" rank="1"/>
  </conditionalFormatting>
  <conditionalFormatting sqref="J23:J26">
    <cfRule type="top10" dxfId="7" priority="5" rank="1"/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A2C7B-3AA1-4EE2-A710-BC4961A1DC6D}">
  <dimension ref="B1:N20"/>
  <sheetViews>
    <sheetView workbookViewId="0">
      <selection activeCell="C20" sqref="C20"/>
    </sheetView>
  </sheetViews>
  <sheetFormatPr baseColWidth="10" defaultColWidth="8.83203125" defaultRowHeight="15" x14ac:dyDescent="0.2"/>
  <cols>
    <col min="2" max="2" width="9.83203125" customWidth="1"/>
    <col min="3" max="3" width="11.33203125" bestFit="1" customWidth="1"/>
    <col min="4" max="4" width="11" customWidth="1"/>
    <col min="5" max="5" width="10.1640625" customWidth="1"/>
    <col min="6" max="6" width="9.6640625" customWidth="1"/>
    <col min="7" max="7" width="12.1640625" customWidth="1"/>
    <col min="8" max="8" width="10.6640625" customWidth="1"/>
    <col min="10" max="10" width="10.33203125" bestFit="1" customWidth="1"/>
  </cols>
  <sheetData>
    <row r="1" spans="2:14" x14ac:dyDescent="0.2">
      <c r="D1" s="12" t="s">
        <v>37</v>
      </c>
      <c r="E1" s="13" t="s">
        <v>11</v>
      </c>
      <c r="F1" s="13" t="s">
        <v>1</v>
      </c>
      <c r="G1" s="13" t="s">
        <v>2</v>
      </c>
      <c r="H1" s="13" t="s">
        <v>0</v>
      </c>
      <c r="I1" s="13" t="s">
        <v>9</v>
      </c>
      <c r="J1" s="14" t="s">
        <v>10</v>
      </c>
    </row>
    <row r="2" spans="2:14" x14ac:dyDescent="0.2">
      <c r="D2" s="15" t="s">
        <v>36</v>
      </c>
      <c r="E2" s="16" t="s">
        <v>17</v>
      </c>
      <c r="F2" s="16" t="s">
        <v>18</v>
      </c>
      <c r="G2" s="16" t="s">
        <v>16</v>
      </c>
      <c r="H2" s="16" t="s">
        <v>5</v>
      </c>
      <c r="I2" s="16" t="s">
        <v>17</v>
      </c>
      <c r="J2" s="17" t="s">
        <v>17</v>
      </c>
    </row>
    <row r="3" spans="2:14" x14ac:dyDescent="0.2">
      <c r="D3" s="18" t="s">
        <v>19</v>
      </c>
      <c r="E3" s="19">
        <v>0.4</v>
      </c>
      <c r="F3" s="19">
        <v>3.5</v>
      </c>
      <c r="G3" s="19">
        <v>0.5</v>
      </c>
      <c r="H3" s="19">
        <v>1</v>
      </c>
      <c r="I3" s="19">
        <v>0.25</v>
      </c>
      <c r="J3" s="20">
        <v>0.3</v>
      </c>
    </row>
    <row r="4" spans="2:14" x14ac:dyDescent="0.2">
      <c r="D4" s="21" t="s">
        <v>3</v>
      </c>
      <c r="E4" s="16">
        <v>1.85</v>
      </c>
      <c r="F4" s="16">
        <v>1.25</v>
      </c>
      <c r="G4" s="22">
        <v>4.1500000000000004</v>
      </c>
      <c r="H4" s="16">
        <v>4.66</v>
      </c>
      <c r="I4" s="16">
        <v>1.99</v>
      </c>
      <c r="J4" s="17">
        <v>2.17</v>
      </c>
    </row>
    <row r="5" spans="2:14" x14ac:dyDescent="0.2">
      <c r="D5" s="6"/>
      <c r="E5" s="23"/>
      <c r="F5" s="23"/>
      <c r="G5" s="7"/>
      <c r="H5" s="23"/>
      <c r="I5" s="23"/>
      <c r="J5" s="24"/>
    </row>
    <row r="7" spans="2:14" x14ac:dyDescent="0.2">
      <c r="B7" t="s">
        <v>12</v>
      </c>
      <c r="C7" t="s">
        <v>25</v>
      </c>
      <c r="D7" t="s">
        <v>7</v>
      </c>
      <c r="E7" t="s">
        <v>11</v>
      </c>
      <c r="F7" t="s">
        <v>1</v>
      </c>
      <c r="G7" t="s">
        <v>2</v>
      </c>
      <c r="H7" t="s">
        <v>0</v>
      </c>
      <c r="I7" t="s">
        <v>9</v>
      </c>
      <c r="J7" t="s">
        <v>10</v>
      </c>
      <c r="K7" t="s">
        <v>33</v>
      </c>
      <c r="L7" t="s">
        <v>13</v>
      </c>
      <c r="M7" t="s">
        <v>32</v>
      </c>
    </row>
    <row r="8" spans="2:14" x14ac:dyDescent="0.2">
      <c r="B8">
        <v>1</v>
      </c>
      <c r="C8" t="s">
        <v>26</v>
      </c>
      <c r="D8" s="5" t="s">
        <v>15</v>
      </c>
      <c r="E8">
        <v>0</v>
      </c>
      <c r="F8">
        <v>1</v>
      </c>
      <c r="G8">
        <v>2</v>
      </c>
      <c r="H8">
        <v>1</v>
      </c>
      <c r="I8">
        <v>2</v>
      </c>
      <c r="J8">
        <v>2</v>
      </c>
      <c r="K8" t="s">
        <v>20</v>
      </c>
      <c r="L8" s="36">
        <f>Sheet1!L8</f>
        <v>0</v>
      </c>
      <c r="M8" s="36">
        <f>Sheet1!M8</f>
        <v>0</v>
      </c>
      <c r="N8" s="1"/>
    </row>
    <row r="9" spans="2:14" x14ac:dyDescent="0.2">
      <c r="B9">
        <v>2</v>
      </c>
      <c r="C9" t="s">
        <v>26</v>
      </c>
      <c r="D9" s="5" t="s">
        <v>21</v>
      </c>
      <c r="E9">
        <v>2</v>
      </c>
      <c r="F9">
        <v>1</v>
      </c>
      <c r="G9">
        <v>0</v>
      </c>
      <c r="H9">
        <v>1</v>
      </c>
      <c r="I9">
        <v>0</v>
      </c>
      <c r="J9">
        <v>2</v>
      </c>
      <c r="K9" t="s">
        <v>22</v>
      </c>
      <c r="L9" s="36">
        <f>Sheet1!L9</f>
        <v>0</v>
      </c>
      <c r="M9" s="36">
        <f>Sheet1!M9</f>
        <v>0</v>
      </c>
      <c r="N9" s="1"/>
    </row>
    <row r="10" spans="2:14" x14ac:dyDescent="0.2">
      <c r="B10">
        <v>3</v>
      </c>
      <c r="C10" t="s">
        <v>27</v>
      </c>
      <c r="D10" s="5" t="s">
        <v>23</v>
      </c>
      <c r="E10">
        <v>6</v>
      </c>
      <c r="F10">
        <v>0</v>
      </c>
      <c r="G10">
        <v>0</v>
      </c>
      <c r="H10">
        <v>2</v>
      </c>
      <c r="I10">
        <v>12</v>
      </c>
      <c r="J10">
        <v>0</v>
      </c>
      <c r="K10" t="s">
        <v>31</v>
      </c>
      <c r="L10" s="36">
        <f>Sheet1!L10</f>
        <v>0</v>
      </c>
      <c r="M10" s="36">
        <f>Sheet1!M10</f>
        <v>0</v>
      </c>
      <c r="N10" s="1"/>
    </row>
    <row r="11" spans="2:14" x14ac:dyDescent="0.2">
      <c r="B11">
        <v>4</v>
      </c>
      <c r="C11" t="s">
        <v>27</v>
      </c>
      <c r="D11" s="5" t="s">
        <v>24</v>
      </c>
      <c r="E11">
        <v>1</v>
      </c>
      <c r="F11">
        <v>2</v>
      </c>
      <c r="G11">
        <v>1</v>
      </c>
      <c r="H11">
        <v>2</v>
      </c>
      <c r="I11">
        <v>0</v>
      </c>
      <c r="J11">
        <v>2</v>
      </c>
      <c r="K11" t="s">
        <v>22</v>
      </c>
      <c r="L11" s="36">
        <f>Sheet1!L11</f>
        <v>0</v>
      </c>
      <c r="M11" s="36">
        <f>Sheet1!M11</f>
        <v>0</v>
      </c>
      <c r="N11" s="1"/>
    </row>
    <row r="12" spans="2:14" x14ac:dyDescent="0.2">
      <c r="B12">
        <v>5</v>
      </c>
      <c r="C12" t="s">
        <v>28</v>
      </c>
      <c r="D12" s="5" t="s">
        <v>15</v>
      </c>
      <c r="E12">
        <v>0</v>
      </c>
      <c r="F12">
        <v>1</v>
      </c>
      <c r="G12">
        <v>2</v>
      </c>
      <c r="H12">
        <v>1</v>
      </c>
      <c r="I12">
        <v>2</v>
      </c>
      <c r="J12">
        <v>2</v>
      </c>
      <c r="K12" t="s">
        <v>20</v>
      </c>
      <c r="L12" s="36">
        <f>Sheet1!L12</f>
        <v>0</v>
      </c>
      <c r="M12" s="36">
        <f>Sheet1!M12</f>
        <v>0</v>
      </c>
      <c r="N12" s="1"/>
    </row>
    <row r="13" spans="2:14" x14ac:dyDescent="0.2">
      <c r="B13">
        <v>6</v>
      </c>
      <c r="C13" t="s">
        <v>29</v>
      </c>
      <c r="D13" s="5" t="s">
        <v>23</v>
      </c>
      <c r="E13">
        <v>2</v>
      </c>
      <c r="F13">
        <v>0</v>
      </c>
      <c r="G13">
        <v>0</v>
      </c>
      <c r="H13">
        <v>0</v>
      </c>
      <c r="I13">
        <v>2</v>
      </c>
      <c r="J13">
        <v>2</v>
      </c>
      <c r="K13" t="s">
        <v>20</v>
      </c>
      <c r="L13" s="36">
        <f>Sheet1!L13</f>
        <v>0</v>
      </c>
      <c r="M13" s="36">
        <f>Sheet1!M13</f>
        <v>0</v>
      </c>
      <c r="N13" s="1"/>
    </row>
    <row r="14" spans="2:14" x14ac:dyDescent="0.2">
      <c r="B14">
        <v>7</v>
      </c>
      <c r="C14" t="s">
        <v>30</v>
      </c>
      <c r="D14" s="5" t="s">
        <v>24</v>
      </c>
      <c r="E14">
        <v>5</v>
      </c>
      <c r="F14">
        <v>0</v>
      </c>
      <c r="G14">
        <v>2</v>
      </c>
      <c r="H14">
        <v>0</v>
      </c>
      <c r="I14">
        <v>3</v>
      </c>
      <c r="J14">
        <v>0</v>
      </c>
      <c r="K14" t="s">
        <v>31</v>
      </c>
      <c r="L14" s="36">
        <f>Sheet1!L14</f>
        <v>0</v>
      </c>
      <c r="M14" s="36">
        <f>Sheet1!M14</f>
        <v>0</v>
      </c>
      <c r="N14" s="1"/>
    </row>
    <row r="15" spans="2:14" x14ac:dyDescent="0.2">
      <c r="D15" s="5"/>
      <c r="E15" s="36">
        <f>Sheet1!E15</f>
        <v>0</v>
      </c>
      <c r="F15" s="36">
        <f>Sheet1!F15</f>
        <v>0</v>
      </c>
      <c r="G15" s="36">
        <f>Sheet1!G15</f>
        <v>0</v>
      </c>
      <c r="H15" s="36">
        <f>Sheet1!H15</f>
        <v>0</v>
      </c>
      <c r="I15" s="36">
        <f>Sheet1!I15</f>
        <v>0</v>
      </c>
      <c r="J15" s="36">
        <f>Sheet1!J15</f>
        <v>0</v>
      </c>
      <c r="K15" s="36">
        <f>Sheet1!K15</f>
        <v>0</v>
      </c>
      <c r="L15" s="36">
        <f>Sheet1!L15</f>
        <v>0</v>
      </c>
      <c r="M15" s="36">
        <f>Sheet1!M15</f>
        <v>0</v>
      </c>
      <c r="N15" s="1"/>
    </row>
    <row r="16" spans="2:14" x14ac:dyDescent="0.2">
      <c r="D16" s="5"/>
      <c r="E16" s="30"/>
      <c r="F16" s="30"/>
      <c r="G16" s="30"/>
      <c r="H16" s="30"/>
      <c r="I16" s="30"/>
      <c r="J16" s="30"/>
      <c r="K16" s="30"/>
      <c r="L16" s="30"/>
      <c r="M16" s="30"/>
      <c r="N16" s="1"/>
    </row>
    <row r="17" spans="3:10" x14ac:dyDescent="0.2">
      <c r="D17" s="2" t="str" cm="1">
        <f t="array" ref="D17:I17">_xlfn.UNIQUE(Baskets3[[#Headers],[Apples]:[Peaches]])</f>
        <v>Apples</v>
      </c>
      <c r="E17" s="2" t="str">
        <v>Bananas</v>
      </c>
      <c r="F17" s="2" t="str">
        <v>Blueberries</v>
      </c>
      <c r="G17" s="2" t="str">
        <v>Cherries</v>
      </c>
      <c r="H17" s="2" t="str">
        <v>Lemons</v>
      </c>
      <c r="I17" s="2" t="str">
        <v>Peaches</v>
      </c>
      <c r="J17" s="2" t="s">
        <v>8</v>
      </c>
    </row>
    <row r="18" spans="3:10" x14ac:dyDescent="0.2">
      <c r="C18" s="2" t="s">
        <v>39</v>
      </c>
      <c r="D18" s="28"/>
      <c r="E18" s="28"/>
      <c r="F18" s="28"/>
      <c r="G18" s="28"/>
      <c r="H18" s="28"/>
      <c r="I18" s="28"/>
      <c r="J18" s="37"/>
    </row>
    <row r="19" spans="3:10" x14ac:dyDescent="0.2">
      <c r="C19" s="2" t="s">
        <v>13</v>
      </c>
      <c r="D19" s="25"/>
      <c r="E19" s="25"/>
      <c r="F19" s="25"/>
      <c r="G19" s="25"/>
      <c r="H19" s="25"/>
      <c r="I19" s="25"/>
      <c r="J19" s="38"/>
    </row>
    <row r="20" spans="3:10" x14ac:dyDescent="0.2">
      <c r="C20" s="2" t="s">
        <v>6</v>
      </c>
      <c r="D20" s="26"/>
      <c r="E20" s="26"/>
      <c r="F20" s="26"/>
      <c r="G20" s="26"/>
      <c r="H20" s="26"/>
      <c r="I20" s="26"/>
      <c r="J20" s="38"/>
    </row>
  </sheetData>
  <conditionalFormatting sqref="D19:I19">
    <cfRule type="top10" dxfId="6" priority="1" rank="1"/>
  </conditionalFormatting>
  <conditionalFormatting sqref="D20:I20">
    <cfRule type="top10" dxfId="5" priority="4" rank="1"/>
  </conditionalFormatting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3BCAF-C517-4815-8215-1C46239F7350}">
  <dimension ref="B1:N40"/>
  <sheetViews>
    <sheetView tabSelected="1" workbookViewId="0">
      <selection activeCell="M19" sqref="M19"/>
    </sheetView>
  </sheetViews>
  <sheetFormatPr baseColWidth="10" defaultColWidth="8.83203125" defaultRowHeight="15" x14ac:dyDescent="0.2"/>
  <cols>
    <col min="2" max="2" width="9.83203125" customWidth="1"/>
    <col min="3" max="3" width="11.33203125" bestFit="1" customWidth="1"/>
    <col min="4" max="4" width="11" customWidth="1"/>
    <col min="5" max="5" width="10.1640625" customWidth="1"/>
    <col min="6" max="6" width="9.6640625" customWidth="1"/>
    <col min="7" max="7" width="12.1640625" customWidth="1"/>
    <col min="8" max="8" width="10.6640625" customWidth="1"/>
    <col min="10" max="10" width="10.33203125" bestFit="1" customWidth="1"/>
  </cols>
  <sheetData>
    <row r="1" spans="2:14" x14ac:dyDescent="0.2">
      <c r="D1" s="12" t="s">
        <v>37</v>
      </c>
      <c r="E1" s="13" t="s">
        <v>11</v>
      </c>
      <c r="F1" s="13" t="s">
        <v>1</v>
      </c>
      <c r="G1" s="13" t="s">
        <v>2</v>
      </c>
      <c r="H1" s="13" t="s">
        <v>0</v>
      </c>
      <c r="I1" s="13" t="s">
        <v>9</v>
      </c>
      <c r="J1" s="14" t="s">
        <v>10</v>
      </c>
    </row>
    <row r="2" spans="2:14" x14ac:dyDescent="0.2">
      <c r="D2" s="15" t="s">
        <v>36</v>
      </c>
      <c r="E2" s="16" t="s">
        <v>17</v>
      </c>
      <c r="F2" s="16" t="s">
        <v>18</v>
      </c>
      <c r="G2" s="16" t="s">
        <v>16</v>
      </c>
      <c r="H2" s="16" t="s">
        <v>5</v>
      </c>
      <c r="I2" s="16" t="s">
        <v>17</v>
      </c>
      <c r="J2" s="17" t="s">
        <v>17</v>
      </c>
    </row>
    <row r="3" spans="2:14" x14ac:dyDescent="0.2">
      <c r="D3" s="18" t="s">
        <v>19</v>
      </c>
      <c r="E3" s="19">
        <v>0.4</v>
      </c>
      <c r="F3" s="19">
        <v>3.5</v>
      </c>
      <c r="G3" s="19">
        <v>0.5</v>
      </c>
      <c r="H3" s="19">
        <v>1</v>
      </c>
      <c r="I3" s="19">
        <v>0.25</v>
      </c>
      <c r="J3" s="20">
        <v>0.3</v>
      </c>
    </row>
    <row r="4" spans="2:14" x14ac:dyDescent="0.2">
      <c r="D4" s="21" t="s">
        <v>3</v>
      </c>
      <c r="E4" s="16">
        <v>1.85</v>
      </c>
      <c r="F4" s="16">
        <v>1.25</v>
      </c>
      <c r="G4" s="22">
        <v>4.1500000000000004</v>
      </c>
      <c r="H4" s="16">
        <v>4.66</v>
      </c>
      <c r="I4" s="16">
        <v>1.99</v>
      </c>
      <c r="J4" s="17">
        <v>2.17</v>
      </c>
    </row>
    <row r="5" spans="2:14" x14ac:dyDescent="0.2">
      <c r="D5" s="6"/>
      <c r="E5" s="23"/>
      <c r="F5" s="23"/>
      <c r="G5" s="7"/>
      <c r="H5" s="23"/>
      <c r="I5" s="23"/>
      <c r="J5" s="24"/>
    </row>
    <row r="7" spans="2:14" x14ac:dyDescent="0.2">
      <c r="B7" t="s">
        <v>12</v>
      </c>
      <c r="C7" t="s">
        <v>25</v>
      </c>
      <c r="D7" t="s">
        <v>7</v>
      </c>
      <c r="E7" t="s">
        <v>11</v>
      </c>
      <c r="F7" t="s">
        <v>1</v>
      </c>
      <c r="G7" t="s">
        <v>2</v>
      </c>
      <c r="H7" t="s">
        <v>0</v>
      </c>
      <c r="I7" t="s">
        <v>9</v>
      </c>
      <c r="J7" t="s">
        <v>10</v>
      </c>
      <c r="K7" t="s">
        <v>33</v>
      </c>
      <c r="L7" t="s">
        <v>13</v>
      </c>
      <c r="M7" t="s">
        <v>32</v>
      </c>
    </row>
    <row r="8" spans="2:14" x14ac:dyDescent="0.2">
      <c r="B8">
        <v>1</v>
      </c>
      <c r="C8" t="s">
        <v>26</v>
      </c>
      <c r="D8" s="5" t="s">
        <v>15</v>
      </c>
      <c r="E8">
        <v>0</v>
      </c>
      <c r="F8">
        <v>1</v>
      </c>
      <c r="G8">
        <v>2</v>
      </c>
      <c r="H8">
        <v>1</v>
      </c>
      <c r="I8">
        <v>2</v>
      </c>
      <c r="J8">
        <v>2</v>
      </c>
      <c r="K8" t="s">
        <v>20</v>
      </c>
      <c r="L8" s="39">
        <f>Sheet1!L8</f>
        <v>0</v>
      </c>
      <c r="M8" s="39">
        <f>Sheet1!M8</f>
        <v>0</v>
      </c>
      <c r="N8" s="1"/>
    </row>
    <row r="9" spans="2:14" x14ac:dyDescent="0.2">
      <c r="B9">
        <v>2</v>
      </c>
      <c r="C9" t="s">
        <v>26</v>
      </c>
      <c r="D9" s="5" t="s">
        <v>21</v>
      </c>
      <c r="E9">
        <v>2</v>
      </c>
      <c r="F9">
        <v>1</v>
      </c>
      <c r="G9">
        <v>0</v>
      </c>
      <c r="H9">
        <v>1</v>
      </c>
      <c r="I9">
        <v>0</v>
      </c>
      <c r="J9">
        <v>2</v>
      </c>
      <c r="K9" t="s">
        <v>22</v>
      </c>
      <c r="L9" s="39">
        <f>Sheet1!L9</f>
        <v>0</v>
      </c>
      <c r="M9" s="39">
        <f>Sheet1!M9</f>
        <v>0</v>
      </c>
      <c r="N9" s="1"/>
    </row>
    <row r="10" spans="2:14" x14ac:dyDescent="0.2">
      <c r="B10">
        <v>3</v>
      </c>
      <c r="C10" t="s">
        <v>27</v>
      </c>
      <c r="D10" s="5" t="s">
        <v>23</v>
      </c>
      <c r="E10">
        <v>6</v>
      </c>
      <c r="F10">
        <v>0</v>
      </c>
      <c r="G10">
        <v>0</v>
      </c>
      <c r="H10">
        <v>2</v>
      </c>
      <c r="I10">
        <v>12</v>
      </c>
      <c r="J10">
        <v>0</v>
      </c>
      <c r="K10" t="s">
        <v>31</v>
      </c>
      <c r="L10" s="39">
        <f>Sheet1!L10</f>
        <v>0</v>
      </c>
      <c r="M10" s="39">
        <f>Sheet1!M10</f>
        <v>0</v>
      </c>
      <c r="N10" s="1"/>
    </row>
    <row r="11" spans="2:14" x14ac:dyDescent="0.2">
      <c r="B11">
        <v>4</v>
      </c>
      <c r="C11" t="s">
        <v>27</v>
      </c>
      <c r="D11" s="5" t="s">
        <v>24</v>
      </c>
      <c r="E11">
        <v>1</v>
      </c>
      <c r="F11">
        <v>2</v>
      </c>
      <c r="G11">
        <v>1</v>
      </c>
      <c r="H11">
        <v>2</v>
      </c>
      <c r="I11">
        <v>0</v>
      </c>
      <c r="J11">
        <v>2</v>
      </c>
      <c r="K11" t="s">
        <v>22</v>
      </c>
      <c r="L11" s="39">
        <f>Sheet1!L11</f>
        <v>0</v>
      </c>
      <c r="M11" s="39">
        <f>Sheet1!M11</f>
        <v>0</v>
      </c>
      <c r="N11" s="1"/>
    </row>
    <row r="12" spans="2:14" x14ac:dyDescent="0.2">
      <c r="B12">
        <v>5</v>
      </c>
      <c r="C12" t="s">
        <v>28</v>
      </c>
      <c r="D12" s="5" t="s">
        <v>15</v>
      </c>
      <c r="E12">
        <v>0</v>
      </c>
      <c r="F12">
        <v>1</v>
      </c>
      <c r="G12">
        <v>2</v>
      </c>
      <c r="H12">
        <v>1</v>
      </c>
      <c r="I12">
        <v>2</v>
      </c>
      <c r="J12">
        <v>2</v>
      </c>
      <c r="K12" t="s">
        <v>20</v>
      </c>
      <c r="L12" s="39">
        <f>Sheet1!L12</f>
        <v>0</v>
      </c>
      <c r="M12" s="39">
        <f>Sheet1!M12</f>
        <v>0</v>
      </c>
      <c r="N12" s="1"/>
    </row>
    <row r="13" spans="2:14" x14ac:dyDescent="0.2">
      <c r="B13">
        <v>6</v>
      </c>
      <c r="C13" t="s">
        <v>29</v>
      </c>
      <c r="D13" s="5" t="s">
        <v>23</v>
      </c>
      <c r="E13">
        <v>2</v>
      </c>
      <c r="F13">
        <v>0</v>
      </c>
      <c r="G13">
        <v>0</v>
      </c>
      <c r="H13">
        <v>0</v>
      </c>
      <c r="I13">
        <v>2</v>
      </c>
      <c r="J13">
        <v>2</v>
      </c>
      <c r="K13" t="s">
        <v>20</v>
      </c>
      <c r="L13" s="39">
        <f>Sheet1!L13</f>
        <v>0</v>
      </c>
      <c r="M13" s="39">
        <f>Sheet1!M13</f>
        <v>0</v>
      </c>
      <c r="N13" s="1"/>
    </row>
    <row r="14" spans="2:14" x14ac:dyDescent="0.2">
      <c r="B14">
        <v>7</v>
      </c>
      <c r="C14" t="s">
        <v>30</v>
      </c>
      <c r="D14" s="5" t="s">
        <v>24</v>
      </c>
      <c r="E14">
        <v>5</v>
      </c>
      <c r="F14">
        <v>0</v>
      </c>
      <c r="G14">
        <v>2</v>
      </c>
      <c r="H14">
        <v>0</v>
      </c>
      <c r="I14">
        <v>3</v>
      </c>
      <c r="J14">
        <v>0</v>
      </c>
      <c r="K14" t="s">
        <v>31</v>
      </c>
      <c r="L14" s="39">
        <f>Sheet1!L14</f>
        <v>0</v>
      </c>
      <c r="M14" s="39">
        <f>Sheet1!M14</f>
        <v>0</v>
      </c>
      <c r="N14" s="1"/>
    </row>
    <row r="15" spans="2:14" x14ac:dyDescent="0.2">
      <c r="E15" s="40">
        <f>Sheet1!E15</f>
        <v>0</v>
      </c>
      <c r="F15" s="40">
        <f>Sheet1!F15</f>
        <v>0</v>
      </c>
      <c r="G15" s="40">
        <f>Sheet1!G15</f>
        <v>0</v>
      </c>
      <c r="H15" s="40">
        <f>Sheet1!H15</f>
        <v>0</v>
      </c>
      <c r="I15" s="40">
        <f>Sheet1!I15</f>
        <v>0</v>
      </c>
      <c r="J15" s="40">
        <f>Sheet1!J15</f>
        <v>0</v>
      </c>
      <c r="K15" s="40">
        <f>Sheet1!K15</f>
        <v>0</v>
      </c>
      <c r="L15" s="40">
        <f>Sheet1!L15</f>
        <v>0</v>
      </c>
      <c r="M15" s="40">
        <f>Sheet1!M15</f>
        <v>0</v>
      </c>
      <c r="N15" s="1"/>
    </row>
    <row r="17" spans="2:10" x14ac:dyDescent="0.2">
      <c r="D17" s="2" t="str" cm="1">
        <f t="array" ref="D17:I17">_xlfn.UNIQUE(Baskets34[[#Headers],[Apples]:[Peaches]])</f>
        <v>Apples</v>
      </c>
      <c r="E17" s="2" t="str">
        <v>Bananas</v>
      </c>
      <c r="F17" s="2" t="str">
        <v>Blueberries</v>
      </c>
      <c r="G17" s="2" t="str">
        <v>Cherries</v>
      </c>
      <c r="H17" s="2" t="str">
        <v>Lemons</v>
      </c>
      <c r="I17" s="2" t="str">
        <v>Peaches</v>
      </c>
      <c r="J17" s="2" t="s">
        <v>8</v>
      </c>
    </row>
    <row r="18" spans="2:10" x14ac:dyDescent="0.2">
      <c r="C18" t="s">
        <v>34</v>
      </c>
      <c r="D18" s="2">
        <f>SUM(Baskets34[Apples])</f>
        <v>16</v>
      </c>
      <c r="E18" s="2">
        <f>SUM(Baskets34[Bananas])</f>
        <v>5</v>
      </c>
      <c r="F18" s="2">
        <f>SUM(Baskets34[Blueberries])</f>
        <v>7</v>
      </c>
      <c r="G18" s="2">
        <f>SUM(Baskets34[Cherries])</f>
        <v>7</v>
      </c>
      <c r="H18" s="2">
        <f>SUM(Baskets34[Lemons])</f>
        <v>21</v>
      </c>
      <c r="I18" s="2">
        <f>SUM(Baskets34[Peaches])</f>
        <v>10</v>
      </c>
      <c r="J18" s="4">
        <f>SUM(D18:I18)</f>
        <v>66</v>
      </c>
    </row>
    <row r="19" spans="2:10" x14ac:dyDescent="0.2">
      <c r="C19" t="s">
        <v>5</v>
      </c>
      <c r="D19" s="10">
        <f t="shared" ref="D19:I20" si="0">D18*E3</f>
        <v>6.4</v>
      </c>
      <c r="E19" s="10">
        <f t="shared" si="0"/>
        <v>17.5</v>
      </c>
      <c r="F19" s="10">
        <f t="shared" si="0"/>
        <v>3.5</v>
      </c>
      <c r="G19" s="10">
        <f t="shared" si="0"/>
        <v>7</v>
      </c>
      <c r="H19" s="10">
        <f t="shared" si="0"/>
        <v>5.25</v>
      </c>
      <c r="I19" s="10">
        <f t="shared" si="0"/>
        <v>3</v>
      </c>
      <c r="J19" s="9">
        <f>SUM(D19:I19)</f>
        <v>42.65</v>
      </c>
    </row>
    <row r="20" spans="2:10" x14ac:dyDescent="0.2">
      <c r="C20" t="s">
        <v>35</v>
      </c>
      <c r="D20" s="8">
        <f t="shared" si="0"/>
        <v>11.840000000000002</v>
      </c>
      <c r="E20" s="8">
        <f t="shared" si="0"/>
        <v>21.875</v>
      </c>
      <c r="F20" s="8">
        <f t="shared" si="0"/>
        <v>14.525000000000002</v>
      </c>
      <c r="G20" s="8">
        <f t="shared" si="0"/>
        <v>32.620000000000005</v>
      </c>
      <c r="H20" s="8">
        <f t="shared" si="0"/>
        <v>10.4475</v>
      </c>
      <c r="I20" s="8">
        <f t="shared" si="0"/>
        <v>6.51</v>
      </c>
      <c r="J20" s="9">
        <f>SUM(D20:I20)</f>
        <v>97.817500000000024</v>
      </c>
    </row>
    <row r="22" spans="2:10" x14ac:dyDescent="0.2">
      <c r="B22" s="2" t="s">
        <v>4</v>
      </c>
      <c r="C22" s="2">
        <f>COUNTA(Baskets34[Customer])</f>
        <v>7</v>
      </c>
      <c r="D22" s="2"/>
    </row>
    <row r="23" spans="2:10" x14ac:dyDescent="0.2">
      <c r="B23" s="2"/>
      <c r="C23" s="3" t="s">
        <v>5</v>
      </c>
      <c r="D23" s="3" t="s">
        <v>6</v>
      </c>
      <c r="G23" s="2" t="s">
        <v>7</v>
      </c>
      <c r="H23" s="2" t="s">
        <v>4</v>
      </c>
      <c r="I23" s="2" t="s">
        <v>5</v>
      </c>
      <c r="J23" s="2" t="s">
        <v>14</v>
      </c>
    </row>
    <row r="24" spans="2:10" x14ac:dyDescent="0.2">
      <c r="B24" s="2">
        <v>1</v>
      </c>
      <c r="C24" s="10">
        <f t="shared" ref="C24" si="1">SUMPRODUCT(E8:J8,pounds_unit)</f>
        <v>6.6</v>
      </c>
      <c r="D24" s="8">
        <f>M8</f>
        <v>0</v>
      </c>
      <c r="G24" s="2" t="str" cm="1">
        <f t="array" ref="G24:G27">_xlfn.UNIQUE(Baskets34[Customer])</f>
        <v>Bill</v>
      </c>
      <c r="H24" s="2" cm="1">
        <f t="array" ref="H24:H27">COUNTIF(Baskets34[Customer],U_Customers)</f>
        <v>2</v>
      </c>
      <c r="I24" s="10" cm="1">
        <f t="array" ref="I24:I27">SUMIF(Baskets34[Customer],U_Customers,Baskets34[Pounds])</f>
        <v>0</v>
      </c>
      <c r="J24" s="8" cm="1">
        <f t="array" ref="J24:J27">SUMIF(Baskets34[Customer],U_Customers,Baskets34[Cost])</f>
        <v>0</v>
      </c>
    </row>
    <row r="25" spans="2:10" x14ac:dyDescent="0.2">
      <c r="B25" s="2">
        <v>2</v>
      </c>
      <c r="C25" s="10">
        <f t="shared" ref="C25:C30" si="2">SUMPRODUCT(E9:J9,pounds_unit)</f>
        <v>5.8999999999999995</v>
      </c>
      <c r="D25" s="8">
        <f t="shared" ref="D25:D30" si="3">M9</f>
        <v>0</v>
      </c>
      <c r="G25" s="2" t="str">
        <v>Claudette</v>
      </c>
      <c r="H25" s="2">
        <v>1</v>
      </c>
      <c r="I25" s="10">
        <v>0</v>
      </c>
      <c r="J25" s="8">
        <v>0</v>
      </c>
    </row>
    <row r="26" spans="2:10" x14ac:dyDescent="0.2">
      <c r="B26" s="2">
        <v>3</v>
      </c>
      <c r="C26" s="10">
        <f t="shared" si="2"/>
        <v>7.4</v>
      </c>
      <c r="D26" s="8">
        <f t="shared" si="3"/>
        <v>0</v>
      </c>
      <c r="G26" s="2" t="str">
        <v>Danny</v>
      </c>
      <c r="H26" s="2">
        <v>2</v>
      </c>
      <c r="I26" s="10">
        <v>0</v>
      </c>
      <c r="J26" s="8">
        <v>0</v>
      </c>
    </row>
    <row r="27" spans="2:10" x14ac:dyDescent="0.2">
      <c r="B27" s="2">
        <v>4</v>
      </c>
      <c r="C27" s="10">
        <f t="shared" si="2"/>
        <v>10.5</v>
      </c>
      <c r="D27" s="8">
        <f>M11</f>
        <v>0</v>
      </c>
      <c r="G27" s="2" t="str">
        <v>Elsa</v>
      </c>
      <c r="H27" s="2">
        <v>2</v>
      </c>
      <c r="I27" s="10">
        <v>0</v>
      </c>
      <c r="J27" s="8">
        <v>0</v>
      </c>
    </row>
    <row r="28" spans="2:10" x14ac:dyDescent="0.2">
      <c r="B28" s="2">
        <v>5</v>
      </c>
      <c r="C28" s="10">
        <f t="shared" si="2"/>
        <v>6.6</v>
      </c>
      <c r="D28" s="8">
        <f t="shared" si="3"/>
        <v>0</v>
      </c>
      <c r="G28" s="4" t="s">
        <v>8</v>
      </c>
      <c r="H28" s="4">
        <f>SUM(_xlfn.ANCHORARRAY(H24))</f>
        <v>7</v>
      </c>
      <c r="I28" s="11">
        <f>SUM(_xlfn.ANCHORARRAY(I24))</f>
        <v>0</v>
      </c>
      <c r="J28" s="9">
        <f>SUM(_xlfn.ANCHORARRAY(J24))</f>
        <v>0</v>
      </c>
    </row>
    <row r="29" spans="2:10" x14ac:dyDescent="0.2">
      <c r="B29" s="2">
        <v>6</v>
      </c>
      <c r="C29" s="10">
        <f t="shared" si="2"/>
        <v>1.9</v>
      </c>
      <c r="D29" s="8">
        <f t="shared" si="3"/>
        <v>0</v>
      </c>
    </row>
    <row r="30" spans="2:10" x14ac:dyDescent="0.2">
      <c r="B30" s="2">
        <v>7</v>
      </c>
      <c r="C30" s="10">
        <f t="shared" si="2"/>
        <v>3.75</v>
      </c>
      <c r="D30" s="8">
        <f t="shared" si="3"/>
        <v>0</v>
      </c>
      <c r="G30" t="str">
        <f ca="1">_xlfn.FORMULATEXT(G24)</f>
        <v>=UNIQUE(Baskets34[Customer])</v>
      </c>
    </row>
    <row r="31" spans="2:10" x14ac:dyDescent="0.2">
      <c r="B31" s="4" t="s">
        <v>8</v>
      </c>
      <c r="C31" s="11">
        <f>SUM(C24:C30)</f>
        <v>42.65</v>
      </c>
      <c r="D31" s="9">
        <f>SUM(D24:D30)</f>
        <v>0</v>
      </c>
      <c r="H31" t="str">
        <f ca="1">_xlfn.FORMULATEXT(H24)</f>
        <v>=COUNTIF(Baskets34[Customer],U_Customers)</v>
      </c>
    </row>
    <row r="32" spans="2:10" x14ac:dyDescent="0.2">
      <c r="I32" t="str">
        <f ca="1">_xlfn.FORMULATEXT(I24)</f>
        <v>=SUMIF(Baskets34[Customer],U_Customers,Baskets34[Pounds])</v>
      </c>
    </row>
    <row r="33" spans="2:10" x14ac:dyDescent="0.2">
      <c r="C33" t="str">
        <f ca="1">_xlfn.FORMULATEXT(C24)</f>
        <v>=SUMPRODUCT(E8:J8,pounds_unit)</v>
      </c>
      <c r="D33" t="str">
        <f ca="1">_xlfn.FORMULATEXT(D24)</f>
        <v>=M8</v>
      </c>
      <c r="J33" t="str">
        <f ca="1">_xlfn.FORMULATEXT(J24)</f>
        <v>=SUMIF(Baskets34[Customer],U_Customers,Baskets34[Cost])</v>
      </c>
    </row>
    <row r="35" spans="2:10" x14ac:dyDescent="0.2">
      <c r="B35" s="2"/>
      <c r="C35" s="2" t="s">
        <v>5</v>
      </c>
      <c r="D35" s="2" t="s">
        <v>35</v>
      </c>
    </row>
    <row r="36" spans="2:10" x14ac:dyDescent="0.2">
      <c r="B36" s="2" t="str" cm="1">
        <f t="array" ref="B36:B40">_xlfn.UNIQUE(Baskets34[Day])</f>
        <v>Monday</v>
      </c>
      <c r="C36" s="2" cm="1">
        <f t="array" ref="C36:C40">SUMIF(Baskets34[Day],_xlfn.ANCHORARRAY(B36),Baskets34[Pounds])</f>
        <v>0</v>
      </c>
      <c r="D36" s="8" cm="1">
        <f t="array" ref="D36:D40">SUMIF(Baskets34[Day],_xlfn.ANCHORARRAY(B36),Baskets34[Cost])</f>
        <v>0</v>
      </c>
    </row>
    <row r="37" spans="2:10" x14ac:dyDescent="0.2">
      <c r="B37" s="2" t="str">
        <v>Tuesday</v>
      </c>
      <c r="C37" s="2">
        <v>0</v>
      </c>
      <c r="D37" s="8">
        <v>0</v>
      </c>
    </row>
    <row r="38" spans="2:10" x14ac:dyDescent="0.2">
      <c r="B38" s="2" t="str">
        <v>Wednesday</v>
      </c>
      <c r="C38" s="2">
        <v>0</v>
      </c>
      <c r="D38" s="8">
        <v>0</v>
      </c>
    </row>
    <row r="39" spans="2:10" x14ac:dyDescent="0.2">
      <c r="B39" s="2" t="str">
        <v>Thursday</v>
      </c>
      <c r="C39" s="2">
        <v>0</v>
      </c>
      <c r="D39" s="8">
        <v>0</v>
      </c>
    </row>
    <row r="40" spans="2:10" x14ac:dyDescent="0.2">
      <c r="B40" s="2" t="str">
        <v>Friday</v>
      </c>
      <c r="C40" s="2">
        <v>0</v>
      </c>
      <c r="D40" s="8">
        <v>0</v>
      </c>
    </row>
  </sheetData>
  <conditionalFormatting sqref="D24:D30">
    <cfRule type="top10" dxfId="4" priority="2" rank="1"/>
  </conditionalFormatting>
  <conditionalFormatting sqref="D36:D40">
    <cfRule type="top10" dxfId="3" priority="3" rank="1"/>
  </conditionalFormatting>
  <conditionalFormatting sqref="D19:I19">
    <cfRule type="top10" dxfId="2" priority="1" rank="1"/>
  </conditionalFormatting>
  <conditionalFormatting sqref="D20:I20">
    <cfRule type="top10" dxfId="1" priority="4" rank="1"/>
  </conditionalFormatting>
  <conditionalFormatting sqref="J24:J27">
    <cfRule type="top10" dxfId="0" priority="5" rank="1"/>
  </conditionalFormatting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8</vt:i4>
      </vt:variant>
    </vt:vector>
  </HeadingPairs>
  <TitlesOfParts>
    <vt:vector size="11" baseType="lpstr">
      <vt:lpstr>Sheet1</vt:lpstr>
      <vt:lpstr>Sheet1 (2)</vt:lpstr>
      <vt:lpstr>Sheet1 (3)</vt:lpstr>
      <vt:lpstr>'Sheet1 (2)'!pounds_unit</vt:lpstr>
      <vt:lpstr>'Sheet1 (3)'!pounds_unit</vt:lpstr>
      <vt:lpstr>pounds_unit</vt:lpstr>
      <vt:lpstr>'Sheet1 (2)'!price__pound</vt:lpstr>
      <vt:lpstr>'Sheet1 (3)'!price__pound</vt:lpstr>
      <vt:lpstr>price__pound</vt:lpstr>
      <vt:lpstr>'Sheet1 (3)'!U_Customers</vt:lpstr>
      <vt:lpstr>U_Customers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Davidson</dc:creator>
  <cp:lastModifiedBy>Center</cp:lastModifiedBy>
  <dcterms:created xsi:type="dcterms:W3CDTF">2025-08-20T14:34:55Z</dcterms:created>
  <dcterms:modified xsi:type="dcterms:W3CDTF">2026-02-02T18:48:42Z</dcterms:modified>
</cp:coreProperties>
</file>